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io-model\BDCSoCbIC\"/>
    </mc:Choice>
  </mc:AlternateContent>
  <xr:revisionPtr revIDLastSave="0" documentId="13_ncr:1_{EF8C12E8-0D5C-437E-AF62-BAC76A08C9B5}" xr6:coauthVersionLast="47" xr6:coauthVersionMax="47" xr10:uidLastSave="{00000000-0000-0000-0000-000000000000}"/>
  <bookViews>
    <workbookView xWindow="59640" yWindow="1380" windowWidth="23790" windowHeight="14895" xr2:uid="{00000000-000D-0000-FFFF-FFFF00000000}"/>
  </bookViews>
  <sheets>
    <sheet name="About" sheetId="1" r:id="rId1"/>
    <sheet name="EXIOBASE output" sheetId="24" r:id="rId2"/>
    <sheet name="EXIOBASE imports exports" sheetId="21" r:id="rId3"/>
    <sheet name="OECD ICoE data" sheetId="32" r:id="rId4"/>
    <sheet name="OECD EU28 ICoE data" sheetId="33" r:id="rId5"/>
    <sheet name="OECD EU28 ICoE rearranged" sheetId="64" r:id="rId6"/>
    <sheet name="EXIOBASE EU 25 imports" sheetId="34" r:id="rId7"/>
    <sheet name="EU25 ICoE calcs" sheetId="63" r:id="rId8"/>
    <sheet name="EUROSTAT ICoE data" sheetId="30" r:id="rId9"/>
    <sheet name="EUROSTAT ISIC 20 21 ratio" sheetId="65" r:id="rId10"/>
    <sheet name="ISIC Code Mapping" sheetId="31" r:id="rId11"/>
    <sheet name="Domestic content share calcs" sheetId="28" r:id="rId12"/>
    <sheet name="BDCSoCbIC" sheetId="2" r:id="rId13"/>
    <sheet name="BESoP" sheetId="66" r:id="rId14"/>
    <sheet name="AUT" sheetId="35" r:id="rId15"/>
    <sheet name="BEL" sheetId="36" r:id="rId16"/>
    <sheet name="BGR" sheetId="37" r:id="rId17"/>
    <sheet name="HRV" sheetId="38" r:id="rId18"/>
    <sheet name="CYP" sheetId="39" r:id="rId19"/>
    <sheet name="CZE" sheetId="40" r:id="rId20"/>
    <sheet name="EST" sheetId="41" r:id="rId21"/>
    <sheet name="FIN" sheetId="42" r:id="rId22"/>
    <sheet name="FRA" sheetId="43" r:id="rId23"/>
    <sheet name="DEU" sheetId="44" r:id="rId24"/>
    <sheet name="GRC" sheetId="45" r:id="rId25"/>
    <sheet name="HUN" sheetId="46" r:id="rId26"/>
    <sheet name="IRL" sheetId="47" r:id="rId27"/>
    <sheet name="ITA" sheetId="48" r:id="rId28"/>
    <sheet name="LVA" sheetId="49" r:id="rId29"/>
    <sheet name="LTU" sheetId="50" r:id="rId30"/>
    <sheet name="LUX" sheetId="51" r:id="rId31"/>
    <sheet name="MLT" sheetId="52" r:id="rId32"/>
    <sheet name="NLD" sheetId="53" r:id="rId33"/>
    <sheet name="POL" sheetId="54" r:id="rId34"/>
    <sheet name="PRT" sheetId="55" r:id="rId35"/>
    <sheet name="ROU" sheetId="56" r:id="rId36"/>
    <sheet name="SVK" sheetId="57" r:id="rId37"/>
    <sheet name="SVN" sheetId="58" r:id="rId38"/>
    <sheet name="ESP" sheetId="59" r:id="rId39"/>
    <sheet name="SWE" sheetId="60" r:id="rId40"/>
    <sheet name="GBR" sheetId="61" r:id="rId41"/>
    <sheet name="DNK" sheetId="62" r:id="rId42"/>
  </sheets>
  <externalReferences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a">[1]ISICrev3.1!$E:$F</definedName>
    <definedName name="Calculated_Relationship_HS12___HS07">'[2]Correlation HS2012-HS2007'!#REF!</definedName>
    <definedName name="CAP_CT" localSheetId="10">#REF!</definedName>
    <definedName name="CAP_CT">#REF!</definedName>
    <definedName name="CAP_GFCF" localSheetId="10">#REF!</definedName>
    <definedName name="CAP_GFCF">#REF!</definedName>
    <definedName name="CAP_IT" localSheetId="10">#REF!</definedName>
    <definedName name="CAP_IT">#REF!</definedName>
    <definedName name="CAP_OCon" localSheetId="10">#REF!</definedName>
    <definedName name="CAP_OCon">#REF!</definedName>
    <definedName name="CAP_OMach" localSheetId="10">#REF!</definedName>
    <definedName name="CAP_OMach">#REF!</definedName>
    <definedName name="CAP_Other" localSheetId="10">#REF!</definedName>
    <definedName name="CAP_Other">#REF!</definedName>
    <definedName name="CAP_QI" localSheetId="10">#REF!</definedName>
    <definedName name="CAP_QI">#REF!</definedName>
    <definedName name="CAP_RStruc" localSheetId="10">#REF!</definedName>
    <definedName name="CAP_RStruc">#REF!</definedName>
    <definedName name="CAP_Soft" localSheetId="10">#REF!</definedName>
    <definedName name="CAP_Soft">#REF!</definedName>
    <definedName name="CAP_TraEq" localSheetId="10">#REF!</definedName>
    <definedName name="CAP_TraEq">#REF!</definedName>
    <definedName name="CAPIT" localSheetId="10">#REF!</definedName>
    <definedName name="CAPIT">#REF!</definedName>
    <definedName name="CAPIT_QI" localSheetId="10">#REF!</definedName>
    <definedName name="CAPIT_QI">#REF!</definedName>
    <definedName name="capit_qph" localSheetId="10">#REF!</definedName>
    <definedName name="capit_qph">#REF!</definedName>
    <definedName name="CAPNIT" localSheetId="10">#REF!</definedName>
    <definedName name="CAPNIT">#REF!</definedName>
    <definedName name="CAPNIT_QI" localSheetId="10">#REF!</definedName>
    <definedName name="CAPNIT_QI">#REF!</definedName>
    <definedName name="capnit_qph" localSheetId="10">#REF!</definedName>
    <definedName name="capnit_qph">#REF!</definedName>
    <definedName name="FLAPPIE" localSheetId="10">#REF!</definedName>
    <definedName name="FLAPPIE">#REF!</definedName>
    <definedName name="gal_per_barrel">[3]About!$A$63</definedName>
    <definedName name="go_level_top1" localSheetId="10">OFFSET('[4]35-sector'!$E$36,MATCH(#REF!,'[4]35-sector'!$E$37:$E$71,0),2,1,8)</definedName>
    <definedName name="go_level_top1">OFFSET('[4]35-sector'!$E$36,MATCH(#REF!,'[4]35-sector'!$E$37:$E$71,0),2,1,8)</definedName>
    <definedName name="HS" localSheetId="10">'[5]HS02_CPC1.1_SITC3_ISIC3.1 (2)'!#REF!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0">#REF!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10">#REF!</definedName>
    <definedName name="sector_list">#REF!</definedName>
    <definedName name="Sectors" localSheetId="10">#REF!</definedName>
    <definedName name="Sectors">#REF!</definedName>
    <definedName name="SUNBURST" localSheetId="10">'[7]35-sector'!#REF!</definedName>
    <definedName name="SUNBURST">'[7]35-sector'!#REF!</definedName>
    <definedName name="VAConL" localSheetId="10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66" l="1"/>
  <c r="D2" i="66"/>
  <c r="E2" i="66"/>
  <c r="F2" i="66"/>
  <c r="G2" i="66"/>
  <c r="H2" i="66"/>
  <c r="I2" i="66"/>
  <c r="J2" i="66"/>
  <c r="K2" i="66"/>
  <c r="L2" i="66"/>
  <c r="M2" i="66"/>
  <c r="N2" i="66"/>
  <c r="O2" i="66"/>
  <c r="P2" i="66"/>
  <c r="Q2" i="66"/>
  <c r="R2" i="66"/>
  <c r="S2" i="66"/>
  <c r="T2" i="66"/>
  <c r="U2" i="66"/>
  <c r="V2" i="66"/>
  <c r="W2" i="66"/>
  <c r="X2" i="66"/>
  <c r="Y2" i="66"/>
  <c r="Z2" i="66"/>
  <c r="AA2" i="66"/>
  <c r="AB2" i="66"/>
  <c r="AC2" i="66"/>
  <c r="AD2" i="66"/>
  <c r="AE2" i="66"/>
  <c r="AF2" i="66"/>
  <c r="AG2" i="66"/>
  <c r="AH2" i="66"/>
  <c r="AI2" i="66"/>
  <c r="AJ2" i="66"/>
  <c r="AK2" i="66"/>
  <c r="AL2" i="66"/>
  <c r="AM2" i="66"/>
  <c r="AN2" i="66"/>
  <c r="AO2" i="66"/>
  <c r="AP2" i="66"/>
  <c r="AQ2" i="66"/>
  <c r="B2" i="66"/>
  <c r="AG17" i="28"/>
  <c r="M4" i="28" l="1"/>
  <c r="AO25" i="28"/>
  <c r="AP25" i="28"/>
  <c r="AQ25" i="28"/>
  <c r="E21" i="28"/>
  <c r="N21" i="28"/>
  <c r="S21" i="28"/>
  <c r="T21" i="28"/>
  <c r="U21" i="28"/>
  <c r="X21" i="28"/>
  <c r="AC21" i="28"/>
  <c r="AC22" i="28"/>
  <c r="AC23" i="28"/>
  <c r="AC30" i="28" l="1"/>
  <c r="AC24" i="28"/>
  <c r="E101" i="63"/>
  <c r="E104" i="63"/>
  <c r="E109" i="63"/>
  <c r="E112" i="63"/>
  <c r="E117" i="63"/>
  <c r="E120" i="63"/>
  <c r="E125" i="63"/>
  <c r="E128" i="63"/>
  <c r="E133" i="63"/>
  <c r="M86" i="63"/>
  <c r="U86" i="63"/>
  <c r="AC86" i="63"/>
  <c r="H88" i="63"/>
  <c r="J88" i="63"/>
  <c r="K88" i="63"/>
  <c r="M88" i="63"/>
  <c r="P88" i="63"/>
  <c r="R88" i="63"/>
  <c r="S88" i="63"/>
  <c r="U88" i="63"/>
  <c r="X88" i="63"/>
  <c r="Z88" i="63"/>
  <c r="AA88" i="63"/>
  <c r="AC88" i="63"/>
  <c r="J89" i="63"/>
  <c r="R89" i="63"/>
  <c r="Z89" i="63"/>
  <c r="E52" i="63"/>
  <c r="E97" i="63" s="1"/>
  <c r="E53" i="63"/>
  <c r="E98" i="63" s="1"/>
  <c r="E54" i="63"/>
  <c r="E99" i="63" s="1"/>
  <c r="E55" i="63"/>
  <c r="E100" i="63" s="1"/>
  <c r="E56" i="63"/>
  <c r="E57" i="63"/>
  <c r="E102" i="63" s="1"/>
  <c r="E58" i="63"/>
  <c r="E103" i="63" s="1"/>
  <c r="E59" i="63"/>
  <c r="E60" i="63"/>
  <c r="E105" i="63" s="1"/>
  <c r="E61" i="63"/>
  <c r="E106" i="63" s="1"/>
  <c r="E62" i="63"/>
  <c r="E107" i="63" s="1"/>
  <c r="E63" i="63"/>
  <c r="E108" i="63" s="1"/>
  <c r="E64" i="63"/>
  <c r="E65" i="63"/>
  <c r="E110" i="63" s="1"/>
  <c r="E66" i="63"/>
  <c r="E111" i="63" s="1"/>
  <c r="E67" i="63"/>
  <c r="E68" i="63"/>
  <c r="E113" i="63" s="1"/>
  <c r="E69" i="63"/>
  <c r="E114" i="63" s="1"/>
  <c r="E70" i="63"/>
  <c r="E115" i="63" s="1"/>
  <c r="E71" i="63"/>
  <c r="E116" i="63" s="1"/>
  <c r="E72" i="63"/>
  <c r="E73" i="63"/>
  <c r="E118" i="63" s="1"/>
  <c r="E74" i="63"/>
  <c r="E119" i="63" s="1"/>
  <c r="E75" i="63"/>
  <c r="E76" i="63"/>
  <c r="E121" i="63" s="1"/>
  <c r="E77" i="63"/>
  <c r="E122" i="63" s="1"/>
  <c r="E78" i="63"/>
  <c r="E123" i="63" s="1"/>
  <c r="E79" i="63"/>
  <c r="E124" i="63" s="1"/>
  <c r="E80" i="63"/>
  <c r="E81" i="63"/>
  <c r="E126" i="63" s="1"/>
  <c r="E82" i="63"/>
  <c r="E127" i="63" s="1"/>
  <c r="E83" i="63"/>
  <c r="E84" i="63"/>
  <c r="E129" i="63" s="1"/>
  <c r="E85" i="63"/>
  <c r="E130" i="63" s="1"/>
  <c r="E86" i="63"/>
  <c r="H86" i="63" s="1"/>
  <c r="E87" i="63"/>
  <c r="G87" i="63" s="1"/>
  <c r="E88" i="63"/>
  <c r="F88" i="63" s="1"/>
  <c r="E89" i="63"/>
  <c r="M89" i="63" s="1"/>
  <c r="F92" i="63"/>
  <c r="AB89" i="63" l="1"/>
  <c r="T89" i="63"/>
  <c r="L89" i="63"/>
  <c r="AD87" i="63"/>
  <c r="V87" i="63"/>
  <c r="N87" i="63"/>
  <c r="F87" i="63"/>
  <c r="W86" i="63"/>
  <c r="O86" i="63"/>
  <c r="G86" i="63"/>
  <c r="AA89" i="63"/>
  <c r="S89" i="63"/>
  <c r="K89" i="63"/>
  <c r="AB88" i="63"/>
  <c r="T88" i="63"/>
  <c r="L88" i="63"/>
  <c r="AC87" i="63"/>
  <c r="U87" i="63"/>
  <c r="M87" i="63"/>
  <c r="AD86" i="63"/>
  <c r="V86" i="63"/>
  <c r="N86" i="63"/>
  <c r="F86" i="63"/>
  <c r="AA87" i="63"/>
  <c r="S87" i="63"/>
  <c r="K87" i="63"/>
  <c r="AB86" i="63"/>
  <c r="T86" i="63"/>
  <c r="L86" i="63"/>
  <c r="X89" i="63"/>
  <c r="P89" i="63"/>
  <c r="H89" i="63"/>
  <c r="Y88" i="63"/>
  <c r="Q88" i="63"/>
  <c r="I88" i="63"/>
  <c r="Z87" i="63"/>
  <c r="R87" i="63"/>
  <c r="J87" i="63"/>
  <c r="AA86" i="63"/>
  <c r="S86" i="63"/>
  <c r="K86" i="63"/>
  <c r="E132" i="63"/>
  <c r="E134" i="63"/>
  <c r="W89" i="63"/>
  <c r="O89" i="63"/>
  <c r="Y87" i="63"/>
  <c r="I87" i="63"/>
  <c r="R86" i="63"/>
  <c r="E131" i="63"/>
  <c r="AD89" i="63"/>
  <c r="V89" i="63"/>
  <c r="N89" i="63"/>
  <c r="F89" i="63"/>
  <c r="W88" i="63"/>
  <c r="O88" i="63"/>
  <c r="G88" i="63"/>
  <c r="X87" i="63"/>
  <c r="P87" i="63"/>
  <c r="H87" i="63"/>
  <c r="Y86" i="63"/>
  <c r="Q86" i="63"/>
  <c r="I86" i="63"/>
  <c r="AB87" i="63"/>
  <c r="T87" i="63"/>
  <c r="L87" i="63"/>
  <c r="Y89" i="63"/>
  <c r="Q89" i="63"/>
  <c r="I89" i="63"/>
  <c r="G89" i="63"/>
  <c r="Q87" i="63"/>
  <c r="Z86" i="63"/>
  <c r="J86" i="63"/>
  <c r="AC89" i="63"/>
  <c r="U89" i="63"/>
  <c r="AD88" i="63"/>
  <c r="V88" i="63"/>
  <c r="N88" i="63"/>
  <c r="W87" i="63"/>
  <c r="O87" i="63"/>
  <c r="X86" i="63"/>
  <c r="P86" i="63"/>
  <c r="C16" i="64" l="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6" i="21"/>
  <c r="C9" i="65" l="1"/>
  <c r="C8" i="65"/>
  <c r="C7" i="65"/>
  <c r="C6" i="65"/>
  <c r="AG8" i="28"/>
  <c r="AG21" i="28" s="1"/>
  <c r="B8" i="28"/>
  <c r="B21" i="28" s="1"/>
  <c r="AC7" i="63" l="1"/>
  <c r="AA7" i="63"/>
  <c r="Z7" i="63"/>
  <c r="W7" i="63"/>
  <c r="U7" i="63"/>
  <c r="S7" i="63"/>
  <c r="R7" i="63"/>
  <c r="O7" i="63"/>
  <c r="M7" i="63"/>
  <c r="K7" i="63"/>
  <c r="J7" i="63"/>
  <c r="G7" i="63"/>
  <c r="F7" i="63"/>
  <c r="H7" i="63"/>
  <c r="I7" i="63"/>
  <c r="L7" i="63"/>
  <c r="N7" i="63"/>
  <c r="P7" i="63"/>
  <c r="Q7" i="63"/>
  <c r="T7" i="63"/>
  <c r="V7" i="63"/>
  <c r="X7" i="63"/>
  <c r="Y7" i="63"/>
  <c r="AB7" i="63"/>
  <c r="AD7" i="63"/>
  <c r="G50" i="63" l="1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F50" i="63"/>
  <c r="C13" i="64"/>
  <c r="C14" i="64"/>
  <c r="C17" i="64"/>
  <c r="C18" i="64"/>
  <c r="C19" i="64"/>
  <c r="C20" i="64"/>
  <c r="C21" i="64"/>
  <c r="C22" i="64"/>
  <c r="C23" i="64"/>
  <c r="C24" i="64"/>
  <c r="C25" i="64"/>
  <c r="C27" i="64"/>
  <c r="C29" i="64"/>
  <c r="C30" i="64"/>
  <c r="C31" i="64"/>
  <c r="C32" i="64"/>
  <c r="C33" i="64"/>
  <c r="C34" i="64"/>
  <c r="C35" i="64"/>
  <c r="C36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F38" i="64"/>
  <c r="F37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F28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F26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F15" i="64"/>
  <c r="AD11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F11" i="64"/>
  <c r="D1" i="64"/>
  <c r="D17" i="63" l="1"/>
  <c r="D29" i="63"/>
  <c r="D39" i="63"/>
  <c r="D47" i="63"/>
  <c r="C8" i="63" a="1"/>
  <c r="C8" i="63" s="1"/>
  <c r="A11" i="33"/>
  <c r="D9" i="63" s="1"/>
  <c r="A12" i="33"/>
  <c r="D11" i="63" s="1"/>
  <c r="A13" i="33"/>
  <c r="D12" i="63" s="1"/>
  <c r="A14" i="33"/>
  <c r="D13" i="63" s="1"/>
  <c r="A15" i="33"/>
  <c r="D14" i="63" s="1"/>
  <c r="A16" i="33"/>
  <c r="D15" i="63" s="1"/>
  <c r="A17" i="33"/>
  <c r="D16" i="63" s="1"/>
  <c r="A18" i="33"/>
  <c r="A19" i="33"/>
  <c r="D18" i="63" s="1"/>
  <c r="A20" i="33"/>
  <c r="D21" i="63" s="1"/>
  <c r="A21" i="33"/>
  <c r="D22" i="63" s="1"/>
  <c r="A22" i="33"/>
  <c r="D24" i="63" s="1"/>
  <c r="A23" i="33"/>
  <c r="D26" i="63" s="1"/>
  <c r="A24" i="33"/>
  <c r="D27" i="63" s="1"/>
  <c r="A25" i="33"/>
  <c r="D28" i="63" s="1"/>
  <c r="A26" i="33"/>
  <c r="A27" i="33"/>
  <c r="D30" i="63" s="1"/>
  <c r="A28" i="33"/>
  <c r="D31" i="63" s="1"/>
  <c r="A29" i="33"/>
  <c r="D32" i="63" s="1"/>
  <c r="A30" i="33"/>
  <c r="D33" i="63" s="1"/>
  <c r="A31" i="33"/>
  <c r="D36" i="63" s="1"/>
  <c r="A32" i="33"/>
  <c r="D37" i="63" s="1"/>
  <c r="A33" i="33"/>
  <c r="D38" i="63" s="1"/>
  <c r="A34" i="33"/>
  <c r="A35" i="33"/>
  <c r="D40" i="63" s="1"/>
  <c r="A36" i="33"/>
  <c r="D41" i="63" s="1"/>
  <c r="A37" i="33"/>
  <c r="D42" i="63" s="1"/>
  <c r="A38" i="33"/>
  <c r="D43" i="63" s="1"/>
  <c r="A39" i="33"/>
  <c r="D44" i="63" s="1"/>
  <c r="A40" i="33"/>
  <c r="D45" i="63" s="1"/>
  <c r="A41" i="33"/>
  <c r="D46" i="63" s="1"/>
  <c r="A42" i="33"/>
  <c r="A43" i="33"/>
  <c r="D48" i="63" s="1"/>
  <c r="A44" i="33"/>
  <c r="A10" i="33"/>
  <c r="D8" i="63" s="1"/>
  <c r="E8" i="33" l="1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D8" i="33"/>
  <c r="B9" i="34"/>
  <c r="C9" i="34" s="1"/>
  <c r="J9" i="34"/>
  <c r="E9" i="34"/>
  <c r="D9" i="34"/>
  <c r="A10" i="34" l="1"/>
  <c r="A11" i="34" s="1"/>
  <c r="B10" i="34"/>
  <c r="C10" i="34" s="1"/>
  <c r="B11" i="34"/>
  <c r="C11" i="34" s="1"/>
  <c r="B12" i="34"/>
  <c r="C12" i="34" s="1"/>
  <c r="B13" i="34"/>
  <c r="C13" i="34" s="1"/>
  <c r="B14" i="34"/>
  <c r="C14" i="34" s="1"/>
  <c r="B15" i="34"/>
  <c r="C15" i="34" s="1"/>
  <c r="B16" i="34"/>
  <c r="C16" i="34" s="1"/>
  <c r="B17" i="34"/>
  <c r="C17" i="34" s="1"/>
  <c r="B18" i="34"/>
  <c r="C18" i="34" s="1"/>
  <c r="B19" i="34"/>
  <c r="C19" i="34" s="1"/>
  <c r="B20" i="34"/>
  <c r="C20" i="34" s="1"/>
  <c r="B21" i="34"/>
  <c r="C21" i="34" s="1"/>
  <c r="B22" i="34"/>
  <c r="C22" i="34" s="1"/>
  <c r="B23" i="34"/>
  <c r="C23" i="34" s="1"/>
  <c r="B24" i="34"/>
  <c r="C24" i="34" s="1"/>
  <c r="B25" i="34"/>
  <c r="C25" i="34" s="1"/>
  <c r="B26" i="34"/>
  <c r="C26" i="34" s="1"/>
  <c r="B27" i="34"/>
  <c r="C27" i="34" s="1"/>
  <c r="B28" i="34"/>
  <c r="C28" i="34" s="1"/>
  <c r="B29" i="34"/>
  <c r="C29" i="34" s="1"/>
  <c r="B30" i="34"/>
  <c r="C30" i="34" s="1"/>
  <c r="B31" i="34"/>
  <c r="C31" i="34" s="1"/>
  <c r="B32" i="34"/>
  <c r="C32" i="34" s="1"/>
  <c r="B33" i="34"/>
  <c r="C33" i="34" s="1"/>
  <c r="B34" i="34"/>
  <c r="C34" i="34" s="1"/>
  <c r="B35" i="34"/>
  <c r="C35" i="34" s="1"/>
  <c r="B36" i="34"/>
  <c r="C36" i="34" s="1"/>
  <c r="B37" i="34"/>
  <c r="C37" i="34" s="1"/>
  <c r="B38" i="34"/>
  <c r="C38" i="34" s="1"/>
  <c r="B39" i="34"/>
  <c r="C39" i="34" s="1"/>
  <c r="B40" i="34"/>
  <c r="C40" i="34" s="1"/>
  <c r="B41" i="34"/>
  <c r="C41" i="34" s="1"/>
  <c r="B42" i="34"/>
  <c r="C42" i="34" s="1"/>
  <c r="B43" i="34"/>
  <c r="C43" i="34" s="1"/>
  <c r="B44" i="34"/>
  <c r="C44" i="34" s="1"/>
  <c r="B45" i="34"/>
  <c r="C45" i="34" s="1"/>
  <c r="B46" i="34"/>
  <c r="C46" i="34" s="1"/>
  <c r="B47" i="34"/>
  <c r="C47" i="34" s="1"/>
  <c r="B48" i="34"/>
  <c r="C48" i="34" s="1"/>
  <c r="B49" i="34"/>
  <c r="C49" i="34" s="1"/>
  <c r="B50" i="34"/>
  <c r="C50" i="34" s="1"/>
  <c r="B51" i="34"/>
  <c r="C51" i="34" s="1"/>
  <c r="B52" i="34"/>
  <c r="C52" i="34" s="1"/>
  <c r="B53" i="34"/>
  <c r="C53" i="34" s="1"/>
  <c r="B54" i="34"/>
  <c r="C54" i="34" s="1"/>
  <c r="B55" i="34"/>
  <c r="C55" i="34" s="1"/>
  <c r="B56" i="34"/>
  <c r="C56" i="34" s="1"/>
  <c r="B57" i="34"/>
  <c r="C57" i="34" s="1"/>
  <c r="B58" i="34"/>
  <c r="C58" i="34" s="1"/>
  <c r="B59" i="34"/>
  <c r="C59" i="34" s="1"/>
  <c r="B60" i="34"/>
  <c r="C60" i="34" s="1"/>
  <c r="B61" i="34"/>
  <c r="C61" i="34" s="1"/>
  <c r="B62" i="34"/>
  <c r="C62" i="34" s="1"/>
  <c r="B63" i="34"/>
  <c r="C63" i="34" s="1"/>
  <c r="B64" i="34"/>
  <c r="C64" i="34" s="1"/>
  <c r="B65" i="34"/>
  <c r="C65" i="34" s="1"/>
  <c r="B66" i="34"/>
  <c r="C66" i="34" s="1"/>
  <c r="B67" i="34"/>
  <c r="C67" i="34" s="1"/>
  <c r="B68" i="34"/>
  <c r="C68" i="34" s="1"/>
  <c r="B69" i="34"/>
  <c r="C69" i="34" s="1"/>
  <c r="B70" i="34"/>
  <c r="C70" i="34" s="1"/>
  <c r="B71" i="34"/>
  <c r="C71" i="34" s="1"/>
  <c r="B72" i="34"/>
  <c r="C72" i="34" s="1"/>
  <c r="B73" i="34"/>
  <c r="C73" i="34" s="1"/>
  <c r="B74" i="34"/>
  <c r="C74" i="34" s="1"/>
  <c r="B75" i="34"/>
  <c r="C75" i="34" s="1"/>
  <c r="B76" i="34"/>
  <c r="C76" i="34" s="1"/>
  <c r="B77" i="34"/>
  <c r="C77" i="34" s="1"/>
  <c r="B78" i="34"/>
  <c r="C78" i="34" s="1"/>
  <c r="B79" i="34"/>
  <c r="C79" i="34" s="1"/>
  <c r="B80" i="34"/>
  <c r="C80" i="34" s="1"/>
  <c r="B81" i="34"/>
  <c r="C81" i="34" s="1"/>
  <c r="B82" i="34"/>
  <c r="C82" i="34" s="1"/>
  <c r="B83" i="34"/>
  <c r="C83" i="34" s="1"/>
  <c r="B84" i="34"/>
  <c r="C84" i="34" s="1"/>
  <c r="B85" i="34"/>
  <c r="C85" i="34" s="1"/>
  <c r="B86" i="34"/>
  <c r="C86" i="34" s="1"/>
  <c r="B87" i="34"/>
  <c r="C87" i="34" s="1"/>
  <c r="B88" i="34"/>
  <c r="C88" i="34" s="1"/>
  <c r="B89" i="34"/>
  <c r="C89" i="34" s="1"/>
  <c r="B90" i="34"/>
  <c r="C90" i="34" s="1"/>
  <c r="B91" i="34"/>
  <c r="C91" i="34" s="1"/>
  <c r="B92" i="34"/>
  <c r="C92" i="34" s="1"/>
  <c r="B93" i="34"/>
  <c r="C93" i="34" s="1"/>
  <c r="B94" i="34"/>
  <c r="C94" i="34" s="1"/>
  <c r="B95" i="34"/>
  <c r="C95" i="34" s="1"/>
  <c r="B96" i="34"/>
  <c r="C96" i="34" s="1"/>
  <c r="B97" i="34"/>
  <c r="C97" i="34" s="1"/>
  <c r="B98" i="34"/>
  <c r="C98" i="34" s="1"/>
  <c r="B99" i="34"/>
  <c r="C99" i="34" s="1"/>
  <c r="B100" i="34"/>
  <c r="C100" i="34" s="1"/>
  <c r="B101" i="34"/>
  <c r="C101" i="34" s="1"/>
  <c r="B102" i="34"/>
  <c r="C102" i="34" s="1"/>
  <c r="B103" i="34"/>
  <c r="C103" i="34" s="1"/>
  <c r="B104" i="34"/>
  <c r="C104" i="34" s="1"/>
  <c r="B105" i="34"/>
  <c r="C105" i="34" s="1"/>
  <c r="B106" i="34"/>
  <c r="C106" i="34" s="1"/>
  <c r="B107" i="34"/>
  <c r="C107" i="34" s="1"/>
  <c r="B108" i="34"/>
  <c r="C108" i="34" s="1"/>
  <c r="B109" i="34"/>
  <c r="C109" i="34" s="1"/>
  <c r="B110" i="34"/>
  <c r="C110" i="34" s="1"/>
  <c r="B111" i="34"/>
  <c r="C111" i="34" s="1"/>
  <c r="B112" i="34"/>
  <c r="C112" i="34" s="1"/>
  <c r="B113" i="34"/>
  <c r="C113" i="34" s="1"/>
  <c r="B114" i="34"/>
  <c r="C114" i="34" s="1"/>
  <c r="B115" i="34"/>
  <c r="C115" i="34" s="1"/>
  <c r="B116" i="34"/>
  <c r="C116" i="34" s="1"/>
  <c r="B117" i="34"/>
  <c r="C117" i="34" s="1"/>
  <c r="B118" i="34"/>
  <c r="C118" i="34" s="1"/>
  <c r="B119" i="34"/>
  <c r="C119" i="34" s="1"/>
  <c r="B120" i="34"/>
  <c r="C120" i="34" s="1"/>
  <c r="B121" i="34"/>
  <c r="C121" i="34" s="1"/>
  <c r="B122" i="34"/>
  <c r="C122" i="34" s="1"/>
  <c r="B123" i="34"/>
  <c r="C123" i="34" s="1"/>
  <c r="B124" i="34"/>
  <c r="C124" i="34" s="1"/>
  <c r="B125" i="34"/>
  <c r="C125" i="34" s="1"/>
  <c r="B126" i="34"/>
  <c r="C126" i="34" s="1"/>
  <c r="B127" i="34"/>
  <c r="C127" i="34" s="1"/>
  <c r="B128" i="34"/>
  <c r="C128" i="34" s="1"/>
  <c r="B129" i="34"/>
  <c r="C129" i="34" s="1"/>
  <c r="B130" i="34"/>
  <c r="C130" i="34" s="1"/>
  <c r="B131" i="34"/>
  <c r="C131" i="34" s="1"/>
  <c r="B132" i="34"/>
  <c r="C132" i="34" s="1"/>
  <c r="B133" i="34"/>
  <c r="C133" i="34" s="1"/>
  <c r="B134" i="34"/>
  <c r="C134" i="34" s="1"/>
  <c r="B135" i="34"/>
  <c r="C135" i="34" s="1"/>
  <c r="B136" i="34"/>
  <c r="C136" i="34" s="1"/>
  <c r="B137" i="34"/>
  <c r="C137" i="34" s="1"/>
  <c r="B138" i="34"/>
  <c r="C138" i="34" s="1"/>
  <c r="B139" i="34"/>
  <c r="C139" i="34" s="1"/>
  <c r="B140" i="34"/>
  <c r="C140" i="34" s="1"/>
  <c r="B141" i="34"/>
  <c r="C141" i="34" s="1"/>
  <c r="B142" i="34"/>
  <c r="C142" i="34" s="1"/>
  <c r="B143" i="34"/>
  <c r="C143" i="34" s="1"/>
  <c r="B144" i="34"/>
  <c r="C144" i="34" s="1"/>
  <c r="B145" i="34"/>
  <c r="C145" i="34" s="1"/>
  <c r="B146" i="34"/>
  <c r="C146" i="34" s="1"/>
  <c r="B147" i="34"/>
  <c r="C147" i="34" s="1"/>
  <c r="B148" i="34"/>
  <c r="C148" i="34" s="1"/>
  <c r="B149" i="34"/>
  <c r="C149" i="34" s="1"/>
  <c r="B150" i="34"/>
  <c r="C150" i="34" s="1"/>
  <c r="B151" i="34"/>
  <c r="C151" i="34" s="1"/>
  <c r="B152" i="34"/>
  <c r="C152" i="34" s="1"/>
  <c r="B153" i="34"/>
  <c r="C153" i="34" s="1"/>
  <c r="B154" i="34"/>
  <c r="C154" i="34" s="1"/>
  <c r="B155" i="34"/>
  <c r="C155" i="34" s="1"/>
  <c r="B156" i="34"/>
  <c r="C156" i="34" s="1"/>
  <c r="B157" i="34"/>
  <c r="C157" i="34" s="1"/>
  <c r="B158" i="34"/>
  <c r="C158" i="34" s="1"/>
  <c r="B159" i="34"/>
  <c r="C159" i="34" s="1"/>
  <c r="B160" i="34"/>
  <c r="C160" i="34" s="1"/>
  <c r="B161" i="34"/>
  <c r="C161" i="34" s="1"/>
  <c r="B162" i="34"/>
  <c r="C162" i="34" s="1"/>
  <c r="B163" i="34"/>
  <c r="C163" i="34" s="1"/>
  <c r="B164" i="34"/>
  <c r="C164" i="34" s="1"/>
  <c r="B165" i="34"/>
  <c r="C165" i="34" s="1"/>
  <c r="B166" i="34"/>
  <c r="C166" i="34" s="1"/>
  <c r="B167" i="34"/>
  <c r="C167" i="34" s="1"/>
  <c r="B168" i="34"/>
  <c r="C168" i="34" s="1"/>
  <c r="B169" i="34"/>
  <c r="C169" i="34" s="1"/>
  <c r="B170" i="34"/>
  <c r="C170" i="34" s="1"/>
  <c r="B171" i="34"/>
  <c r="C171" i="34" s="1"/>
  <c r="B172" i="34"/>
  <c r="C172" i="34" s="1"/>
  <c r="B173" i="34"/>
  <c r="C173" i="34" s="1"/>
  <c r="B174" i="34"/>
  <c r="C174" i="34" s="1"/>
  <c r="B175" i="34"/>
  <c r="C175" i="34" s="1"/>
  <c r="B176" i="34"/>
  <c r="C176" i="34" s="1"/>
  <c r="B177" i="34"/>
  <c r="C177" i="34" s="1"/>
  <c r="B178" i="34"/>
  <c r="C178" i="34" s="1"/>
  <c r="B179" i="34"/>
  <c r="C179" i="34" s="1"/>
  <c r="B180" i="34"/>
  <c r="C180" i="34" s="1"/>
  <c r="B181" i="34"/>
  <c r="C181" i="34" s="1"/>
  <c r="B182" i="34"/>
  <c r="C182" i="34" s="1"/>
  <c r="B183" i="34"/>
  <c r="C183" i="34" s="1"/>
  <c r="B184" i="34"/>
  <c r="C184" i="34" s="1"/>
  <c r="B185" i="34"/>
  <c r="C185" i="34" s="1"/>
  <c r="B186" i="34"/>
  <c r="C186" i="34" s="1"/>
  <c r="B187" i="34"/>
  <c r="C187" i="34" s="1"/>
  <c r="B188" i="34"/>
  <c r="C188" i="34" s="1"/>
  <c r="B189" i="34"/>
  <c r="C189" i="34" s="1"/>
  <c r="B190" i="34"/>
  <c r="C190" i="34" s="1"/>
  <c r="B191" i="34"/>
  <c r="C191" i="34" s="1"/>
  <c r="B192" i="34"/>
  <c r="C192" i="34" s="1"/>
  <c r="B193" i="34"/>
  <c r="C193" i="34" s="1"/>
  <c r="B194" i="34"/>
  <c r="C194" i="34" s="1"/>
  <c r="B195" i="34"/>
  <c r="C195" i="34" s="1"/>
  <c r="B196" i="34"/>
  <c r="C196" i="34" s="1"/>
  <c r="B197" i="34"/>
  <c r="C197" i="34" s="1"/>
  <c r="B198" i="34"/>
  <c r="C198" i="34" s="1"/>
  <c r="B199" i="34"/>
  <c r="C199" i="34" s="1"/>
  <c r="B200" i="34"/>
  <c r="C200" i="34" s="1"/>
  <c r="B201" i="34"/>
  <c r="C201" i="34" s="1"/>
  <c r="B202" i="34"/>
  <c r="C202" i="34" s="1"/>
  <c r="B203" i="34"/>
  <c r="C203" i="34" s="1"/>
  <c r="B204" i="34"/>
  <c r="C204" i="34" s="1"/>
  <c r="B205" i="34"/>
  <c r="C205" i="34" s="1"/>
  <c r="B206" i="34"/>
  <c r="C206" i="34" s="1"/>
  <c r="B207" i="34"/>
  <c r="C207" i="34" s="1"/>
  <c r="B208" i="34"/>
  <c r="C208" i="34" s="1"/>
  <c r="B1" i="33"/>
  <c r="L11" i="34"/>
  <c r="Q9" i="34"/>
  <c r="X10" i="34"/>
  <c r="K9" i="34"/>
  <c r="AA10" i="34"/>
  <c r="W10" i="34"/>
  <c r="T11" i="34"/>
  <c r="P9" i="34"/>
  <c r="M11" i="34"/>
  <c r="O10" i="34"/>
  <c r="V9" i="34"/>
  <c r="J11" i="34"/>
  <c r="D10" i="34"/>
  <c r="Q10" i="34"/>
  <c r="F11" i="34"/>
  <c r="U9" i="34"/>
  <c r="I11" i="34"/>
  <c r="N9" i="34"/>
  <c r="W9" i="34"/>
  <c r="X9" i="34"/>
  <c r="L10" i="34"/>
  <c r="V11" i="34"/>
  <c r="R10" i="34"/>
  <c r="G9" i="34"/>
  <c r="Z10" i="34"/>
  <c r="R9" i="34"/>
  <c r="T10" i="34"/>
  <c r="Y9" i="34"/>
  <c r="N11" i="34"/>
  <c r="Z11" i="34"/>
  <c r="S11" i="34"/>
  <c r="R11" i="34"/>
  <c r="H9" i="34"/>
  <c r="AB9" i="34"/>
  <c r="E11" i="34"/>
  <c r="M9" i="34"/>
  <c r="F9" i="34"/>
  <c r="AA9" i="34"/>
  <c r="J10" i="34"/>
  <c r="H10" i="34"/>
  <c r="K10" i="34"/>
  <c r="G10" i="34"/>
  <c r="P10" i="34"/>
  <c r="D11" i="34"/>
  <c r="A12" i="34" l="1"/>
  <c r="M10" i="34"/>
  <c r="AB10" i="34"/>
  <c r="W11" i="34"/>
  <c r="G11" i="34"/>
  <c r="O9" i="34"/>
  <c r="P11" i="34"/>
  <c r="U11" i="34"/>
  <c r="O11" i="34"/>
  <c r="J12" i="34"/>
  <c r="N10" i="34"/>
  <c r="S9" i="34"/>
  <c r="L9" i="34"/>
  <c r="Z9" i="34"/>
  <c r="Y10" i="34"/>
  <c r="F10" i="34"/>
  <c r="K11" i="34"/>
  <c r="Q11" i="34"/>
  <c r="X11" i="34"/>
  <c r="I10" i="34"/>
  <c r="T9" i="34"/>
  <c r="E10" i="34"/>
  <c r="S10" i="34"/>
  <c r="AA11" i="34"/>
  <c r="I9" i="34"/>
  <c r="AB11" i="34"/>
  <c r="Y11" i="34"/>
  <c r="V10" i="34"/>
  <c r="H11" i="34"/>
  <c r="E51" i="63" l="1"/>
  <c r="F51" i="63" s="1"/>
  <c r="A13" i="34"/>
  <c r="F12" i="34"/>
  <c r="AB12" i="34"/>
  <c r="E12" i="34"/>
  <c r="S12" i="34"/>
  <c r="G12" i="34"/>
  <c r="W12" i="34"/>
  <c r="X12" i="34"/>
  <c r="U12" i="34"/>
  <c r="AA12" i="34"/>
  <c r="T12" i="34"/>
  <c r="K12" i="34"/>
  <c r="V12" i="34"/>
  <c r="Q12" i="34"/>
  <c r="N12" i="34"/>
  <c r="Y12" i="34"/>
  <c r="H12" i="34"/>
  <c r="M12" i="34"/>
  <c r="P12" i="34"/>
  <c r="J13" i="34"/>
  <c r="U10" i="34"/>
  <c r="D12" i="34"/>
  <c r="R12" i="34"/>
  <c r="Z12" i="34"/>
  <c r="O12" i="34"/>
  <c r="L12" i="34"/>
  <c r="I12" i="34"/>
  <c r="AD51" i="63" l="1"/>
  <c r="Q51" i="63"/>
  <c r="AC51" i="63"/>
  <c r="G51" i="63"/>
  <c r="Y51" i="63"/>
  <c r="L51" i="63"/>
  <c r="O51" i="63"/>
  <c r="J51" i="63"/>
  <c r="M51" i="63"/>
  <c r="W51" i="63"/>
  <c r="R51" i="63"/>
  <c r="S51" i="63"/>
  <c r="E96" i="63"/>
  <c r="H51" i="63"/>
  <c r="Z51" i="63"/>
  <c r="T51" i="63"/>
  <c r="P51" i="63"/>
  <c r="AB51" i="63"/>
  <c r="U51" i="63"/>
  <c r="N51" i="63"/>
  <c r="X51" i="63"/>
  <c r="AA51" i="63"/>
  <c r="V51" i="63"/>
  <c r="I51" i="63"/>
  <c r="K51" i="63"/>
  <c r="A14" i="34"/>
  <c r="D13" i="34"/>
  <c r="S13" i="34"/>
  <c r="F13" i="34"/>
  <c r="T13" i="34"/>
  <c r="Q13" i="34"/>
  <c r="J14" i="34"/>
  <c r="Z13" i="34"/>
  <c r="K13" i="34"/>
  <c r="R13" i="34"/>
  <c r="AB13" i="34"/>
  <c r="P13" i="34"/>
  <c r="N13" i="34"/>
  <c r="O13" i="34"/>
  <c r="Y13" i="34"/>
  <c r="X13" i="34"/>
  <c r="AA13" i="34"/>
  <c r="L13" i="34"/>
  <c r="V13" i="34"/>
  <c r="W13" i="34"/>
  <c r="I13" i="34"/>
  <c r="M13" i="34"/>
  <c r="H13" i="34"/>
  <c r="E13" i="34"/>
  <c r="U13" i="34"/>
  <c r="G13" i="34"/>
  <c r="F12" i="28" l="1"/>
  <c r="F25" i="28" s="1"/>
  <c r="AO12" i="28"/>
  <c r="M12" i="28"/>
  <c r="M25" i="28" s="1"/>
  <c r="AG12" i="28"/>
  <c r="AG25" i="28" s="1"/>
  <c r="AM12" i="28"/>
  <c r="AM25" i="28" s="1"/>
  <c r="AN12" i="28"/>
  <c r="AN25" i="28" s="1"/>
  <c r="AP12" i="28"/>
  <c r="AQ12" i="28"/>
  <c r="A15" i="34"/>
  <c r="W14" i="34"/>
  <c r="U14" i="34"/>
  <c r="Z14" i="34"/>
  <c r="E14" i="34"/>
  <c r="Y14" i="34"/>
  <c r="K14" i="34"/>
  <c r="O14" i="34"/>
  <c r="H14" i="34"/>
  <c r="X14" i="34"/>
  <c r="M14" i="34"/>
  <c r="AB14" i="34"/>
  <c r="T14" i="34"/>
  <c r="G14" i="34"/>
  <c r="D14" i="34"/>
  <c r="V14" i="34"/>
  <c r="J15" i="34"/>
  <c r="I14" i="34"/>
  <c r="S14" i="34"/>
  <c r="AA14" i="34"/>
  <c r="N14" i="34"/>
  <c r="P14" i="34"/>
  <c r="L14" i="34"/>
  <c r="Q14" i="34"/>
  <c r="F14" i="34"/>
  <c r="R14" i="34"/>
  <c r="A16" i="34" l="1"/>
  <c r="D15" i="34"/>
  <c r="E15" i="34"/>
  <c r="O15" i="34"/>
  <c r="X15" i="34"/>
  <c r="Q15" i="34"/>
  <c r="N15" i="34"/>
  <c r="Y15" i="34"/>
  <c r="V15" i="34"/>
  <c r="S15" i="34"/>
  <c r="W15" i="34"/>
  <c r="F15" i="34"/>
  <c r="I15" i="34"/>
  <c r="AA15" i="34"/>
  <c r="AB15" i="34"/>
  <c r="T15" i="34"/>
  <c r="R15" i="34"/>
  <c r="G15" i="34"/>
  <c r="M15" i="34"/>
  <c r="P15" i="34"/>
  <c r="L15" i="34"/>
  <c r="H15" i="34"/>
  <c r="J16" i="34"/>
  <c r="Z15" i="34"/>
  <c r="K15" i="34"/>
  <c r="U15" i="34"/>
  <c r="A17" i="34" l="1"/>
  <c r="R16" i="34"/>
  <c r="I16" i="34"/>
  <c r="W16" i="34"/>
  <c r="X16" i="34"/>
  <c r="Q16" i="34"/>
  <c r="AB16" i="34"/>
  <c r="M16" i="34"/>
  <c r="S16" i="34"/>
  <c r="O16" i="34"/>
  <c r="Z16" i="34"/>
  <c r="N16" i="34"/>
  <c r="D16" i="34"/>
  <c r="H16" i="34"/>
  <c r="G16" i="34"/>
  <c r="L16" i="34"/>
  <c r="J17" i="34"/>
  <c r="F16" i="34"/>
  <c r="E16" i="34"/>
  <c r="K16" i="34"/>
  <c r="AA16" i="34"/>
  <c r="T16" i="34"/>
  <c r="P16" i="34"/>
  <c r="A18" i="34" l="1"/>
  <c r="P17" i="34"/>
  <c r="G17" i="34"/>
  <c r="E17" i="34"/>
  <c r="U16" i="34"/>
  <c r="M17" i="34"/>
  <c r="Q17" i="34"/>
  <c r="X17" i="34"/>
  <c r="AA17" i="34"/>
  <c r="U17" i="34"/>
  <c r="O17" i="34"/>
  <c r="AB17" i="34"/>
  <c r="J18" i="34"/>
  <c r="D17" i="34"/>
  <c r="V16" i="34"/>
  <c r="F17" i="34"/>
  <c r="K17" i="34"/>
  <c r="Z17" i="34"/>
  <c r="Y16" i="34"/>
  <c r="S17" i="34"/>
  <c r="Y17" i="34"/>
  <c r="H17" i="34"/>
  <c r="R17" i="34"/>
  <c r="W17" i="34"/>
  <c r="I17" i="34"/>
  <c r="N17" i="34"/>
  <c r="V17" i="34"/>
  <c r="L17" i="34"/>
  <c r="T17" i="34"/>
  <c r="A19" i="34" l="1"/>
  <c r="D18" i="34"/>
  <c r="U18" i="34"/>
  <c r="F18" i="34"/>
  <c r="M18" i="34"/>
  <c r="X18" i="34"/>
  <c r="L18" i="34"/>
  <c r="AA18" i="34"/>
  <c r="Y18" i="34"/>
  <c r="O18" i="34"/>
  <c r="P18" i="34"/>
  <c r="H18" i="34"/>
  <c r="AB18" i="34"/>
  <c r="K18" i="34"/>
  <c r="Q18" i="34"/>
  <c r="N18" i="34"/>
  <c r="E18" i="34"/>
  <c r="T18" i="34"/>
  <c r="J19" i="34"/>
  <c r="S18" i="34"/>
  <c r="Z18" i="34"/>
  <c r="W18" i="34"/>
  <c r="I18" i="34"/>
  <c r="R18" i="34"/>
  <c r="G18" i="34"/>
  <c r="V18" i="34"/>
  <c r="A20" i="34" l="1"/>
  <c r="T19" i="34"/>
  <c r="R19" i="34"/>
  <c r="AB19" i="34"/>
  <c r="Z19" i="34"/>
  <c r="H19" i="34"/>
  <c r="I19" i="34"/>
  <c r="K19" i="34"/>
  <c r="O19" i="34"/>
  <c r="F19" i="34"/>
  <c r="L19" i="34"/>
  <c r="U19" i="34"/>
  <c r="Q19" i="34"/>
  <c r="V19" i="34"/>
  <c r="S19" i="34"/>
  <c r="M19" i="34"/>
  <c r="J20" i="34"/>
  <c r="N19" i="34"/>
  <c r="AA19" i="34"/>
  <c r="P19" i="34"/>
  <c r="Y19" i="34"/>
  <c r="D19" i="34"/>
  <c r="G19" i="34"/>
  <c r="E19" i="34"/>
  <c r="A21" i="34" l="1"/>
  <c r="J21" i="34"/>
  <c r="F20" i="34"/>
  <c r="R20" i="34"/>
  <c r="H20" i="34"/>
  <c r="W20" i="34"/>
  <c r="D20" i="34"/>
  <c r="Q20" i="34"/>
  <c r="E20" i="34"/>
  <c r="P20" i="34"/>
  <c r="S20" i="34"/>
  <c r="Y20" i="34"/>
  <c r="AB20" i="34"/>
  <c r="O20" i="34"/>
  <c r="W19" i="34"/>
  <c r="V20" i="34"/>
  <c r="U20" i="34"/>
  <c r="Z20" i="34"/>
  <c r="G20" i="34"/>
  <c r="K20" i="34"/>
  <c r="M20" i="34"/>
  <c r="X19" i="34"/>
  <c r="T20" i="34"/>
  <c r="I20" i="34"/>
  <c r="L20" i="34"/>
  <c r="N20" i="34"/>
  <c r="A22" i="34" l="1"/>
  <c r="G21" i="34"/>
  <c r="AB21" i="34"/>
  <c r="D21" i="34"/>
  <c r="Z21" i="34"/>
  <c r="E21" i="34"/>
  <c r="X20" i="34"/>
  <c r="F21" i="34"/>
  <c r="Q21" i="34"/>
  <c r="AA21" i="34"/>
  <c r="O21" i="34"/>
  <c r="S21" i="34"/>
  <c r="P21" i="34"/>
  <c r="V21" i="34"/>
  <c r="L21" i="34"/>
  <c r="I21" i="34"/>
  <c r="N21" i="34"/>
  <c r="AA20" i="34"/>
  <c r="W21" i="34"/>
  <c r="T21" i="34"/>
  <c r="X21" i="34"/>
  <c r="K21" i="34"/>
  <c r="U21" i="34"/>
  <c r="H21" i="34"/>
  <c r="M21" i="34"/>
  <c r="J22" i="34"/>
  <c r="R21" i="34"/>
  <c r="A23" i="34" l="1"/>
  <c r="K22" i="34"/>
  <c r="AB22" i="34"/>
  <c r="T22" i="34"/>
  <c r="J23" i="34"/>
  <c r="V22" i="34"/>
  <c r="R22" i="34"/>
  <c r="G22" i="34"/>
  <c r="H22" i="34"/>
  <c r="Y22" i="34"/>
  <c r="S22" i="34"/>
  <c r="I22" i="34"/>
  <c r="AA22" i="34"/>
  <c r="M22" i="34"/>
  <c r="F22" i="34"/>
  <c r="Z22" i="34"/>
  <c r="L22" i="34"/>
  <c r="O22" i="34"/>
  <c r="D22" i="34"/>
  <c r="P22" i="34"/>
  <c r="X22" i="34"/>
  <c r="N22" i="34"/>
  <c r="Q22" i="34"/>
  <c r="E22" i="34"/>
  <c r="Y21" i="34"/>
  <c r="U22" i="34"/>
  <c r="A24" i="34" l="1"/>
  <c r="X23" i="34"/>
  <c r="D23" i="34"/>
  <c r="W23" i="34"/>
  <c r="F23" i="34"/>
  <c r="V23" i="34"/>
  <c r="AB23" i="34"/>
  <c r="J24" i="34"/>
  <c r="S23" i="34"/>
  <c r="Q23" i="34"/>
  <c r="H23" i="34"/>
  <c r="T23" i="34"/>
  <c r="Z23" i="34"/>
  <c r="M23" i="34"/>
  <c r="E23" i="34"/>
  <c r="U23" i="34"/>
  <c r="AA23" i="34"/>
  <c r="P23" i="34"/>
  <c r="I23" i="34"/>
  <c r="G23" i="34"/>
  <c r="L23" i="34"/>
  <c r="W22" i="34"/>
  <c r="O23" i="34"/>
  <c r="R23" i="34"/>
  <c r="N23" i="34"/>
  <c r="K23" i="34"/>
  <c r="A25" i="34" l="1"/>
  <c r="J25" i="34"/>
  <c r="D24" i="34"/>
  <c r="P24" i="34"/>
  <c r="K24" i="34"/>
  <c r="Y24" i="34"/>
  <c r="F24" i="34"/>
  <c r="I24" i="34"/>
  <c r="X24" i="34"/>
  <c r="U24" i="34"/>
  <c r="E24" i="34"/>
  <c r="M24" i="34"/>
  <c r="AA24" i="34"/>
  <c r="T24" i="34"/>
  <c r="Z24" i="34"/>
  <c r="N24" i="34"/>
  <c r="G24" i="34"/>
  <c r="Y23" i="34"/>
  <c r="L24" i="34"/>
  <c r="O24" i="34"/>
  <c r="H24" i="34"/>
  <c r="R24" i="34"/>
  <c r="S24" i="34"/>
  <c r="AB24" i="34"/>
  <c r="Q24" i="34"/>
  <c r="W24" i="34"/>
  <c r="A26" i="34" l="1"/>
  <c r="Q25" i="34"/>
  <c r="X25" i="34"/>
  <c r="D25" i="34"/>
  <c r="S25" i="34"/>
  <c r="V25" i="34"/>
  <c r="W25" i="34"/>
  <c r="T25" i="34"/>
  <c r="Y25" i="34"/>
  <c r="O25" i="34"/>
  <c r="Z25" i="34"/>
  <c r="R25" i="34"/>
  <c r="U25" i="34"/>
  <c r="I25" i="34"/>
  <c r="F25" i="34"/>
  <c r="V24" i="34"/>
  <c r="P25" i="34"/>
  <c r="E25" i="34"/>
  <c r="AB25" i="34"/>
  <c r="L25" i="34"/>
  <c r="AA25" i="34"/>
  <c r="J26" i="34"/>
  <c r="G25" i="34"/>
  <c r="M25" i="34"/>
  <c r="N25" i="34"/>
  <c r="K25" i="34"/>
  <c r="H25" i="34"/>
  <c r="A27" i="34" l="1"/>
  <c r="L26" i="34"/>
  <c r="G26" i="34"/>
  <c r="AB26" i="34"/>
  <c r="T26" i="34"/>
  <c r="K26" i="34"/>
  <c r="F26" i="34"/>
  <c r="J27" i="34"/>
  <c r="M26" i="34"/>
  <c r="P26" i="34"/>
  <c r="W26" i="34"/>
  <c r="X26" i="34"/>
  <c r="R26" i="34"/>
  <c r="E26" i="34"/>
  <c r="D26" i="34"/>
  <c r="H26" i="34"/>
  <c r="AA26" i="34"/>
  <c r="V26" i="34"/>
  <c r="Z26" i="34"/>
  <c r="N26" i="34"/>
  <c r="S26" i="34"/>
  <c r="I26" i="34"/>
  <c r="U26" i="34"/>
  <c r="O26" i="34"/>
  <c r="Y26" i="34"/>
  <c r="Q26" i="34"/>
  <c r="A28" i="34" l="1"/>
  <c r="G27" i="34"/>
  <c r="T27" i="34"/>
  <c r="AB27" i="34"/>
  <c r="X27" i="34"/>
  <c r="P27" i="34"/>
  <c r="Y27" i="34"/>
  <c r="L27" i="34"/>
  <c r="V27" i="34"/>
  <c r="Z27" i="34"/>
  <c r="F27" i="34"/>
  <c r="K27" i="34"/>
  <c r="O27" i="34"/>
  <c r="H27" i="34"/>
  <c r="W27" i="34"/>
  <c r="I27" i="34"/>
  <c r="Q27" i="34"/>
  <c r="D27" i="34"/>
  <c r="J28" i="34"/>
  <c r="U27" i="34"/>
  <c r="E27" i="34"/>
  <c r="R27" i="34"/>
  <c r="S27" i="34"/>
  <c r="N27" i="34"/>
  <c r="M27" i="34"/>
  <c r="A29" i="34" l="1"/>
  <c r="F28" i="34"/>
  <c r="J29" i="34"/>
  <c r="P28" i="34"/>
  <c r="K28" i="34"/>
  <c r="E28" i="34"/>
  <c r="X28" i="34"/>
  <c r="H28" i="34"/>
  <c r="D28" i="34"/>
  <c r="R28" i="34"/>
  <c r="V28" i="34"/>
  <c r="Z28" i="34"/>
  <c r="T28" i="34"/>
  <c r="N28" i="34"/>
  <c r="Q28" i="34"/>
  <c r="S28" i="34"/>
  <c r="L28" i="34"/>
  <c r="G28" i="34"/>
  <c r="U28" i="34"/>
  <c r="O28" i="34"/>
  <c r="Y28" i="34"/>
  <c r="I28" i="34"/>
  <c r="W28" i="34"/>
  <c r="AB28" i="34"/>
  <c r="AA27" i="34"/>
  <c r="M28" i="34"/>
  <c r="A30" i="34" l="1"/>
  <c r="O29" i="34"/>
  <c r="AB29" i="34"/>
  <c r="M29" i="34"/>
  <c r="D29" i="34"/>
  <c r="R29" i="34"/>
  <c r="H29" i="34"/>
  <c r="V29" i="34"/>
  <c r="AA29" i="34"/>
  <c r="T29" i="34"/>
  <c r="P29" i="34"/>
  <c r="N29" i="34"/>
  <c r="L29" i="34"/>
  <c r="Q29" i="34"/>
  <c r="W29" i="34"/>
  <c r="U29" i="34"/>
  <c r="J30" i="34"/>
  <c r="X29" i="34"/>
  <c r="S29" i="34"/>
  <c r="Z29" i="34"/>
  <c r="K29" i="34"/>
  <c r="I29" i="34"/>
  <c r="AA28" i="34"/>
  <c r="E29" i="34"/>
  <c r="G29" i="34"/>
  <c r="Y29" i="34"/>
  <c r="F29" i="34"/>
  <c r="A31" i="34" l="1"/>
  <c r="W30" i="34"/>
  <c r="X30" i="34"/>
  <c r="U30" i="34"/>
  <c r="O30" i="34"/>
  <c r="R30" i="34"/>
  <c r="AA30" i="34"/>
  <c r="T30" i="34"/>
  <c r="E30" i="34"/>
  <c r="D30" i="34"/>
  <c r="H30" i="34"/>
  <c r="N30" i="34"/>
  <c r="K30" i="34"/>
  <c r="AB30" i="34"/>
  <c r="P30" i="34"/>
  <c r="M30" i="34"/>
  <c r="S30" i="34"/>
  <c r="Q30" i="34"/>
  <c r="V30" i="34"/>
  <c r="Y30" i="34"/>
  <c r="Z30" i="34"/>
  <c r="L30" i="34"/>
  <c r="I30" i="34"/>
  <c r="G30" i="34"/>
  <c r="F30" i="34"/>
  <c r="J31" i="34"/>
  <c r="A32" i="34" l="1"/>
  <c r="P31" i="34"/>
  <c r="N31" i="34"/>
  <c r="M31" i="34"/>
  <c r="Y31" i="34"/>
  <c r="W31" i="34"/>
  <c r="E31" i="34"/>
  <c r="G31" i="34"/>
  <c r="V31" i="34"/>
  <c r="S31" i="34"/>
  <c r="D31" i="34"/>
  <c r="J32" i="34"/>
  <c r="X31" i="34"/>
  <c r="O31" i="34"/>
  <c r="I31" i="34"/>
  <c r="AB31" i="34"/>
  <c r="K31" i="34"/>
  <c r="AA31" i="34"/>
  <c r="R31" i="34"/>
  <c r="H31" i="34"/>
  <c r="T31" i="34"/>
  <c r="Z31" i="34"/>
  <c r="U31" i="34"/>
  <c r="L31" i="34"/>
  <c r="Q31" i="34"/>
  <c r="F31" i="34"/>
  <c r="A33" i="34" l="1"/>
  <c r="E32" i="34"/>
  <c r="X32" i="34"/>
  <c r="AB32" i="34"/>
  <c r="U32" i="34"/>
  <c r="J33" i="34"/>
  <c r="Y32" i="34"/>
  <c r="G32" i="34"/>
  <c r="O32" i="34"/>
  <c r="W32" i="34"/>
  <c r="F32" i="34"/>
  <c r="K32" i="34"/>
  <c r="T32" i="34"/>
  <c r="V32" i="34"/>
  <c r="D32" i="34"/>
  <c r="S32" i="34"/>
  <c r="Z32" i="34"/>
  <c r="AA32" i="34"/>
  <c r="L32" i="34"/>
  <c r="N32" i="34"/>
  <c r="I32" i="34"/>
  <c r="R32" i="34"/>
  <c r="P32" i="34"/>
  <c r="M32" i="34"/>
  <c r="Q32" i="34"/>
  <c r="H32" i="34"/>
  <c r="A34" i="34" l="1"/>
  <c r="P33" i="34"/>
  <c r="O33" i="34"/>
  <c r="T33" i="34"/>
  <c r="V33" i="34"/>
  <c r="U33" i="34"/>
  <c r="AB33" i="34"/>
  <c r="K33" i="34"/>
  <c r="J34" i="34"/>
  <c r="N33" i="34"/>
  <c r="Q33" i="34"/>
  <c r="AA33" i="34"/>
  <c r="R33" i="34"/>
  <c r="F33" i="34"/>
  <c r="G33" i="34"/>
  <c r="S33" i="34"/>
  <c r="I33" i="34"/>
  <c r="D33" i="34"/>
  <c r="M33" i="34"/>
  <c r="Y33" i="34"/>
  <c r="H33" i="34"/>
  <c r="E33" i="34"/>
  <c r="Z33" i="34"/>
  <c r="W33" i="34"/>
  <c r="L33" i="34"/>
  <c r="X33" i="34"/>
  <c r="A35" i="34" l="1"/>
  <c r="X34" i="34"/>
  <c r="Y34" i="34"/>
  <c r="R34" i="34"/>
  <c r="M34" i="34"/>
  <c r="F34" i="34"/>
  <c r="H34" i="34"/>
  <c r="Q34" i="34"/>
  <c r="T34" i="34"/>
  <c r="G34" i="34"/>
  <c r="U34" i="34"/>
  <c r="J35" i="34"/>
  <c r="O34" i="34"/>
  <c r="I34" i="34"/>
  <c r="P34" i="34"/>
  <c r="L34" i="34"/>
  <c r="Z34" i="34"/>
  <c r="K34" i="34"/>
  <c r="AB34" i="34"/>
  <c r="D34" i="34"/>
  <c r="N34" i="34"/>
  <c r="V34" i="34"/>
  <c r="S34" i="34"/>
  <c r="E34" i="34"/>
  <c r="A36" i="34" l="1"/>
  <c r="Q35" i="34"/>
  <c r="Y35" i="34"/>
  <c r="V35" i="34"/>
  <c r="J36" i="34"/>
  <c r="T35" i="34"/>
  <c r="L35" i="34"/>
  <c r="AA35" i="34"/>
  <c r="S35" i="34"/>
  <c r="R35" i="34"/>
  <c r="D35" i="34"/>
  <c r="H35" i="34"/>
  <c r="X35" i="34"/>
  <c r="AA34" i="34"/>
  <c r="M35" i="34"/>
  <c r="N35" i="34"/>
  <c r="P35" i="34"/>
  <c r="E35" i="34"/>
  <c r="U35" i="34"/>
  <c r="W34" i="34"/>
  <c r="O35" i="34"/>
  <c r="AB35" i="34"/>
  <c r="W35" i="34"/>
  <c r="K35" i="34"/>
  <c r="F35" i="34"/>
  <c r="G35" i="34"/>
  <c r="Z35" i="34"/>
  <c r="I35" i="34"/>
  <c r="A37" i="34" l="1"/>
  <c r="N36" i="34"/>
  <c r="O36" i="34"/>
  <c r="I36" i="34"/>
  <c r="Q36" i="34"/>
  <c r="T36" i="34"/>
  <c r="AA36" i="34"/>
  <c r="W36" i="34"/>
  <c r="U36" i="34"/>
  <c r="Y36" i="34"/>
  <c r="S36" i="34"/>
  <c r="E36" i="34"/>
  <c r="K36" i="34"/>
  <c r="AB36" i="34"/>
  <c r="F36" i="34"/>
  <c r="J37" i="34"/>
  <c r="H36" i="34"/>
  <c r="M36" i="34"/>
  <c r="R36" i="34"/>
  <c r="P36" i="34"/>
  <c r="D36" i="34"/>
  <c r="G36" i="34"/>
  <c r="L36" i="34"/>
  <c r="Z36" i="34"/>
  <c r="X36" i="34"/>
  <c r="A38" i="34" l="1"/>
  <c r="U37" i="34"/>
  <c r="G37" i="34"/>
  <c r="N37" i="34"/>
  <c r="AA37" i="34"/>
  <c r="S37" i="34"/>
  <c r="Y37" i="34"/>
  <c r="K37" i="34"/>
  <c r="V36" i="34"/>
  <c r="M37" i="34"/>
  <c r="P37" i="34"/>
  <c r="F37" i="34"/>
  <c r="X37" i="34"/>
  <c r="T37" i="34"/>
  <c r="Z37" i="34"/>
  <c r="W37" i="34"/>
  <c r="V37" i="34"/>
  <c r="D37" i="34"/>
  <c r="E37" i="34"/>
  <c r="R37" i="34"/>
  <c r="L37" i="34"/>
  <c r="Q37" i="34"/>
  <c r="AB37" i="34"/>
  <c r="H37" i="34"/>
  <c r="O37" i="34"/>
  <c r="I37" i="34"/>
  <c r="J38" i="34"/>
  <c r="A39" i="34" l="1"/>
  <c r="N38" i="34"/>
  <c r="U38" i="34"/>
  <c r="I38" i="34"/>
  <c r="S38" i="34"/>
  <c r="AB38" i="34"/>
  <c r="W38" i="34"/>
  <c r="L38" i="34"/>
  <c r="Q38" i="34"/>
  <c r="E38" i="34"/>
  <c r="T38" i="34"/>
  <c r="O38" i="34"/>
  <c r="X38" i="34"/>
  <c r="Y38" i="34"/>
  <c r="R38" i="34"/>
  <c r="P38" i="34"/>
  <c r="H38" i="34"/>
  <c r="J39" i="34"/>
  <c r="AA38" i="34"/>
  <c r="F38" i="34"/>
  <c r="D38" i="34"/>
  <c r="Z38" i="34"/>
  <c r="G38" i="34"/>
  <c r="K38" i="34"/>
  <c r="V38" i="34"/>
  <c r="M38" i="34"/>
  <c r="A40" i="34" l="1"/>
  <c r="X39" i="34"/>
  <c r="S39" i="34"/>
  <c r="T39" i="34"/>
  <c r="Q39" i="34"/>
  <c r="L39" i="34"/>
  <c r="N39" i="34"/>
  <c r="F39" i="34"/>
  <c r="AA39" i="34"/>
  <c r="J40" i="34"/>
  <c r="G39" i="34"/>
  <c r="R39" i="34"/>
  <c r="I39" i="34"/>
  <c r="K39" i="34"/>
  <c r="E39" i="34"/>
  <c r="Z39" i="34"/>
  <c r="P39" i="34"/>
  <c r="Y39" i="34"/>
  <c r="W39" i="34"/>
  <c r="U39" i="34"/>
  <c r="H39" i="34"/>
  <c r="O39" i="34"/>
  <c r="V39" i="34"/>
  <c r="AB39" i="34"/>
  <c r="M39" i="34"/>
  <c r="D39" i="34"/>
  <c r="A41" i="34" l="1"/>
  <c r="G40" i="34"/>
  <c r="Q40" i="34"/>
  <c r="D40" i="34"/>
  <c r="AB40" i="34"/>
  <c r="V40" i="34"/>
  <c r="Z40" i="34"/>
  <c r="S40" i="34"/>
  <c r="I40" i="34"/>
  <c r="N40" i="34"/>
  <c r="L40" i="34"/>
  <c r="H40" i="34"/>
  <c r="AA40" i="34"/>
  <c r="Y40" i="34"/>
  <c r="R40" i="34"/>
  <c r="W40" i="34"/>
  <c r="T40" i="34"/>
  <c r="U40" i="34"/>
  <c r="P40" i="34"/>
  <c r="X40" i="34"/>
  <c r="J41" i="34"/>
  <c r="F40" i="34"/>
  <c r="E40" i="34"/>
  <c r="O40" i="34"/>
  <c r="M40" i="34"/>
  <c r="K40" i="34"/>
  <c r="A42" i="34" l="1"/>
  <c r="AA41" i="34"/>
  <c r="N41" i="34"/>
  <c r="F41" i="34"/>
  <c r="E41" i="34"/>
  <c r="X41" i="34"/>
  <c r="W41" i="34"/>
  <c r="Z41" i="34"/>
  <c r="T41" i="34"/>
  <c r="H41" i="34"/>
  <c r="K41" i="34"/>
  <c r="S41" i="34"/>
  <c r="U41" i="34"/>
  <c r="V41" i="34"/>
  <c r="Y41" i="34"/>
  <c r="R41" i="34"/>
  <c r="O41" i="34"/>
  <c r="AB41" i="34"/>
  <c r="Q41" i="34"/>
  <c r="P41" i="34"/>
  <c r="L41" i="34"/>
  <c r="M41" i="34"/>
  <c r="G41" i="34"/>
  <c r="J42" i="34"/>
  <c r="D41" i="34"/>
  <c r="I41" i="34"/>
  <c r="A43" i="34" l="1"/>
  <c r="AA42" i="34"/>
  <c r="F42" i="34"/>
  <c r="G42" i="34"/>
  <c r="H42" i="34"/>
  <c r="R42" i="34"/>
  <c r="P42" i="34"/>
  <c r="L42" i="34"/>
  <c r="W42" i="34"/>
  <c r="X42" i="34"/>
  <c r="K42" i="34"/>
  <c r="U42" i="34"/>
  <c r="V42" i="34"/>
  <c r="AB42" i="34"/>
  <c r="D42" i="34"/>
  <c r="Z42" i="34"/>
  <c r="T42" i="34"/>
  <c r="E42" i="34"/>
  <c r="O42" i="34"/>
  <c r="Y42" i="34"/>
  <c r="J43" i="34"/>
  <c r="I42" i="34"/>
  <c r="Q42" i="34"/>
  <c r="M42" i="34"/>
  <c r="N42" i="34"/>
  <c r="S42" i="34"/>
  <c r="A44" i="34" l="1"/>
  <c r="R43" i="34"/>
  <c r="V43" i="34"/>
  <c r="G43" i="34"/>
  <c r="AA43" i="34"/>
  <c r="P43" i="34"/>
  <c r="I43" i="34"/>
  <c r="J44" i="34"/>
  <c r="U43" i="34"/>
  <c r="T43" i="34"/>
  <c r="Y43" i="34"/>
  <c r="L43" i="34"/>
  <c r="AB43" i="34"/>
  <c r="F43" i="34"/>
  <c r="W43" i="34"/>
  <c r="Z43" i="34"/>
  <c r="H43" i="34"/>
  <c r="O43" i="34"/>
  <c r="N43" i="34"/>
  <c r="X43" i="34"/>
  <c r="M43" i="34"/>
  <c r="Q43" i="34"/>
  <c r="S43" i="34"/>
  <c r="D43" i="34"/>
  <c r="E43" i="34"/>
  <c r="K43" i="34"/>
  <c r="A45" i="34" l="1"/>
  <c r="F44" i="34"/>
  <c r="K44" i="34"/>
  <c r="P44" i="34"/>
  <c r="G44" i="34"/>
  <c r="Y44" i="34"/>
  <c r="D44" i="34"/>
  <c r="V44" i="34"/>
  <c r="H44" i="34"/>
  <c r="S44" i="34"/>
  <c r="W44" i="34"/>
  <c r="R44" i="34"/>
  <c r="M44" i="34"/>
  <c r="I44" i="34"/>
  <c r="J45" i="34"/>
  <c r="Q44" i="34"/>
  <c r="Z44" i="34"/>
  <c r="N44" i="34"/>
  <c r="E44" i="34"/>
  <c r="U44" i="34"/>
  <c r="L44" i="34"/>
  <c r="T44" i="34"/>
  <c r="AA44" i="34"/>
  <c r="O44" i="34"/>
  <c r="A46" i="34" l="1"/>
  <c r="I45" i="34"/>
  <c r="U45" i="34"/>
  <c r="Z45" i="34"/>
  <c r="AB44" i="34"/>
  <c r="W45" i="34"/>
  <c r="S45" i="34"/>
  <c r="D45" i="34"/>
  <c r="O45" i="34"/>
  <c r="Q45" i="34"/>
  <c r="X44" i="34"/>
  <c r="H45" i="34"/>
  <c r="K45" i="34"/>
  <c r="J46" i="34"/>
  <c r="Y45" i="34"/>
  <c r="AA45" i="34"/>
  <c r="X45" i="34"/>
  <c r="E45" i="34"/>
  <c r="AB45" i="34"/>
  <c r="R45" i="34"/>
  <c r="M45" i="34"/>
  <c r="G45" i="34"/>
  <c r="L45" i="34"/>
  <c r="V45" i="34"/>
  <c r="T45" i="34"/>
  <c r="N45" i="34"/>
  <c r="F45" i="34"/>
  <c r="P45" i="34"/>
  <c r="A47" i="34" l="1"/>
  <c r="S46" i="34"/>
  <c r="G46" i="34"/>
  <c r="W46" i="34"/>
  <c r="K46" i="34"/>
  <c r="Y46" i="34"/>
  <c r="L46" i="34"/>
  <c r="T46" i="34"/>
  <c r="F46" i="34"/>
  <c r="H46" i="34"/>
  <c r="I46" i="34"/>
  <c r="O46" i="34"/>
  <c r="V46" i="34"/>
  <c r="AA46" i="34"/>
  <c r="Q46" i="34"/>
  <c r="R46" i="34"/>
  <c r="X46" i="34"/>
  <c r="Z46" i="34"/>
  <c r="N46" i="34"/>
  <c r="D46" i="34"/>
  <c r="E46" i="34"/>
  <c r="P46" i="34"/>
  <c r="J47" i="34"/>
  <c r="M46" i="34"/>
  <c r="A48" i="34" l="1"/>
  <c r="M47" i="34"/>
  <c r="S47" i="34"/>
  <c r="V47" i="34"/>
  <c r="K47" i="34"/>
  <c r="U47" i="34"/>
  <c r="O47" i="34"/>
  <c r="N47" i="34"/>
  <c r="T47" i="34"/>
  <c r="E47" i="34"/>
  <c r="F47" i="34"/>
  <c r="AB47" i="34"/>
  <c r="L47" i="34"/>
  <c r="J48" i="34"/>
  <c r="R47" i="34"/>
  <c r="U46" i="34"/>
  <c r="H47" i="34"/>
  <c r="AA47" i="34"/>
  <c r="G47" i="34"/>
  <c r="I47" i="34"/>
  <c r="Y47" i="34"/>
  <c r="Q47" i="34"/>
  <c r="X47" i="34"/>
  <c r="P47" i="34"/>
  <c r="AB46" i="34"/>
  <c r="Z47" i="34"/>
  <c r="D47" i="34"/>
  <c r="W47" i="34"/>
  <c r="A49" i="34" l="1"/>
  <c r="D48" i="34"/>
  <c r="G48" i="34"/>
  <c r="O48" i="34"/>
  <c r="M48" i="34"/>
  <c r="S48" i="34"/>
  <c r="H48" i="34"/>
  <c r="I48" i="34"/>
  <c r="J49" i="34"/>
  <c r="N48" i="34"/>
  <c r="W48" i="34"/>
  <c r="Z48" i="34"/>
  <c r="AA48" i="34"/>
  <c r="AB48" i="34"/>
  <c r="V48" i="34"/>
  <c r="K48" i="34"/>
  <c r="Q48" i="34"/>
  <c r="R48" i="34"/>
  <c r="U48" i="34"/>
  <c r="T48" i="34"/>
  <c r="X48" i="34"/>
  <c r="L48" i="34"/>
  <c r="F48" i="34"/>
  <c r="E48" i="34"/>
  <c r="P48" i="34"/>
  <c r="A50" i="34" l="1"/>
  <c r="F49" i="34"/>
  <c r="AA49" i="34"/>
  <c r="G49" i="34"/>
  <c r="J50" i="34"/>
  <c r="M49" i="34"/>
  <c r="Y48" i="34"/>
  <c r="T49" i="34"/>
  <c r="W49" i="34"/>
  <c r="Z49" i="34"/>
  <c r="O49" i="34"/>
  <c r="V49" i="34"/>
  <c r="Y49" i="34"/>
  <c r="P49" i="34"/>
  <c r="X49" i="34"/>
  <c r="H49" i="34"/>
  <c r="D49" i="34"/>
  <c r="N49" i="34"/>
  <c r="K49" i="34"/>
  <c r="L49" i="34"/>
  <c r="R49" i="34"/>
  <c r="Q49" i="34"/>
  <c r="E49" i="34"/>
  <c r="U49" i="34"/>
  <c r="I49" i="34"/>
  <c r="S49" i="34"/>
  <c r="AB49" i="34"/>
  <c r="A51" i="34" l="1"/>
  <c r="Y50" i="34"/>
  <c r="X50" i="34"/>
  <c r="AA50" i="34"/>
  <c r="M50" i="34"/>
  <c r="H50" i="34"/>
  <c r="O50" i="34"/>
  <c r="J51" i="34"/>
  <c r="U50" i="34"/>
  <c r="T50" i="34"/>
  <c r="R50" i="34"/>
  <c r="G50" i="34"/>
  <c r="P50" i="34"/>
  <c r="AB50" i="34"/>
  <c r="V50" i="34"/>
  <c r="Q50" i="34"/>
  <c r="F50" i="34"/>
  <c r="S50" i="34"/>
  <c r="K50" i="34"/>
  <c r="I50" i="34"/>
  <c r="L50" i="34"/>
  <c r="D50" i="34"/>
  <c r="N50" i="34"/>
  <c r="Z50" i="34"/>
  <c r="E50" i="34"/>
  <c r="A52" i="34" l="1"/>
  <c r="Q51" i="34"/>
  <c r="AA51" i="34"/>
  <c r="I51" i="34"/>
  <c r="U51" i="34"/>
  <c r="K51" i="34"/>
  <c r="G51" i="34"/>
  <c r="J52" i="34"/>
  <c r="AB51" i="34"/>
  <c r="X51" i="34"/>
  <c r="Y51" i="34"/>
  <c r="O51" i="34"/>
  <c r="N51" i="34"/>
  <c r="W50" i="34"/>
  <c r="M51" i="34"/>
  <c r="W51" i="34"/>
  <c r="H51" i="34"/>
  <c r="E51" i="34"/>
  <c r="S51" i="34"/>
  <c r="R51" i="34"/>
  <c r="P51" i="34"/>
  <c r="L51" i="34"/>
  <c r="V51" i="34"/>
  <c r="D51" i="34"/>
  <c r="T51" i="34"/>
  <c r="F51" i="34"/>
  <c r="A53" i="34" l="1"/>
  <c r="N52" i="34"/>
  <c r="D52" i="34"/>
  <c r="X52" i="34"/>
  <c r="Y52" i="34"/>
  <c r="K52" i="34"/>
  <c r="G52" i="34"/>
  <c r="M52" i="34"/>
  <c r="H52" i="34"/>
  <c r="T52" i="34"/>
  <c r="AB52" i="34"/>
  <c r="R52" i="34"/>
  <c r="U52" i="34"/>
  <c r="O52" i="34"/>
  <c r="I52" i="34"/>
  <c r="S52" i="34"/>
  <c r="V52" i="34"/>
  <c r="L52" i="34"/>
  <c r="J53" i="34"/>
  <c r="AA52" i="34"/>
  <c r="Q52" i="34"/>
  <c r="P52" i="34"/>
  <c r="Z51" i="34"/>
  <c r="Z52" i="34"/>
  <c r="E52" i="34"/>
  <c r="F52" i="34"/>
  <c r="A54" i="34" l="1"/>
  <c r="W52" i="34"/>
  <c r="O53" i="34"/>
  <c r="X53" i="34"/>
  <c r="L53" i="34"/>
  <c r="R53" i="34"/>
  <c r="W53" i="34"/>
  <c r="Z53" i="34"/>
  <c r="M53" i="34"/>
  <c r="T53" i="34"/>
  <c r="Q53" i="34"/>
  <c r="V53" i="34"/>
  <c r="U53" i="34"/>
  <c r="AB53" i="34"/>
  <c r="N53" i="34"/>
  <c r="K53" i="34"/>
  <c r="P53" i="34"/>
  <c r="D53" i="34"/>
  <c r="I53" i="34"/>
  <c r="AA53" i="34"/>
  <c r="S53" i="34"/>
  <c r="Y53" i="34"/>
  <c r="F53" i="34"/>
  <c r="H53" i="34"/>
  <c r="E53" i="34"/>
  <c r="J54" i="34"/>
  <c r="G53" i="34"/>
  <c r="A55" i="34" l="1"/>
  <c r="N54" i="34"/>
  <c r="X54" i="34"/>
  <c r="L54" i="34"/>
  <c r="M54" i="34"/>
  <c r="G54" i="34"/>
  <c r="J55" i="34"/>
  <c r="E54" i="34"/>
  <c r="K54" i="34"/>
  <c r="S54" i="34"/>
  <c r="Q54" i="34"/>
  <c r="T54" i="34"/>
  <c r="H54" i="34"/>
  <c r="F54" i="34"/>
  <c r="Y54" i="34"/>
  <c r="W54" i="34"/>
  <c r="P54" i="34"/>
  <c r="U54" i="34"/>
  <c r="Z54" i="34"/>
  <c r="D54" i="34"/>
  <c r="R54" i="34"/>
  <c r="I54" i="34"/>
  <c r="O54" i="34"/>
  <c r="V54" i="34"/>
  <c r="AA54" i="34"/>
  <c r="AB54" i="34"/>
  <c r="A56" i="34" l="1"/>
  <c r="H55" i="34"/>
  <c r="Q55" i="34"/>
  <c r="N55" i="34"/>
  <c r="E55" i="34"/>
  <c r="X55" i="34"/>
  <c r="F55" i="34"/>
  <c r="K55" i="34"/>
  <c r="P55" i="34"/>
  <c r="U55" i="34"/>
  <c r="G55" i="34"/>
  <c r="R55" i="34"/>
  <c r="Y55" i="34"/>
  <c r="AB55" i="34"/>
  <c r="O55" i="34"/>
  <c r="AA55" i="34"/>
  <c r="M55" i="34"/>
  <c r="S55" i="34"/>
  <c r="J56" i="34"/>
  <c r="Z55" i="34"/>
  <c r="L55" i="34"/>
  <c r="T55" i="34"/>
  <c r="I55" i="34"/>
  <c r="D55" i="34"/>
  <c r="W55" i="34"/>
  <c r="A57" i="34" l="1"/>
  <c r="T56" i="34"/>
  <c r="AB56" i="34"/>
  <c r="N56" i="34"/>
  <c r="Q56" i="34"/>
  <c r="Z56" i="34"/>
  <c r="S56" i="34"/>
  <c r="J57" i="34"/>
  <c r="H56" i="34"/>
  <c r="G56" i="34"/>
  <c r="P56" i="34"/>
  <c r="V56" i="34"/>
  <c r="O56" i="34"/>
  <c r="W56" i="34"/>
  <c r="K56" i="34"/>
  <c r="V55" i="34"/>
  <c r="AA56" i="34"/>
  <c r="F56" i="34"/>
  <c r="M56" i="34"/>
  <c r="L56" i="34"/>
  <c r="E56" i="34"/>
  <c r="D56" i="34"/>
  <c r="R56" i="34"/>
  <c r="I56" i="34"/>
  <c r="A58" i="34" l="1"/>
  <c r="J58" i="34"/>
  <c r="I57" i="34"/>
  <c r="Z57" i="34"/>
  <c r="T57" i="34"/>
  <c r="U56" i="34"/>
  <c r="W57" i="34"/>
  <c r="G57" i="34"/>
  <c r="S57" i="34"/>
  <c r="P57" i="34"/>
  <c r="Y57" i="34"/>
  <c r="X57" i="34"/>
  <c r="AA57" i="34"/>
  <c r="X56" i="34"/>
  <c r="R57" i="34"/>
  <c r="N57" i="34"/>
  <c r="AB57" i="34"/>
  <c r="U57" i="34"/>
  <c r="L57" i="34"/>
  <c r="H57" i="34"/>
  <c r="V57" i="34"/>
  <c r="K57" i="34"/>
  <c r="D57" i="34"/>
  <c r="Y56" i="34"/>
  <c r="F57" i="34"/>
  <c r="Q57" i="34"/>
  <c r="E57" i="34"/>
  <c r="O57" i="34"/>
  <c r="M57" i="34"/>
  <c r="A59" i="34" l="1"/>
  <c r="J59" i="34"/>
  <c r="F58" i="34"/>
  <c r="Y58" i="34"/>
  <c r="L58" i="34"/>
  <c r="D58" i="34"/>
  <c r="I58" i="34"/>
  <c r="U58" i="34"/>
  <c r="N58" i="34"/>
  <c r="E58" i="34"/>
  <c r="S58" i="34"/>
  <c r="O58" i="34"/>
  <c r="V58" i="34"/>
  <c r="R58" i="34"/>
  <c r="K58" i="34"/>
  <c r="AA58" i="34"/>
  <c r="Z58" i="34"/>
  <c r="M58" i="34"/>
  <c r="AB58" i="34"/>
  <c r="G58" i="34"/>
  <c r="T58" i="34"/>
  <c r="H58" i="34"/>
  <c r="Q58" i="34"/>
  <c r="P58" i="34"/>
  <c r="W58" i="34"/>
  <c r="A60" i="34" l="1"/>
  <c r="I59" i="34"/>
  <c r="X58" i="34"/>
  <c r="T59" i="34"/>
  <c r="F59" i="34"/>
  <c r="R59" i="34"/>
  <c r="N59" i="34"/>
  <c r="M59" i="34"/>
  <c r="X59" i="34"/>
  <c r="S59" i="34"/>
  <c r="H59" i="34"/>
  <c r="L59" i="34"/>
  <c r="J60" i="34"/>
  <c r="AB59" i="34"/>
  <c r="AA59" i="34"/>
  <c r="W59" i="34"/>
  <c r="Y59" i="34"/>
  <c r="D59" i="34"/>
  <c r="K59" i="34"/>
  <c r="U59" i="34"/>
  <c r="P59" i="34"/>
  <c r="G59" i="34"/>
  <c r="O59" i="34"/>
  <c r="Q59" i="34"/>
  <c r="V59" i="34"/>
  <c r="Z59" i="34"/>
  <c r="E59" i="34"/>
  <c r="A61" i="34" l="1"/>
  <c r="Z60" i="34"/>
  <c r="U60" i="34"/>
  <c r="AA60" i="34"/>
  <c r="N60" i="34"/>
  <c r="H60" i="34"/>
  <c r="L60" i="34"/>
  <c r="W60" i="34"/>
  <c r="X60" i="34"/>
  <c r="K60" i="34"/>
  <c r="G60" i="34"/>
  <c r="S60" i="34"/>
  <c r="I60" i="34"/>
  <c r="AB60" i="34"/>
  <c r="P60" i="34"/>
  <c r="D60" i="34"/>
  <c r="Y60" i="34"/>
  <c r="F60" i="34"/>
  <c r="Q60" i="34"/>
  <c r="M60" i="34"/>
  <c r="V60" i="34"/>
  <c r="O60" i="34"/>
  <c r="E60" i="34"/>
  <c r="T60" i="34"/>
  <c r="J61" i="34"/>
  <c r="R60" i="34"/>
  <c r="A62" i="34" l="1"/>
  <c r="Y61" i="34"/>
  <c r="H61" i="34"/>
  <c r="L61" i="34"/>
  <c r="N61" i="34"/>
  <c r="S61" i="34"/>
  <c r="AB61" i="34"/>
  <c r="D61" i="34"/>
  <c r="G61" i="34"/>
  <c r="J62" i="34"/>
  <c r="M61" i="34"/>
  <c r="K61" i="34"/>
  <c r="P61" i="34"/>
  <c r="Z61" i="34"/>
  <c r="V61" i="34"/>
  <c r="O61" i="34"/>
  <c r="AA61" i="34"/>
  <c r="Q61" i="34"/>
  <c r="I61" i="34"/>
  <c r="X61" i="34"/>
  <c r="R61" i="34"/>
  <c r="E61" i="34"/>
  <c r="W61" i="34"/>
  <c r="F61" i="34"/>
  <c r="U61" i="34"/>
  <c r="T61" i="34"/>
  <c r="A63" i="34" l="1"/>
  <c r="J63" i="34"/>
  <c r="Y62" i="34"/>
  <c r="D62" i="34"/>
  <c r="AA62" i="34"/>
  <c r="K62" i="34"/>
  <c r="L62" i="34"/>
  <c r="AB62" i="34"/>
  <c r="U62" i="34"/>
  <c r="E62" i="34"/>
  <c r="N62" i="34"/>
  <c r="P62" i="34"/>
  <c r="M62" i="34"/>
  <c r="W62" i="34"/>
  <c r="T62" i="34"/>
  <c r="R62" i="34"/>
  <c r="O62" i="34"/>
  <c r="S62" i="34"/>
  <c r="F62" i="34"/>
  <c r="G62" i="34"/>
  <c r="Q62" i="34"/>
  <c r="X62" i="34"/>
  <c r="V62" i="34"/>
  <c r="I62" i="34"/>
  <c r="H62" i="34"/>
  <c r="A64" i="34" l="1"/>
  <c r="K63" i="34"/>
  <c r="Q63" i="34"/>
  <c r="Z62" i="34"/>
  <c r="AA63" i="34"/>
  <c r="H63" i="34"/>
  <c r="D63" i="34"/>
  <c r="O63" i="34"/>
  <c r="V63" i="34"/>
  <c r="L63" i="34"/>
  <c r="I63" i="34"/>
  <c r="T63" i="34"/>
  <c r="N63" i="34"/>
  <c r="J64" i="34"/>
  <c r="Y63" i="34"/>
  <c r="G63" i="34"/>
  <c r="W63" i="34"/>
  <c r="P63" i="34"/>
  <c r="Z63" i="34"/>
  <c r="R63" i="34"/>
  <c r="X63" i="34"/>
  <c r="AB63" i="34"/>
  <c r="E63" i="34"/>
  <c r="F63" i="34"/>
  <c r="M63" i="34"/>
  <c r="S63" i="34"/>
  <c r="A65" i="34" l="1"/>
  <c r="R64" i="34"/>
  <c r="D64" i="34"/>
  <c r="N64" i="34"/>
  <c r="M64" i="34"/>
  <c r="Y64" i="34"/>
  <c r="U64" i="34"/>
  <c r="L64" i="34"/>
  <c r="E64" i="34"/>
  <c r="K64" i="34"/>
  <c r="T64" i="34"/>
  <c r="Z64" i="34"/>
  <c r="G64" i="34"/>
  <c r="H64" i="34"/>
  <c r="O64" i="34"/>
  <c r="AB64" i="34"/>
  <c r="I64" i="34"/>
  <c r="S64" i="34"/>
  <c r="U63" i="34"/>
  <c r="X64" i="34"/>
  <c r="W64" i="34"/>
  <c r="Q64" i="34"/>
  <c r="J65" i="34"/>
  <c r="V64" i="34"/>
  <c r="AA64" i="34"/>
  <c r="P64" i="34"/>
  <c r="F64" i="34"/>
  <c r="A66" i="34" l="1"/>
  <c r="W65" i="34"/>
  <c r="F65" i="34"/>
  <c r="M65" i="34"/>
  <c r="Z65" i="34"/>
  <c r="Q65" i="34"/>
  <c r="O65" i="34"/>
  <c r="G65" i="34"/>
  <c r="Y65" i="34"/>
  <c r="U65" i="34"/>
  <c r="H65" i="34"/>
  <c r="J66" i="34"/>
  <c r="I65" i="34"/>
  <c r="E65" i="34"/>
  <c r="AA65" i="34"/>
  <c r="P65" i="34"/>
  <c r="D65" i="34"/>
  <c r="R65" i="34"/>
  <c r="K65" i="34"/>
  <c r="L65" i="34"/>
  <c r="N65" i="34"/>
  <c r="V65" i="34"/>
  <c r="X65" i="34"/>
  <c r="T65" i="34"/>
  <c r="AB65" i="34"/>
  <c r="S65" i="34"/>
  <c r="A67" i="34" l="1"/>
  <c r="D66" i="34"/>
  <c r="H66" i="34"/>
  <c r="J67" i="34"/>
  <c r="I66" i="34"/>
  <c r="Q66" i="34"/>
  <c r="L66" i="34"/>
  <c r="X66" i="34"/>
  <c r="AB66" i="34"/>
  <c r="Z66" i="34"/>
  <c r="W66" i="34"/>
  <c r="R66" i="34"/>
  <c r="T66" i="34"/>
  <c r="G66" i="34"/>
  <c r="V66" i="34"/>
  <c r="M66" i="34"/>
  <c r="N66" i="34"/>
  <c r="F66" i="34"/>
  <c r="U66" i="34"/>
  <c r="S66" i="34"/>
  <c r="E66" i="34"/>
  <c r="O66" i="34"/>
  <c r="AA66" i="34"/>
  <c r="Y66" i="34"/>
  <c r="K66" i="34"/>
  <c r="P66" i="34"/>
  <c r="A68" i="34" l="1"/>
  <c r="Z67" i="34"/>
  <c r="F67" i="34"/>
  <c r="H67" i="34"/>
  <c r="AB67" i="34"/>
  <c r="D67" i="34"/>
  <c r="K67" i="34"/>
  <c r="I67" i="34"/>
  <c r="E67" i="34"/>
  <c r="T67" i="34"/>
  <c r="W67" i="34"/>
  <c r="V67" i="34"/>
  <c r="M67" i="34"/>
  <c r="R67" i="34"/>
  <c r="O67" i="34"/>
  <c r="J68" i="34"/>
  <c r="L67" i="34"/>
  <c r="X67" i="34"/>
  <c r="S67" i="34"/>
  <c r="P67" i="34"/>
  <c r="G67" i="34"/>
  <c r="AA67" i="34"/>
  <c r="N67" i="34"/>
  <c r="Q67" i="34"/>
  <c r="U67" i="34"/>
  <c r="A69" i="34" l="1"/>
  <c r="I68" i="34"/>
  <c r="P68" i="34"/>
  <c r="D68" i="34"/>
  <c r="W68" i="34"/>
  <c r="K68" i="34"/>
  <c r="V68" i="34"/>
  <c r="M68" i="34"/>
  <c r="S68" i="34"/>
  <c r="AA68" i="34"/>
  <c r="Q68" i="34"/>
  <c r="Y67" i="34"/>
  <c r="N68" i="34"/>
  <c r="U68" i="34"/>
  <c r="R68" i="34"/>
  <c r="Y68" i="34"/>
  <c r="T68" i="34"/>
  <c r="Z68" i="34"/>
  <c r="H68" i="34"/>
  <c r="AB68" i="34"/>
  <c r="O68" i="34"/>
  <c r="E68" i="34"/>
  <c r="L68" i="34"/>
  <c r="J69" i="34"/>
  <c r="F68" i="34"/>
  <c r="X68" i="34"/>
  <c r="G68" i="34"/>
  <c r="A70" i="34" l="1"/>
  <c r="J70" i="34"/>
  <c r="O69" i="34"/>
  <c r="K69" i="34"/>
  <c r="L69" i="34"/>
  <c r="AB69" i="34"/>
  <c r="G69" i="34"/>
  <c r="S69" i="34"/>
  <c r="T69" i="34"/>
  <c r="H69" i="34"/>
  <c r="P69" i="34"/>
  <c r="N69" i="34"/>
  <c r="W69" i="34"/>
  <c r="Y69" i="34"/>
  <c r="R69" i="34"/>
  <c r="I69" i="34"/>
  <c r="M69" i="34"/>
  <c r="AA69" i="34"/>
  <c r="E69" i="34"/>
  <c r="F69" i="34"/>
  <c r="Q69" i="34"/>
  <c r="U69" i="34"/>
  <c r="Z69" i="34"/>
  <c r="V69" i="34"/>
  <c r="D69" i="34"/>
  <c r="X69" i="34"/>
  <c r="A71" i="34" l="1"/>
  <c r="M70" i="34"/>
  <c r="Z70" i="34"/>
  <c r="H70" i="34"/>
  <c r="R70" i="34"/>
  <c r="O70" i="34"/>
  <c r="E70" i="34"/>
  <c r="Y70" i="34"/>
  <c r="AA70" i="34"/>
  <c r="I70" i="34"/>
  <c r="J71" i="34"/>
  <c r="L70" i="34"/>
  <c r="S70" i="34"/>
  <c r="F70" i="34"/>
  <c r="V70" i="34"/>
  <c r="W70" i="34"/>
  <c r="U70" i="34"/>
  <c r="P70" i="34"/>
  <c r="K70" i="34"/>
  <c r="Q70" i="34"/>
  <c r="G70" i="34"/>
  <c r="D70" i="34"/>
  <c r="X70" i="34"/>
  <c r="N70" i="34"/>
  <c r="T70" i="34"/>
  <c r="AB70" i="34"/>
  <c r="A72" i="34" l="1"/>
  <c r="Z71" i="34"/>
  <c r="N71" i="34"/>
  <c r="AA71" i="34"/>
  <c r="V71" i="34"/>
  <c r="U71" i="34"/>
  <c r="L71" i="34"/>
  <c r="M71" i="34"/>
  <c r="G71" i="34"/>
  <c r="AB71" i="34"/>
  <c r="X71" i="34"/>
  <c r="F71" i="34"/>
  <c r="S71" i="34"/>
  <c r="O71" i="34"/>
  <c r="E71" i="34"/>
  <c r="I71" i="34"/>
  <c r="D71" i="34"/>
  <c r="W71" i="34"/>
  <c r="H71" i="34"/>
  <c r="K71" i="34"/>
  <c r="J72" i="34"/>
  <c r="P71" i="34"/>
  <c r="R71" i="34"/>
  <c r="T71" i="34"/>
  <c r="Q71" i="34"/>
  <c r="A73" i="34" l="1"/>
  <c r="J73" i="34"/>
  <c r="X72" i="34"/>
  <c r="K72" i="34"/>
  <c r="Y72" i="34"/>
  <c r="O72" i="34"/>
  <c r="P72" i="34"/>
  <c r="L72" i="34"/>
  <c r="D72" i="34"/>
  <c r="R72" i="34"/>
  <c r="I72" i="34"/>
  <c r="E72" i="34"/>
  <c r="Z72" i="34"/>
  <c r="H72" i="34"/>
  <c r="W72" i="34"/>
  <c r="AA72" i="34"/>
  <c r="Y71" i="34"/>
  <c r="F72" i="34"/>
  <c r="S72" i="34"/>
  <c r="N72" i="34"/>
  <c r="V72" i="34"/>
  <c r="U72" i="34"/>
  <c r="AB72" i="34"/>
  <c r="T72" i="34"/>
  <c r="M72" i="34"/>
  <c r="G72" i="34"/>
  <c r="Q72" i="34"/>
  <c r="A74" i="34" l="1"/>
  <c r="J74" i="34"/>
  <c r="K73" i="34"/>
  <c r="G73" i="34"/>
  <c r="L73" i="34"/>
  <c r="S73" i="34"/>
  <c r="T73" i="34"/>
  <c r="N73" i="34"/>
  <c r="O73" i="34"/>
  <c r="H73" i="34"/>
  <c r="M73" i="34"/>
  <c r="AB73" i="34"/>
  <c r="P73" i="34"/>
  <c r="D73" i="34"/>
  <c r="F73" i="34"/>
  <c r="AA73" i="34"/>
  <c r="Y73" i="34"/>
  <c r="I73" i="34"/>
  <c r="X73" i="34"/>
  <c r="Z73" i="34"/>
  <c r="Q73" i="34"/>
  <c r="V73" i="34"/>
  <c r="R73" i="34"/>
  <c r="E73" i="34"/>
  <c r="A75" i="34" l="1"/>
  <c r="K74" i="34"/>
  <c r="F74" i="34"/>
  <c r="S74" i="34"/>
  <c r="G74" i="34"/>
  <c r="J75" i="34"/>
  <c r="AB74" i="34"/>
  <c r="T74" i="34"/>
  <c r="V74" i="34"/>
  <c r="W74" i="34"/>
  <c r="O74" i="34"/>
  <c r="U74" i="34"/>
  <c r="R74" i="34"/>
  <c r="P74" i="34"/>
  <c r="AA74" i="34"/>
  <c r="H74" i="34"/>
  <c r="Q74" i="34"/>
  <c r="M74" i="34"/>
  <c r="D74" i="34"/>
  <c r="I74" i="34"/>
  <c r="Y74" i="34"/>
  <c r="W73" i="34"/>
  <c r="E74" i="34"/>
  <c r="X74" i="34"/>
  <c r="Z74" i="34"/>
  <c r="N74" i="34"/>
  <c r="L74" i="34"/>
  <c r="U73" i="34"/>
  <c r="A76" i="34" l="1"/>
  <c r="F75" i="34"/>
  <c r="R75" i="34"/>
  <c r="AA75" i="34"/>
  <c r="J76" i="34"/>
  <c r="U75" i="34"/>
  <c r="K75" i="34"/>
  <c r="P75" i="34"/>
  <c r="Z75" i="34"/>
  <c r="G75" i="34"/>
  <c r="T75" i="34"/>
  <c r="O75" i="34"/>
  <c r="L75" i="34"/>
  <c r="N75" i="34"/>
  <c r="S75" i="34"/>
  <c r="M75" i="34"/>
  <c r="D75" i="34"/>
  <c r="Q75" i="34"/>
  <c r="H75" i="34"/>
  <c r="E75" i="34"/>
  <c r="Y75" i="34"/>
  <c r="W75" i="34"/>
  <c r="I75" i="34"/>
  <c r="V75" i="34"/>
  <c r="AB75" i="34"/>
  <c r="X75" i="34"/>
  <c r="A77" i="34" l="1"/>
  <c r="Z76" i="34"/>
  <c r="S76" i="34"/>
  <c r="R76" i="34"/>
  <c r="E76" i="34"/>
  <c r="P76" i="34"/>
  <c r="I76" i="34"/>
  <c r="M76" i="34"/>
  <c r="N76" i="34"/>
  <c r="J77" i="34"/>
  <c r="AB76" i="34"/>
  <c r="V76" i="34"/>
  <c r="K76" i="34"/>
  <c r="G76" i="34"/>
  <c r="L76" i="34"/>
  <c r="H76" i="34"/>
  <c r="Q76" i="34"/>
  <c r="Y76" i="34"/>
  <c r="U76" i="34"/>
  <c r="F76" i="34"/>
  <c r="X76" i="34"/>
  <c r="T76" i="34"/>
  <c r="D76" i="34"/>
  <c r="O76" i="34"/>
  <c r="A78" i="34" l="1"/>
  <c r="X77" i="34"/>
  <c r="T77" i="34"/>
  <c r="R77" i="34"/>
  <c r="K77" i="34"/>
  <c r="S77" i="34"/>
  <c r="Q77" i="34"/>
  <c r="U77" i="34"/>
  <c r="N77" i="34"/>
  <c r="AA76" i="34"/>
  <c r="O77" i="34"/>
  <c r="AB77" i="34"/>
  <c r="Y77" i="34"/>
  <c r="D77" i="34"/>
  <c r="Z77" i="34"/>
  <c r="J78" i="34"/>
  <c r="E77" i="34"/>
  <c r="W76" i="34"/>
  <c r="I77" i="34"/>
  <c r="V77" i="34"/>
  <c r="AA77" i="34"/>
  <c r="H77" i="34"/>
  <c r="M77" i="34"/>
  <c r="W77" i="34"/>
  <c r="L77" i="34"/>
  <c r="P77" i="34"/>
  <c r="G77" i="34"/>
  <c r="F77" i="34"/>
  <c r="A79" i="34" l="1"/>
  <c r="P78" i="34"/>
  <c r="AA78" i="34"/>
  <c r="L78" i="34"/>
  <c r="W78" i="34"/>
  <c r="E78" i="34"/>
  <c r="Q78" i="34"/>
  <c r="M78" i="34"/>
  <c r="N78" i="34"/>
  <c r="K78" i="34"/>
  <c r="F78" i="34"/>
  <c r="G78" i="34"/>
  <c r="H78" i="34"/>
  <c r="D78" i="34"/>
  <c r="X78" i="34"/>
  <c r="Z78" i="34"/>
  <c r="AB78" i="34"/>
  <c r="S78" i="34"/>
  <c r="R78" i="34"/>
  <c r="J79" i="34"/>
  <c r="U78" i="34"/>
  <c r="I78" i="34"/>
  <c r="O78" i="34"/>
  <c r="V78" i="34"/>
  <c r="T78" i="34"/>
  <c r="Y78" i="34"/>
  <c r="A80" i="34" l="1"/>
  <c r="P79" i="34"/>
  <c r="I79" i="34"/>
  <c r="Z79" i="34"/>
  <c r="S79" i="34"/>
  <c r="F79" i="34"/>
  <c r="R79" i="34"/>
  <c r="G79" i="34"/>
  <c r="AB79" i="34"/>
  <c r="V79" i="34"/>
  <c r="D79" i="34"/>
  <c r="E79" i="34"/>
  <c r="M79" i="34"/>
  <c r="J80" i="34"/>
  <c r="U79" i="34"/>
  <c r="K79" i="34"/>
  <c r="X79" i="34"/>
  <c r="N79" i="34"/>
  <c r="Q79" i="34"/>
  <c r="H79" i="34"/>
  <c r="W79" i="34"/>
  <c r="T79" i="34"/>
  <c r="L79" i="34"/>
  <c r="O79" i="34"/>
  <c r="A81" i="34" l="1"/>
  <c r="G80" i="34"/>
  <c r="T80" i="34"/>
  <c r="H80" i="34"/>
  <c r="AB80" i="34"/>
  <c r="M80" i="34"/>
  <c r="Q80" i="34"/>
  <c r="P80" i="34"/>
  <c r="D80" i="34"/>
  <c r="I80" i="34"/>
  <c r="S80" i="34"/>
  <c r="R80" i="34"/>
  <c r="J81" i="34"/>
  <c r="AA80" i="34"/>
  <c r="U80" i="34"/>
  <c r="K80" i="34"/>
  <c r="V80" i="34"/>
  <c r="X80" i="34"/>
  <c r="O80" i="34"/>
  <c r="N80" i="34"/>
  <c r="Y79" i="34"/>
  <c r="AA79" i="34"/>
  <c r="F80" i="34"/>
  <c r="Z80" i="34"/>
  <c r="Y80" i="34"/>
  <c r="W80" i="34"/>
  <c r="L80" i="34"/>
  <c r="E80" i="34"/>
  <c r="A82" i="34" l="1"/>
  <c r="I81" i="34"/>
  <c r="Y81" i="34"/>
  <c r="AA81" i="34"/>
  <c r="Z81" i="34"/>
  <c r="W81" i="34"/>
  <c r="J82" i="34"/>
  <c r="S81" i="34"/>
  <c r="V81" i="34"/>
  <c r="G81" i="34"/>
  <c r="AB81" i="34"/>
  <c r="T81" i="34"/>
  <c r="N81" i="34"/>
  <c r="E81" i="34"/>
  <c r="H81" i="34"/>
  <c r="D81" i="34"/>
  <c r="F81" i="34"/>
  <c r="R81" i="34"/>
  <c r="U81" i="34"/>
  <c r="O81" i="34"/>
  <c r="K81" i="34"/>
  <c r="X81" i="34"/>
  <c r="Q81" i="34"/>
  <c r="M81" i="34"/>
  <c r="P81" i="34"/>
  <c r="L81" i="34"/>
  <c r="A83" i="34" l="1"/>
  <c r="U82" i="34"/>
  <c r="D82" i="34"/>
  <c r="W82" i="34"/>
  <c r="Y82" i="34"/>
  <c r="G82" i="34"/>
  <c r="K82" i="34"/>
  <c r="H82" i="34"/>
  <c r="E82" i="34"/>
  <c r="Q82" i="34"/>
  <c r="J83" i="34"/>
  <c r="M82" i="34"/>
  <c r="X82" i="34"/>
  <c r="F82" i="34"/>
  <c r="S82" i="34"/>
  <c r="R82" i="34"/>
  <c r="L82" i="34"/>
  <c r="Z82" i="34"/>
  <c r="V82" i="34"/>
  <c r="I82" i="34"/>
  <c r="AA82" i="34"/>
  <c r="P82" i="34"/>
  <c r="O82" i="34"/>
  <c r="T82" i="34"/>
  <c r="AB82" i="34"/>
  <c r="N82" i="34"/>
  <c r="A84" i="34" l="1"/>
  <c r="M83" i="34"/>
  <c r="E83" i="34"/>
  <c r="S83" i="34"/>
  <c r="F83" i="34"/>
  <c r="V83" i="34"/>
  <c r="L83" i="34"/>
  <c r="U83" i="34"/>
  <c r="I83" i="34"/>
  <c r="Z83" i="34"/>
  <c r="P83" i="34"/>
  <c r="X83" i="34"/>
  <c r="O83" i="34"/>
  <c r="AB83" i="34"/>
  <c r="G83" i="34"/>
  <c r="H83" i="34"/>
  <c r="Y83" i="34"/>
  <c r="W83" i="34"/>
  <c r="AA83" i="34"/>
  <c r="Q83" i="34"/>
  <c r="N83" i="34"/>
  <c r="D83" i="34"/>
  <c r="R83" i="34"/>
  <c r="J84" i="34"/>
  <c r="K83" i="34"/>
  <c r="T83" i="34"/>
  <c r="A85" i="34" l="1"/>
  <c r="M84" i="34"/>
  <c r="P84" i="34"/>
  <c r="G84" i="34"/>
  <c r="L84" i="34"/>
  <c r="AB84" i="34"/>
  <c r="K84" i="34"/>
  <c r="F84" i="34"/>
  <c r="W84" i="34"/>
  <c r="I84" i="34"/>
  <c r="V84" i="34"/>
  <c r="U84" i="34"/>
  <c r="Z84" i="34"/>
  <c r="T84" i="34"/>
  <c r="J85" i="34"/>
  <c r="O84" i="34"/>
  <c r="N84" i="34"/>
  <c r="AA84" i="34"/>
  <c r="E84" i="34"/>
  <c r="H84" i="34"/>
  <c r="X84" i="34"/>
  <c r="D84" i="34"/>
  <c r="Y84" i="34"/>
  <c r="Q84" i="34"/>
  <c r="R84" i="34"/>
  <c r="S84" i="34"/>
  <c r="A86" i="34" l="1"/>
  <c r="I85" i="34"/>
  <c r="K85" i="34"/>
  <c r="J86" i="34"/>
  <c r="P85" i="34"/>
  <c r="R85" i="34"/>
  <c r="H85" i="34"/>
  <c r="U85" i="34"/>
  <c r="O85" i="34"/>
  <c r="S85" i="34"/>
  <c r="V85" i="34"/>
  <c r="X85" i="34"/>
  <c r="G85" i="34"/>
  <c r="D85" i="34"/>
  <c r="L85" i="34"/>
  <c r="T85" i="34"/>
  <c r="E85" i="34"/>
  <c r="Q85" i="34"/>
  <c r="M85" i="34"/>
  <c r="N85" i="34"/>
  <c r="Z85" i="34"/>
  <c r="Y85" i="34"/>
  <c r="F85" i="34"/>
  <c r="AA85" i="34"/>
  <c r="A87" i="34" l="1"/>
  <c r="N86" i="34"/>
  <c r="L86" i="34"/>
  <c r="H86" i="34"/>
  <c r="W85" i="34"/>
  <c r="G86" i="34"/>
  <c r="V86" i="34"/>
  <c r="J87" i="34"/>
  <c r="AB85" i="34"/>
  <c r="K86" i="34"/>
  <c r="X86" i="34"/>
  <c r="Y86" i="34"/>
  <c r="Z86" i="34"/>
  <c r="AB86" i="34"/>
  <c r="I86" i="34"/>
  <c r="AA86" i="34"/>
  <c r="E86" i="34"/>
  <c r="D86" i="34"/>
  <c r="F86" i="34"/>
  <c r="Q86" i="34"/>
  <c r="O86" i="34"/>
  <c r="M86" i="34"/>
  <c r="S86" i="34"/>
  <c r="R86" i="34"/>
  <c r="T86" i="34"/>
  <c r="P86" i="34"/>
  <c r="W86" i="34"/>
  <c r="A88" i="34" l="1"/>
  <c r="Y87" i="34"/>
  <c r="W87" i="34"/>
  <c r="F87" i="34"/>
  <c r="P87" i="34"/>
  <c r="S87" i="34"/>
  <c r="Q87" i="34"/>
  <c r="AB87" i="34"/>
  <c r="M87" i="34"/>
  <c r="H87" i="34"/>
  <c r="Z87" i="34"/>
  <c r="J88" i="34"/>
  <c r="N87" i="34"/>
  <c r="T87" i="34"/>
  <c r="G87" i="34"/>
  <c r="U86" i="34"/>
  <c r="D87" i="34"/>
  <c r="AA87" i="34"/>
  <c r="K87" i="34"/>
  <c r="R87" i="34"/>
  <c r="E87" i="34"/>
  <c r="L87" i="34"/>
  <c r="I87" i="34"/>
  <c r="U87" i="34"/>
  <c r="O87" i="34"/>
  <c r="X87" i="34"/>
  <c r="V87" i="34"/>
  <c r="A89" i="34" l="1"/>
  <c r="W88" i="34"/>
  <c r="R88" i="34"/>
  <c r="H88" i="34"/>
  <c r="N88" i="34"/>
  <c r="L88" i="34"/>
  <c r="F88" i="34"/>
  <c r="J89" i="34"/>
  <c r="O88" i="34"/>
  <c r="P88" i="34"/>
  <c r="T88" i="34"/>
  <c r="I88" i="34"/>
  <c r="V88" i="34"/>
  <c r="AB88" i="34"/>
  <c r="M88" i="34"/>
  <c r="K88" i="34"/>
  <c r="Z88" i="34"/>
  <c r="E88" i="34"/>
  <c r="Y88" i="34"/>
  <c r="D88" i="34"/>
  <c r="G88" i="34"/>
  <c r="S88" i="34"/>
  <c r="Q88" i="34"/>
  <c r="A90" i="34" l="1"/>
  <c r="S89" i="34"/>
  <c r="Y89" i="34"/>
  <c r="T89" i="34"/>
  <c r="Q89" i="34"/>
  <c r="U88" i="34"/>
  <c r="H89" i="34"/>
  <c r="X89" i="34"/>
  <c r="O89" i="34"/>
  <c r="V89" i="34"/>
  <c r="X88" i="34"/>
  <c r="U89" i="34"/>
  <c r="P89" i="34"/>
  <c r="AB89" i="34"/>
  <c r="K89" i="34"/>
  <c r="G89" i="34"/>
  <c r="W89" i="34"/>
  <c r="R89" i="34"/>
  <c r="Z89" i="34"/>
  <c r="J90" i="34"/>
  <c r="D89" i="34"/>
  <c r="N89" i="34"/>
  <c r="F89" i="34"/>
  <c r="M89" i="34"/>
  <c r="L89" i="34"/>
  <c r="AA88" i="34"/>
  <c r="I89" i="34"/>
  <c r="E89" i="34"/>
  <c r="A91" i="34" l="1"/>
  <c r="F90" i="34"/>
  <c r="W90" i="34"/>
  <c r="Q90" i="34"/>
  <c r="Y90" i="34"/>
  <c r="Z90" i="34"/>
  <c r="G90" i="34"/>
  <c r="D90" i="34"/>
  <c r="X90" i="34"/>
  <c r="P90" i="34"/>
  <c r="M90" i="34"/>
  <c r="AB90" i="34"/>
  <c r="I90" i="34"/>
  <c r="T90" i="34"/>
  <c r="N90" i="34"/>
  <c r="V90" i="34"/>
  <c r="E90" i="34"/>
  <c r="L90" i="34"/>
  <c r="AA90" i="34"/>
  <c r="S90" i="34"/>
  <c r="H90" i="34"/>
  <c r="U90" i="34"/>
  <c r="J91" i="34"/>
  <c r="R90" i="34"/>
  <c r="O90" i="34"/>
  <c r="AA89" i="34"/>
  <c r="K90" i="34"/>
  <c r="A92" i="34" l="1"/>
  <c r="M91" i="34"/>
  <c r="Y91" i="34"/>
  <c r="Q91" i="34"/>
  <c r="T91" i="34"/>
  <c r="H91" i="34"/>
  <c r="R91" i="34"/>
  <c r="F91" i="34"/>
  <c r="K91" i="34"/>
  <c r="AA91" i="34"/>
  <c r="J92" i="34"/>
  <c r="D91" i="34"/>
  <c r="L91" i="34"/>
  <c r="G91" i="34"/>
  <c r="V91" i="34"/>
  <c r="O91" i="34"/>
  <c r="U91" i="34"/>
  <c r="I91" i="34"/>
  <c r="N91" i="34"/>
  <c r="X91" i="34"/>
  <c r="S91" i="34"/>
  <c r="AB91" i="34"/>
  <c r="P91" i="34"/>
  <c r="E91" i="34"/>
  <c r="Z91" i="34"/>
  <c r="A93" i="34" l="1"/>
  <c r="T92" i="34"/>
  <c r="G92" i="34"/>
  <c r="P92" i="34"/>
  <c r="W92" i="34"/>
  <c r="AB92" i="34"/>
  <c r="Q92" i="34"/>
  <c r="W91" i="34"/>
  <c r="D92" i="34"/>
  <c r="Z92" i="34"/>
  <c r="N92" i="34"/>
  <c r="Y92" i="34"/>
  <c r="I92" i="34"/>
  <c r="K92" i="34"/>
  <c r="J93" i="34"/>
  <c r="AA92" i="34"/>
  <c r="E92" i="34"/>
  <c r="X92" i="34"/>
  <c r="O92" i="34"/>
  <c r="S92" i="34"/>
  <c r="H92" i="34"/>
  <c r="L92" i="34"/>
  <c r="V92" i="34"/>
  <c r="R92" i="34"/>
  <c r="U92" i="34"/>
  <c r="F92" i="34"/>
  <c r="M92" i="34"/>
  <c r="A94" i="34" l="1"/>
  <c r="Q93" i="34"/>
  <c r="Y93" i="34"/>
  <c r="S93" i="34"/>
  <c r="V93" i="34"/>
  <c r="O93" i="34"/>
  <c r="M93" i="34"/>
  <c r="K93" i="34"/>
  <c r="H93" i="34"/>
  <c r="Z93" i="34"/>
  <c r="P93" i="34"/>
  <c r="X93" i="34"/>
  <c r="L93" i="34"/>
  <c r="AA93" i="34"/>
  <c r="W93" i="34"/>
  <c r="I93" i="34"/>
  <c r="E93" i="34"/>
  <c r="F93" i="34"/>
  <c r="D93" i="34"/>
  <c r="N93" i="34"/>
  <c r="U93" i="34"/>
  <c r="G93" i="34"/>
  <c r="AB93" i="34"/>
  <c r="R93" i="34"/>
  <c r="T93" i="34"/>
  <c r="J94" i="34"/>
  <c r="A95" i="34" l="1"/>
  <c r="AA94" i="34"/>
  <c r="X94" i="34"/>
  <c r="P94" i="34"/>
  <c r="S94" i="34"/>
  <c r="I94" i="34"/>
  <c r="D94" i="34"/>
  <c r="F94" i="34"/>
  <c r="J95" i="34"/>
  <c r="H94" i="34"/>
  <c r="L94" i="34"/>
  <c r="W94" i="34"/>
  <c r="M94" i="34"/>
  <c r="AB94" i="34"/>
  <c r="Z94" i="34"/>
  <c r="R94" i="34"/>
  <c r="Y94" i="34"/>
  <c r="G94" i="34"/>
  <c r="O94" i="34"/>
  <c r="N94" i="34"/>
  <c r="U94" i="34"/>
  <c r="K94" i="34"/>
  <c r="Q94" i="34"/>
  <c r="E94" i="34"/>
  <c r="T94" i="34"/>
  <c r="A96" i="34" l="1"/>
  <c r="E95" i="34"/>
  <c r="D95" i="34"/>
  <c r="V95" i="34"/>
  <c r="R95" i="34"/>
  <c r="W95" i="34"/>
  <c r="L95" i="34"/>
  <c r="Z95" i="34"/>
  <c r="AB95" i="34"/>
  <c r="G95" i="34"/>
  <c r="I95" i="34"/>
  <c r="T95" i="34"/>
  <c r="K95" i="34"/>
  <c r="O95" i="34"/>
  <c r="V94" i="34"/>
  <c r="AA95" i="34"/>
  <c r="N95" i="34"/>
  <c r="X95" i="34"/>
  <c r="Q95" i="34"/>
  <c r="H95" i="34"/>
  <c r="U95" i="34"/>
  <c r="J96" i="34"/>
  <c r="P95" i="34"/>
  <c r="S95" i="34"/>
  <c r="M95" i="34"/>
  <c r="F95" i="34"/>
  <c r="A97" i="34" l="1"/>
  <c r="N96" i="34"/>
  <c r="H96" i="34"/>
  <c r="Y96" i="34"/>
  <c r="L96" i="34"/>
  <c r="G96" i="34"/>
  <c r="I96" i="34"/>
  <c r="O96" i="34"/>
  <c r="F96" i="34"/>
  <c r="X96" i="34"/>
  <c r="AB96" i="34"/>
  <c r="M96" i="34"/>
  <c r="R96" i="34"/>
  <c r="S96" i="34"/>
  <c r="Q96" i="34"/>
  <c r="AA96" i="34"/>
  <c r="Y95" i="34"/>
  <c r="J97" i="34"/>
  <c r="U96" i="34"/>
  <c r="D96" i="34"/>
  <c r="T96" i="34"/>
  <c r="Z96" i="34"/>
  <c r="K96" i="34"/>
  <c r="W96" i="34"/>
  <c r="P96" i="34"/>
  <c r="E96" i="34"/>
  <c r="A98" i="34" l="1"/>
  <c r="S97" i="34"/>
  <c r="X97" i="34"/>
  <c r="K97" i="34"/>
  <c r="F97" i="34"/>
  <c r="V97" i="34"/>
  <c r="G97" i="34"/>
  <c r="D97" i="34"/>
  <c r="Q97" i="34"/>
  <c r="H97" i="34"/>
  <c r="N97" i="34"/>
  <c r="J98" i="34"/>
  <c r="T97" i="34"/>
  <c r="AA97" i="34"/>
  <c r="L97" i="34"/>
  <c r="AB97" i="34"/>
  <c r="U97" i="34"/>
  <c r="M97" i="34"/>
  <c r="P97" i="34"/>
  <c r="E97" i="34"/>
  <c r="O97" i="34"/>
  <c r="Y97" i="34"/>
  <c r="V96" i="34"/>
  <c r="R97" i="34"/>
  <c r="Z97" i="34"/>
  <c r="I97" i="34"/>
  <c r="A99" i="34" l="1"/>
  <c r="R98" i="34"/>
  <c r="E98" i="34"/>
  <c r="K98" i="34"/>
  <c r="W97" i="34"/>
  <c r="Y98" i="34"/>
  <c r="Q98" i="34"/>
  <c r="X98" i="34"/>
  <c r="L98" i="34"/>
  <c r="D98" i="34"/>
  <c r="P98" i="34"/>
  <c r="M98" i="34"/>
  <c r="S98" i="34"/>
  <c r="U98" i="34"/>
  <c r="AA98" i="34"/>
  <c r="V98" i="34"/>
  <c r="T98" i="34"/>
  <c r="G98" i="34"/>
  <c r="AB98" i="34"/>
  <c r="J99" i="34"/>
  <c r="F98" i="34"/>
  <c r="I98" i="34"/>
  <c r="W98" i="34"/>
  <c r="Z98" i="34"/>
  <c r="N98" i="34"/>
  <c r="H98" i="34"/>
  <c r="O98" i="34"/>
  <c r="A100" i="34" l="1"/>
  <c r="F99" i="34"/>
  <c r="E99" i="34"/>
  <c r="X99" i="34"/>
  <c r="U99" i="34"/>
  <c r="AA99" i="34"/>
  <c r="S99" i="34"/>
  <c r="Y99" i="34"/>
  <c r="V99" i="34"/>
  <c r="G99" i="34"/>
  <c r="H99" i="34"/>
  <c r="O99" i="34"/>
  <c r="L99" i="34"/>
  <c r="K99" i="34"/>
  <c r="R99" i="34"/>
  <c r="J100" i="34"/>
  <c r="Q99" i="34"/>
  <c r="D99" i="34"/>
  <c r="I99" i="34"/>
  <c r="T99" i="34"/>
  <c r="Z99" i="34"/>
  <c r="AB99" i="34"/>
  <c r="N99" i="34"/>
  <c r="M99" i="34"/>
  <c r="P99" i="34"/>
  <c r="W99" i="34"/>
  <c r="A101" i="34" l="1"/>
  <c r="M100" i="34"/>
  <c r="Z100" i="34"/>
  <c r="L100" i="34"/>
  <c r="V100" i="34"/>
  <c r="J101" i="34"/>
  <c r="N100" i="34"/>
  <c r="U100" i="34"/>
  <c r="O100" i="34"/>
  <c r="W100" i="34"/>
  <c r="H100" i="34"/>
  <c r="Y100" i="34"/>
  <c r="F100" i="34"/>
  <c r="Q100" i="34"/>
  <c r="X100" i="34"/>
  <c r="S100" i="34"/>
  <c r="AB100" i="34"/>
  <c r="AA100" i="34"/>
  <c r="G100" i="34"/>
  <c r="K100" i="34"/>
  <c r="R100" i="34"/>
  <c r="T100" i="34"/>
  <c r="E100" i="34"/>
  <c r="P100" i="34"/>
  <c r="D100" i="34"/>
  <c r="I100" i="34"/>
  <c r="A102" i="34" l="1"/>
  <c r="G101" i="34"/>
  <c r="Q101" i="34"/>
  <c r="AA101" i="34"/>
  <c r="E101" i="34"/>
  <c r="F101" i="34"/>
  <c r="L101" i="34"/>
  <c r="AB101" i="34"/>
  <c r="Y101" i="34"/>
  <c r="S101" i="34"/>
  <c r="V101" i="34"/>
  <c r="P101" i="34"/>
  <c r="J102" i="34"/>
  <c r="O101" i="34"/>
  <c r="U101" i="34"/>
  <c r="M101" i="34"/>
  <c r="X101" i="34"/>
  <c r="T101" i="34"/>
  <c r="H101" i="34"/>
  <c r="K101" i="34"/>
  <c r="Z101" i="34"/>
  <c r="I101" i="34"/>
  <c r="D101" i="34"/>
  <c r="W101" i="34"/>
  <c r="R101" i="34"/>
  <c r="N101" i="34"/>
  <c r="A103" i="34" l="1"/>
  <c r="W102" i="34"/>
  <c r="K102" i="34"/>
  <c r="P102" i="34"/>
  <c r="X102" i="34"/>
  <c r="N102" i="34"/>
  <c r="AA102" i="34"/>
  <c r="Z102" i="34"/>
  <c r="R102" i="34"/>
  <c r="J103" i="34"/>
  <c r="F102" i="34"/>
  <c r="O102" i="34"/>
  <c r="Y102" i="34"/>
  <c r="Q102" i="34"/>
  <c r="S102" i="34"/>
  <c r="L102" i="34"/>
  <c r="E102" i="34"/>
  <c r="T102" i="34"/>
  <c r="M102" i="34"/>
  <c r="D102" i="34"/>
  <c r="H102" i="34"/>
  <c r="U102" i="34"/>
  <c r="I102" i="34"/>
  <c r="AB102" i="34"/>
  <c r="G102" i="34"/>
  <c r="A104" i="34" l="1"/>
  <c r="AA103" i="34"/>
  <c r="D103" i="34"/>
  <c r="Z103" i="34"/>
  <c r="H103" i="34"/>
  <c r="T103" i="34"/>
  <c r="W103" i="34"/>
  <c r="Y103" i="34"/>
  <c r="O103" i="34"/>
  <c r="R103" i="34"/>
  <c r="G103" i="34"/>
  <c r="E103" i="34"/>
  <c r="V103" i="34"/>
  <c r="F103" i="34"/>
  <c r="U103" i="34"/>
  <c r="K103" i="34"/>
  <c r="M103" i="34"/>
  <c r="X103" i="34"/>
  <c r="L103" i="34"/>
  <c r="V102" i="34"/>
  <c r="Q103" i="34"/>
  <c r="J104" i="34"/>
  <c r="I103" i="34"/>
  <c r="P103" i="34"/>
  <c r="N103" i="34"/>
  <c r="S103" i="34"/>
  <c r="A105" i="34" l="1"/>
  <c r="K104" i="34"/>
  <c r="Y104" i="34"/>
  <c r="G104" i="34"/>
  <c r="E104" i="34"/>
  <c r="N104" i="34"/>
  <c r="L104" i="34"/>
  <c r="I104" i="34"/>
  <c r="S104" i="34"/>
  <c r="V104" i="34"/>
  <c r="M104" i="34"/>
  <c r="D104" i="34"/>
  <c r="U104" i="34"/>
  <c r="H104" i="34"/>
  <c r="O104" i="34"/>
  <c r="AB104" i="34"/>
  <c r="T104" i="34"/>
  <c r="AB103" i="34"/>
  <c r="P104" i="34"/>
  <c r="X104" i="34"/>
  <c r="R104" i="34"/>
  <c r="J105" i="34"/>
  <c r="F104" i="34"/>
  <c r="Z104" i="34"/>
  <c r="Q104" i="34"/>
  <c r="W104" i="34"/>
  <c r="A106" i="34" l="1"/>
  <c r="E105" i="34"/>
  <c r="P105" i="34"/>
  <c r="T105" i="34"/>
  <c r="Y105" i="34"/>
  <c r="V105" i="34"/>
  <c r="U105" i="34"/>
  <c r="G105" i="34"/>
  <c r="R105" i="34"/>
  <c r="N105" i="34"/>
  <c r="Q105" i="34"/>
  <c r="M105" i="34"/>
  <c r="F105" i="34"/>
  <c r="AB105" i="34"/>
  <c r="O105" i="34"/>
  <c r="J106" i="34"/>
  <c r="X105" i="34"/>
  <c r="AA104" i="34"/>
  <c r="K105" i="34"/>
  <c r="H105" i="34"/>
  <c r="Z105" i="34"/>
  <c r="W105" i="34"/>
  <c r="I105" i="34"/>
  <c r="S105" i="34"/>
  <c r="D105" i="34"/>
  <c r="AA105" i="34"/>
  <c r="L105" i="34"/>
  <c r="A107" i="34" l="1"/>
  <c r="L106" i="34"/>
  <c r="P106" i="34"/>
  <c r="W106" i="34"/>
  <c r="N106" i="34"/>
  <c r="H106" i="34"/>
  <c r="K106" i="34"/>
  <c r="AA106" i="34"/>
  <c r="U106" i="34"/>
  <c r="S106" i="34"/>
  <c r="X106" i="34"/>
  <c r="Y106" i="34"/>
  <c r="T106" i="34"/>
  <c r="AB106" i="34"/>
  <c r="R106" i="34"/>
  <c r="D106" i="34"/>
  <c r="O106" i="34"/>
  <c r="E106" i="34"/>
  <c r="M106" i="34"/>
  <c r="G106" i="34"/>
  <c r="F106" i="34"/>
  <c r="J107" i="34"/>
  <c r="Z106" i="34"/>
  <c r="Q106" i="34"/>
  <c r="I106" i="34"/>
  <c r="V106" i="34"/>
  <c r="A108" i="34" l="1"/>
  <c r="I107" i="34"/>
  <c r="M107" i="34"/>
  <c r="E107" i="34"/>
  <c r="O107" i="34"/>
  <c r="J108" i="34"/>
  <c r="Q107" i="34"/>
  <c r="T107" i="34"/>
  <c r="Y107" i="34"/>
  <c r="K107" i="34"/>
  <c r="R107" i="34"/>
  <c r="X107" i="34"/>
  <c r="AB107" i="34"/>
  <c r="U107" i="34"/>
  <c r="P107" i="34"/>
  <c r="L107" i="34"/>
  <c r="G107" i="34"/>
  <c r="D107" i="34"/>
  <c r="N107" i="34"/>
  <c r="AA107" i="34"/>
  <c r="Z107" i="34"/>
  <c r="V107" i="34"/>
  <c r="W107" i="34"/>
  <c r="S107" i="34"/>
  <c r="F107" i="34"/>
  <c r="H107" i="34"/>
  <c r="A109" i="34" l="1"/>
  <c r="D108" i="34"/>
  <c r="J109" i="34"/>
  <c r="K108" i="34"/>
  <c r="Y108" i="34"/>
  <c r="V108" i="34"/>
  <c r="O108" i="34"/>
  <c r="S108" i="34"/>
  <c r="T108" i="34"/>
  <c r="F108" i="34"/>
  <c r="Q108" i="34"/>
  <c r="W108" i="34"/>
  <c r="AB108" i="34"/>
  <c r="M108" i="34"/>
  <c r="G108" i="34"/>
  <c r="R108" i="34"/>
  <c r="L108" i="34"/>
  <c r="H108" i="34"/>
  <c r="N108" i="34"/>
  <c r="Z108" i="34"/>
  <c r="X108" i="34"/>
  <c r="U108" i="34"/>
  <c r="I108" i="34"/>
  <c r="P108" i="34"/>
  <c r="AA108" i="34"/>
  <c r="E108" i="34"/>
  <c r="A110" i="34" l="1"/>
  <c r="W109" i="34"/>
  <c r="L109" i="34"/>
  <c r="O109" i="34"/>
  <c r="K109" i="34"/>
  <c r="U109" i="34"/>
  <c r="R109" i="34"/>
  <c r="T109" i="34"/>
  <c r="Z109" i="34"/>
  <c r="M109" i="34"/>
  <c r="H109" i="34"/>
  <c r="AB109" i="34"/>
  <c r="S109" i="34"/>
  <c r="J110" i="34"/>
  <c r="D109" i="34"/>
  <c r="Y109" i="34"/>
  <c r="N109" i="34"/>
  <c r="F109" i="34"/>
  <c r="G109" i="34"/>
  <c r="E109" i="34"/>
  <c r="Q109" i="34"/>
  <c r="P109" i="34"/>
  <c r="V109" i="34"/>
  <c r="AA109" i="34"/>
  <c r="I109" i="34"/>
  <c r="A111" i="34" l="1"/>
  <c r="K110" i="34"/>
  <c r="AA110" i="34"/>
  <c r="J111" i="34"/>
  <c r="P110" i="34"/>
  <c r="X109" i="34"/>
  <c r="W110" i="34"/>
  <c r="Y110" i="34"/>
  <c r="E110" i="34"/>
  <c r="R110" i="34"/>
  <c r="I110" i="34"/>
  <c r="M110" i="34"/>
  <c r="G110" i="34"/>
  <c r="V110" i="34"/>
  <c r="U110" i="34"/>
  <c r="AB110" i="34"/>
  <c r="D110" i="34"/>
  <c r="Q110" i="34"/>
  <c r="T110" i="34"/>
  <c r="F110" i="34"/>
  <c r="L110" i="34"/>
  <c r="O110" i="34"/>
  <c r="Z110" i="34"/>
  <c r="N110" i="34"/>
  <c r="H110" i="34"/>
  <c r="S110" i="34"/>
  <c r="A112" i="34" l="1"/>
  <c r="AB111" i="34"/>
  <c r="E111" i="34"/>
  <c r="G111" i="34"/>
  <c r="Y111" i="34"/>
  <c r="L111" i="34"/>
  <c r="H111" i="34"/>
  <c r="O111" i="34"/>
  <c r="V111" i="34"/>
  <c r="Q111" i="34"/>
  <c r="X110" i="34"/>
  <c r="F111" i="34"/>
  <c r="S111" i="34"/>
  <c r="Z111" i="34"/>
  <c r="J112" i="34"/>
  <c r="I111" i="34"/>
  <c r="M111" i="34"/>
  <c r="D111" i="34"/>
  <c r="W111" i="34"/>
  <c r="K111" i="34"/>
  <c r="N111" i="34"/>
  <c r="AA111" i="34"/>
  <c r="U111" i="34"/>
  <c r="R111" i="34"/>
  <c r="T111" i="34"/>
  <c r="P111" i="34"/>
  <c r="X111" i="34"/>
  <c r="A113" i="34" l="1"/>
  <c r="W112" i="34"/>
  <c r="X112" i="34"/>
  <c r="U112" i="34"/>
  <c r="D112" i="34"/>
  <c r="Z112" i="34"/>
  <c r="E112" i="34"/>
  <c r="J113" i="34"/>
  <c r="V112" i="34"/>
  <c r="K112" i="34"/>
  <c r="I112" i="34"/>
  <c r="T112" i="34"/>
  <c r="F112" i="34"/>
  <c r="L112" i="34"/>
  <c r="H112" i="34"/>
  <c r="P112" i="34"/>
  <c r="Q112" i="34"/>
  <c r="R112" i="34"/>
  <c r="O112" i="34"/>
  <c r="Y112" i="34"/>
  <c r="N112" i="34"/>
  <c r="M112" i="34"/>
  <c r="S112" i="34"/>
  <c r="AA112" i="34"/>
  <c r="G112" i="34"/>
  <c r="AB112" i="34"/>
  <c r="A114" i="34" l="1"/>
  <c r="AA113" i="34"/>
  <c r="X113" i="34"/>
  <c r="K113" i="34"/>
  <c r="N113" i="34"/>
  <c r="R113" i="34"/>
  <c r="E113" i="34"/>
  <c r="D113" i="34"/>
  <c r="U113" i="34"/>
  <c r="F113" i="34"/>
  <c r="L113" i="34"/>
  <c r="T113" i="34"/>
  <c r="J114" i="34"/>
  <c r="G113" i="34"/>
  <c r="S113" i="34"/>
  <c r="Y113" i="34"/>
  <c r="H113" i="34"/>
  <c r="Z113" i="34"/>
  <c r="W113" i="34"/>
  <c r="M113" i="34"/>
  <c r="AB113" i="34"/>
  <c r="P113" i="34"/>
  <c r="I113" i="34"/>
  <c r="V113" i="34"/>
  <c r="O113" i="34"/>
  <c r="Q113" i="34"/>
  <c r="A115" i="34" l="1"/>
  <c r="S114" i="34"/>
  <c r="AB114" i="34"/>
  <c r="I114" i="34"/>
  <c r="F114" i="34"/>
  <c r="V114" i="34"/>
  <c r="K114" i="34"/>
  <c r="T114" i="34"/>
  <c r="U114" i="34"/>
  <c r="AA114" i="34"/>
  <c r="L114" i="34"/>
  <c r="Q114" i="34"/>
  <c r="G114" i="34"/>
  <c r="E114" i="34"/>
  <c r="M114" i="34"/>
  <c r="Z114" i="34"/>
  <c r="W114" i="34"/>
  <c r="X114" i="34"/>
  <c r="Y114" i="34"/>
  <c r="D114" i="34"/>
  <c r="O114" i="34"/>
  <c r="H114" i="34"/>
  <c r="N114" i="34"/>
  <c r="P114" i="34"/>
  <c r="R114" i="34"/>
  <c r="J115" i="34"/>
  <c r="A116" i="34" l="1"/>
  <c r="AB115" i="34"/>
  <c r="P115" i="34"/>
  <c r="D115" i="34"/>
  <c r="X115" i="34"/>
  <c r="F115" i="34"/>
  <c r="I115" i="34"/>
  <c r="S115" i="34"/>
  <c r="T115" i="34"/>
  <c r="E115" i="34"/>
  <c r="J116" i="34"/>
  <c r="Q115" i="34"/>
  <c r="V115" i="34"/>
  <c r="L115" i="34"/>
  <c r="R115" i="34"/>
  <c r="K115" i="34"/>
  <c r="G115" i="34"/>
  <c r="M115" i="34"/>
  <c r="Z115" i="34"/>
  <c r="W115" i="34"/>
  <c r="Y115" i="34"/>
  <c r="N115" i="34"/>
  <c r="O115" i="34"/>
  <c r="H115" i="34"/>
  <c r="A117" i="34" l="1"/>
  <c r="AB116" i="34"/>
  <c r="I116" i="34"/>
  <c r="U116" i="34"/>
  <c r="S116" i="34"/>
  <c r="Z116" i="34"/>
  <c r="Y116" i="34"/>
  <c r="U115" i="34"/>
  <c r="G116" i="34"/>
  <c r="J117" i="34"/>
  <c r="P116" i="34"/>
  <c r="Q116" i="34"/>
  <c r="H116" i="34"/>
  <c r="V116" i="34"/>
  <c r="F116" i="34"/>
  <c r="X116" i="34"/>
  <c r="N116" i="34"/>
  <c r="R116" i="34"/>
  <c r="W116" i="34"/>
  <c r="T116" i="34"/>
  <c r="AA116" i="34"/>
  <c r="L116" i="34"/>
  <c r="O116" i="34"/>
  <c r="M116" i="34"/>
  <c r="AA115" i="34"/>
  <c r="D116" i="34"/>
  <c r="E116" i="34"/>
  <c r="K116" i="34"/>
  <c r="A118" i="34" l="1"/>
  <c r="P117" i="34"/>
  <c r="S117" i="34"/>
  <c r="K117" i="34"/>
  <c r="Q117" i="34"/>
  <c r="Z117" i="34"/>
  <c r="E117" i="34"/>
  <c r="Y117" i="34"/>
  <c r="W117" i="34"/>
  <c r="R117" i="34"/>
  <c r="U117" i="34"/>
  <c r="H117" i="34"/>
  <c r="D117" i="34"/>
  <c r="G117" i="34"/>
  <c r="AA117" i="34"/>
  <c r="L117" i="34"/>
  <c r="T117" i="34"/>
  <c r="M117" i="34"/>
  <c r="X117" i="34"/>
  <c r="AB117" i="34"/>
  <c r="N117" i="34"/>
  <c r="J118" i="34"/>
  <c r="O117" i="34"/>
  <c r="I117" i="34"/>
  <c r="F117" i="34"/>
  <c r="A119" i="34" l="1"/>
  <c r="V117" i="34"/>
  <c r="E118" i="34"/>
  <c r="V118" i="34"/>
  <c r="T118" i="34"/>
  <c r="Q118" i="34"/>
  <c r="W118" i="34"/>
  <c r="I118" i="34"/>
  <c r="F118" i="34"/>
  <c r="K118" i="34"/>
  <c r="M118" i="34"/>
  <c r="N118" i="34"/>
  <c r="G118" i="34"/>
  <c r="U118" i="34"/>
  <c r="AA118" i="34"/>
  <c r="L118" i="34"/>
  <c r="D118" i="34"/>
  <c r="AB118" i="34"/>
  <c r="P118" i="34"/>
  <c r="X118" i="34"/>
  <c r="H118" i="34"/>
  <c r="R118" i="34"/>
  <c r="J119" i="34"/>
  <c r="S118" i="34"/>
  <c r="Y118" i="34"/>
  <c r="Z118" i="34"/>
  <c r="O118" i="34"/>
  <c r="A120" i="34" l="1"/>
  <c r="S119" i="34"/>
  <c r="AA119" i="34"/>
  <c r="E119" i="34"/>
  <c r="F119" i="34"/>
  <c r="T119" i="34"/>
  <c r="X119" i="34"/>
  <c r="P119" i="34"/>
  <c r="R119" i="34"/>
  <c r="D119" i="34"/>
  <c r="G119" i="34"/>
  <c r="L119" i="34"/>
  <c r="Q119" i="34"/>
  <c r="H119" i="34"/>
  <c r="K119" i="34"/>
  <c r="W119" i="34"/>
  <c r="V119" i="34"/>
  <c r="I119" i="34"/>
  <c r="AB119" i="34"/>
  <c r="Y119" i="34"/>
  <c r="O119" i="34"/>
  <c r="M119" i="34"/>
  <c r="J120" i="34"/>
  <c r="N119" i="34"/>
  <c r="Z119" i="34"/>
  <c r="U119" i="34"/>
  <c r="A121" i="34" l="1"/>
  <c r="X120" i="34"/>
  <c r="Z120" i="34"/>
  <c r="H120" i="34"/>
  <c r="R120" i="34"/>
  <c r="S120" i="34"/>
  <c r="N120" i="34"/>
  <c r="T120" i="34"/>
  <c r="Q120" i="34"/>
  <c r="V120" i="34"/>
  <c r="I120" i="34"/>
  <c r="P120" i="34"/>
  <c r="W120" i="34"/>
  <c r="Y120" i="34"/>
  <c r="AA120" i="34"/>
  <c r="D120" i="34"/>
  <c r="O120" i="34"/>
  <c r="F120" i="34"/>
  <c r="G120" i="34"/>
  <c r="E120" i="34"/>
  <c r="K120" i="34"/>
  <c r="M120" i="34"/>
  <c r="L120" i="34"/>
  <c r="J121" i="34"/>
  <c r="U120" i="34"/>
  <c r="AB120" i="34"/>
  <c r="A122" i="34" l="1"/>
  <c r="V121" i="34"/>
  <c r="Y121" i="34"/>
  <c r="E121" i="34"/>
  <c r="L121" i="34"/>
  <c r="AB121" i="34"/>
  <c r="J122" i="34"/>
  <c r="X121" i="34"/>
  <c r="P121" i="34"/>
  <c r="F121" i="34"/>
  <c r="I121" i="34"/>
  <c r="Z121" i="34"/>
  <c r="G121" i="34"/>
  <c r="N121" i="34"/>
  <c r="Q121" i="34"/>
  <c r="T121" i="34"/>
  <c r="D121" i="34"/>
  <c r="R121" i="34"/>
  <c r="S121" i="34"/>
  <c r="U121" i="34"/>
  <c r="AA121" i="34"/>
  <c r="K121" i="34"/>
  <c r="O121" i="34"/>
  <c r="M121" i="34"/>
  <c r="H121" i="34"/>
  <c r="W121" i="34"/>
  <c r="A123" i="34" l="1"/>
  <c r="AA122" i="34"/>
  <c r="X122" i="34"/>
  <c r="Y122" i="34"/>
  <c r="J123" i="34"/>
  <c r="E122" i="34"/>
  <c r="T122" i="34"/>
  <c r="U122" i="34"/>
  <c r="K122" i="34"/>
  <c r="W122" i="34"/>
  <c r="AB122" i="34"/>
  <c r="Q122" i="34"/>
  <c r="Z122" i="34"/>
  <c r="S122" i="34"/>
  <c r="R122" i="34"/>
  <c r="H122" i="34"/>
  <c r="V122" i="34"/>
  <c r="O122" i="34"/>
  <c r="I122" i="34"/>
  <c r="G122" i="34"/>
  <c r="N122" i="34"/>
  <c r="P122" i="34"/>
  <c r="L122" i="34"/>
  <c r="D122" i="34"/>
  <c r="M122" i="34"/>
  <c r="F122" i="34"/>
  <c r="A124" i="34" l="1"/>
  <c r="G123" i="34"/>
  <c r="AA123" i="34"/>
  <c r="Y123" i="34"/>
  <c r="P123" i="34"/>
  <c r="V123" i="34"/>
  <c r="T123" i="34"/>
  <c r="N123" i="34"/>
  <c r="M123" i="34"/>
  <c r="J124" i="34"/>
  <c r="E123" i="34"/>
  <c r="X123" i="34"/>
  <c r="K123" i="34"/>
  <c r="Q123" i="34"/>
  <c r="U123" i="34"/>
  <c r="S123" i="34"/>
  <c r="I123" i="34"/>
  <c r="R123" i="34"/>
  <c r="L123" i="34"/>
  <c r="D123" i="34"/>
  <c r="O123" i="34"/>
  <c r="W123" i="34"/>
  <c r="AB123" i="34"/>
  <c r="Z123" i="34"/>
  <c r="H123" i="34"/>
  <c r="F123" i="34"/>
  <c r="A125" i="34" l="1"/>
  <c r="AA124" i="34"/>
  <c r="Z124" i="34"/>
  <c r="I124" i="34"/>
  <c r="X124" i="34"/>
  <c r="G124" i="34"/>
  <c r="U124" i="34"/>
  <c r="N124" i="34"/>
  <c r="K124" i="34"/>
  <c r="R124" i="34"/>
  <c r="P124" i="34"/>
  <c r="S124" i="34"/>
  <c r="J125" i="34"/>
  <c r="M124" i="34"/>
  <c r="AB124" i="34"/>
  <c r="Y124" i="34"/>
  <c r="O124" i="34"/>
  <c r="V124" i="34"/>
  <c r="Q124" i="34"/>
  <c r="T124" i="34"/>
  <c r="L124" i="34"/>
  <c r="D124" i="34"/>
  <c r="F124" i="34"/>
  <c r="E124" i="34"/>
  <c r="H124" i="34"/>
  <c r="W124" i="34"/>
  <c r="A126" i="34" l="1"/>
  <c r="O125" i="34"/>
  <c r="M125" i="34"/>
  <c r="K125" i="34"/>
  <c r="S125" i="34"/>
  <c r="G125" i="34"/>
  <c r="E125" i="34"/>
  <c r="Z125" i="34"/>
  <c r="R125" i="34"/>
  <c r="V125" i="34"/>
  <c r="F125" i="34"/>
  <c r="Y125" i="34"/>
  <c r="I125" i="34"/>
  <c r="AA125" i="34"/>
  <c r="D125" i="34"/>
  <c r="L125" i="34"/>
  <c r="P125" i="34"/>
  <c r="W125" i="34"/>
  <c r="T125" i="34"/>
  <c r="H125" i="34"/>
  <c r="U125" i="34"/>
  <c r="AB125" i="34"/>
  <c r="J126" i="34"/>
  <c r="Q125" i="34"/>
  <c r="X125" i="34"/>
  <c r="N125" i="34"/>
  <c r="A127" i="34" l="1"/>
  <c r="K126" i="34"/>
  <c r="T126" i="34"/>
  <c r="AB126" i="34"/>
  <c r="J127" i="34"/>
  <c r="G126" i="34"/>
  <c r="Z126" i="34"/>
  <c r="S126" i="34"/>
  <c r="I126" i="34"/>
  <c r="M126" i="34"/>
  <c r="D126" i="34"/>
  <c r="Q126" i="34"/>
  <c r="E126" i="34"/>
  <c r="L126" i="34"/>
  <c r="Y126" i="34"/>
  <c r="U126" i="34"/>
  <c r="N126" i="34"/>
  <c r="H126" i="34"/>
  <c r="F126" i="34"/>
  <c r="V126" i="34"/>
  <c r="O126" i="34"/>
  <c r="R126" i="34"/>
  <c r="P126" i="34"/>
  <c r="X126" i="34"/>
  <c r="AA126" i="34"/>
  <c r="W126" i="34"/>
  <c r="A128" i="34" l="1"/>
  <c r="S127" i="34"/>
  <c r="X127" i="34"/>
  <c r="AA127" i="34"/>
  <c r="W127" i="34"/>
  <c r="O127" i="34"/>
  <c r="P127" i="34"/>
  <c r="AB127" i="34"/>
  <c r="U127" i="34"/>
  <c r="E127" i="34"/>
  <c r="R127" i="34"/>
  <c r="M127" i="34"/>
  <c r="Z127" i="34"/>
  <c r="Y127" i="34"/>
  <c r="I127" i="34"/>
  <c r="G127" i="34"/>
  <c r="K127" i="34"/>
  <c r="V127" i="34"/>
  <c r="Q127" i="34"/>
  <c r="N127" i="34"/>
  <c r="T127" i="34"/>
  <c r="D127" i="34"/>
  <c r="J128" i="34"/>
  <c r="L127" i="34"/>
  <c r="F127" i="34"/>
  <c r="H127" i="34"/>
  <c r="A129" i="34" l="1"/>
  <c r="AA128" i="34"/>
  <c r="R128" i="34"/>
  <c r="I128" i="34"/>
  <c r="O128" i="34"/>
  <c r="S128" i="34"/>
  <c r="J129" i="34"/>
  <c r="U128" i="34"/>
  <c r="F128" i="34"/>
  <c r="N128" i="34"/>
  <c r="Y128" i="34"/>
  <c r="X128" i="34"/>
  <c r="L128" i="34"/>
  <c r="G128" i="34"/>
  <c r="K128" i="34"/>
  <c r="T128" i="34"/>
  <c r="H128" i="34"/>
  <c r="D128" i="34"/>
  <c r="P128" i="34"/>
  <c r="E128" i="34"/>
  <c r="M128" i="34"/>
  <c r="W128" i="34"/>
  <c r="Q128" i="34"/>
  <c r="AB128" i="34"/>
  <c r="A130" i="34" l="1"/>
  <c r="E129" i="34"/>
  <c r="S129" i="34"/>
  <c r="Z129" i="34"/>
  <c r="AB129" i="34"/>
  <c r="M129" i="34"/>
  <c r="H129" i="34"/>
  <c r="N129" i="34"/>
  <c r="I129" i="34"/>
  <c r="V128" i="34"/>
  <c r="V129" i="34"/>
  <c r="F129" i="34"/>
  <c r="Q129" i="34"/>
  <c r="U129" i="34"/>
  <c r="L129" i="34"/>
  <c r="W129" i="34"/>
  <c r="Z128" i="34"/>
  <c r="G129" i="34"/>
  <c r="P129" i="34"/>
  <c r="T129" i="34"/>
  <c r="K129" i="34"/>
  <c r="Y129" i="34"/>
  <c r="D129" i="34"/>
  <c r="R129" i="34"/>
  <c r="O129" i="34"/>
  <c r="J130" i="34"/>
  <c r="AA129" i="34"/>
  <c r="X129" i="34"/>
  <c r="A131" i="34" l="1"/>
  <c r="Y130" i="34"/>
  <c r="AA130" i="34"/>
  <c r="I130" i="34"/>
  <c r="N130" i="34"/>
  <c r="J131" i="34"/>
  <c r="D130" i="34"/>
  <c r="K130" i="34"/>
  <c r="AB130" i="34"/>
  <c r="P130" i="34"/>
  <c r="G130" i="34"/>
  <c r="O130" i="34"/>
  <c r="V130" i="34"/>
  <c r="T130" i="34"/>
  <c r="F130" i="34"/>
  <c r="E130" i="34"/>
  <c r="X130" i="34"/>
  <c r="S130" i="34"/>
  <c r="M130" i="34"/>
  <c r="Q130" i="34"/>
  <c r="U130" i="34"/>
  <c r="R130" i="34"/>
  <c r="H130" i="34"/>
  <c r="L130" i="34"/>
  <c r="Z130" i="34"/>
  <c r="W130" i="34"/>
  <c r="A132" i="34" l="1"/>
  <c r="Q131" i="34"/>
  <c r="U131" i="34"/>
  <c r="AB131" i="34"/>
  <c r="R131" i="34"/>
  <c r="F131" i="34"/>
  <c r="V131" i="34"/>
  <c r="W131" i="34"/>
  <c r="Z131" i="34"/>
  <c r="O131" i="34"/>
  <c r="H131" i="34"/>
  <c r="T131" i="34"/>
  <c r="X131" i="34"/>
  <c r="N131" i="34"/>
  <c r="J132" i="34"/>
  <c r="D131" i="34"/>
  <c r="E131" i="34"/>
  <c r="AA131" i="34"/>
  <c r="S131" i="34"/>
  <c r="G131" i="34"/>
  <c r="P131" i="34"/>
  <c r="M131" i="34"/>
  <c r="Y131" i="34"/>
  <c r="I131" i="34"/>
  <c r="K131" i="34"/>
  <c r="L131" i="34"/>
  <c r="A133" i="34" l="1"/>
  <c r="D132" i="34"/>
  <c r="R132" i="34"/>
  <c r="N132" i="34"/>
  <c r="U132" i="34"/>
  <c r="V132" i="34"/>
  <c r="I132" i="34"/>
  <c r="K132" i="34"/>
  <c r="W132" i="34"/>
  <c r="G132" i="34"/>
  <c r="H132" i="34"/>
  <c r="S132" i="34"/>
  <c r="AB132" i="34"/>
  <c r="Z132" i="34"/>
  <c r="AA132" i="34"/>
  <c r="M132" i="34"/>
  <c r="O132" i="34"/>
  <c r="Q132" i="34"/>
  <c r="E132" i="34"/>
  <c r="Y132" i="34"/>
  <c r="L132" i="34"/>
  <c r="P132" i="34"/>
  <c r="J133" i="34"/>
  <c r="F132" i="34"/>
  <c r="X132" i="34"/>
  <c r="T132" i="34"/>
  <c r="A134" i="34" l="1"/>
  <c r="P133" i="34"/>
  <c r="Y133" i="34"/>
  <c r="X133" i="34"/>
  <c r="Z133" i="34"/>
  <c r="M133" i="34"/>
  <c r="U133" i="34"/>
  <c r="J134" i="34"/>
  <c r="N133" i="34"/>
  <c r="H133" i="34"/>
  <c r="S133" i="34"/>
  <c r="O133" i="34"/>
  <c r="E133" i="34"/>
  <c r="G133" i="34"/>
  <c r="V133" i="34"/>
  <c r="F133" i="34"/>
  <c r="K133" i="34"/>
  <c r="T133" i="34"/>
  <c r="L133" i="34"/>
  <c r="W133" i="34"/>
  <c r="AB133" i="34"/>
  <c r="Q133" i="34"/>
  <c r="I133" i="34"/>
  <c r="D133" i="34"/>
  <c r="R133" i="34"/>
  <c r="AA133" i="34"/>
  <c r="A135" i="34" l="1"/>
  <c r="G134" i="34"/>
  <c r="Y134" i="34"/>
  <c r="O134" i="34"/>
  <c r="J135" i="34"/>
  <c r="W134" i="34"/>
  <c r="U134" i="34"/>
  <c r="M134" i="34"/>
  <c r="N134" i="34"/>
  <c r="L134" i="34"/>
  <c r="D134" i="34"/>
  <c r="X134" i="34"/>
  <c r="T134" i="34"/>
  <c r="K134" i="34"/>
  <c r="E134" i="34"/>
  <c r="H134" i="34"/>
  <c r="AA134" i="34"/>
  <c r="S134" i="34"/>
  <c r="I134" i="34"/>
  <c r="Z134" i="34"/>
  <c r="R134" i="34"/>
  <c r="Q134" i="34"/>
  <c r="P134" i="34"/>
  <c r="F134" i="34"/>
  <c r="A136" i="34" l="1"/>
  <c r="J136" i="34"/>
  <c r="K135" i="34"/>
  <c r="V135" i="34"/>
  <c r="F135" i="34"/>
  <c r="AB135" i="34"/>
  <c r="W135" i="34"/>
  <c r="V134" i="34"/>
  <c r="M135" i="34"/>
  <c r="T135" i="34"/>
  <c r="O135" i="34"/>
  <c r="G135" i="34"/>
  <c r="L135" i="34"/>
  <c r="H135" i="34"/>
  <c r="Y135" i="34"/>
  <c r="R135" i="34"/>
  <c r="N135" i="34"/>
  <c r="U135" i="34"/>
  <c r="D135" i="34"/>
  <c r="P135" i="34"/>
  <c r="E135" i="34"/>
  <c r="Q135" i="34"/>
  <c r="S135" i="34"/>
  <c r="I135" i="34"/>
  <c r="AB134" i="34"/>
  <c r="A137" i="34" l="1"/>
  <c r="F136" i="34"/>
  <c r="K136" i="34"/>
  <c r="R136" i="34"/>
  <c r="L136" i="34"/>
  <c r="J137" i="34"/>
  <c r="Z135" i="34"/>
  <c r="I136" i="34"/>
  <c r="G136" i="34"/>
  <c r="E136" i="34"/>
  <c r="Y136" i="34"/>
  <c r="O136" i="34"/>
  <c r="V136" i="34"/>
  <c r="N136" i="34"/>
  <c r="P136" i="34"/>
  <c r="U136" i="34"/>
  <c r="X135" i="34"/>
  <c r="S136" i="34"/>
  <c r="H136" i="34"/>
  <c r="AB136" i="34"/>
  <c r="Q136" i="34"/>
  <c r="M136" i="34"/>
  <c r="D136" i="34"/>
  <c r="T136" i="34"/>
  <c r="AA135" i="34"/>
  <c r="AA136" i="34"/>
  <c r="A138" i="34" l="1"/>
  <c r="P137" i="34"/>
  <c r="V137" i="34"/>
  <c r="K137" i="34"/>
  <c r="F137" i="34"/>
  <c r="R137" i="34"/>
  <c r="D137" i="34"/>
  <c r="E137" i="34"/>
  <c r="S137" i="34"/>
  <c r="T137" i="34"/>
  <c r="X137" i="34"/>
  <c r="L137" i="34"/>
  <c r="W136" i="34"/>
  <c r="N137" i="34"/>
  <c r="AB137" i="34"/>
  <c r="Q137" i="34"/>
  <c r="X136" i="34"/>
  <c r="M137" i="34"/>
  <c r="J138" i="34"/>
  <c r="W137" i="34"/>
  <c r="Z137" i="34"/>
  <c r="U137" i="34"/>
  <c r="O137" i="34"/>
  <c r="AA137" i="34"/>
  <c r="I137" i="34"/>
  <c r="H137" i="34"/>
  <c r="Z136" i="34"/>
  <c r="G137" i="34"/>
  <c r="A139" i="34" l="1"/>
  <c r="F138" i="34"/>
  <c r="Y138" i="34"/>
  <c r="R138" i="34"/>
  <c r="V138" i="34"/>
  <c r="K138" i="34"/>
  <c r="J139" i="34"/>
  <c r="G138" i="34"/>
  <c r="W138" i="34"/>
  <c r="L138" i="34"/>
  <c r="E138" i="34"/>
  <c r="Q138" i="34"/>
  <c r="P138" i="34"/>
  <c r="AA138" i="34"/>
  <c r="U138" i="34"/>
  <c r="H138" i="34"/>
  <c r="AB138" i="34"/>
  <c r="S138" i="34"/>
  <c r="T138" i="34"/>
  <c r="I138" i="34"/>
  <c r="Z138" i="34"/>
  <c r="N138" i="34"/>
  <c r="O138" i="34"/>
  <c r="M138" i="34"/>
  <c r="D138" i="34"/>
  <c r="X138" i="34"/>
  <c r="Y137" i="34"/>
  <c r="A140" i="34" l="1"/>
  <c r="W139" i="34"/>
  <c r="O139" i="34"/>
  <c r="M139" i="34"/>
  <c r="I139" i="34"/>
  <c r="N139" i="34"/>
  <c r="S139" i="34"/>
  <c r="J140" i="34"/>
  <c r="AA139" i="34"/>
  <c r="T139" i="34"/>
  <c r="Y139" i="34"/>
  <c r="F139" i="34"/>
  <c r="D139" i="34"/>
  <c r="L139" i="34"/>
  <c r="P139" i="34"/>
  <c r="K139" i="34"/>
  <c r="H139" i="34"/>
  <c r="R139" i="34"/>
  <c r="X139" i="34"/>
  <c r="E139" i="34"/>
  <c r="Q139" i="34"/>
  <c r="AB139" i="34"/>
  <c r="G139" i="34"/>
  <c r="U139" i="34"/>
  <c r="A141" i="34" l="1"/>
  <c r="L140" i="34"/>
  <c r="AB140" i="34"/>
  <c r="I140" i="34"/>
  <c r="R140" i="34"/>
  <c r="Y140" i="34"/>
  <c r="W140" i="34"/>
  <c r="H140" i="34"/>
  <c r="P140" i="34"/>
  <c r="S140" i="34"/>
  <c r="J141" i="34"/>
  <c r="D140" i="34"/>
  <c r="E140" i="34"/>
  <c r="K140" i="34"/>
  <c r="M140" i="34"/>
  <c r="Z139" i="34"/>
  <c r="Z140" i="34"/>
  <c r="V139" i="34"/>
  <c r="X140" i="34"/>
  <c r="Q140" i="34"/>
  <c r="N140" i="34"/>
  <c r="F140" i="34"/>
  <c r="T140" i="34"/>
  <c r="AA140" i="34"/>
  <c r="O140" i="34"/>
  <c r="U140" i="34"/>
  <c r="G140" i="34"/>
  <c r="V140" i="34"/>
  <c r="A142" i="34" l="1"/>
  <c r="AB141" i="34"/>
  <c r="P141" i="34"/>
  <c r="R141" i="34"/>
  <c r="I141" i="34"/>
  <c r="U141" i="34"/>
  <c r="O141" i="34"/>
  <c r="D141" i="34"/>
  <c r="J142" i="34"/>
  <c r="G141" i="34"/>
  <c r="L141" i="34"/>
  <c r="Z141" i="34"/>
  <c r="T141" i="34"/>
  <c r="S141" i="34"/>
  <c r="Y141" i="34"/>
  <c r="E141" i="34"/>
  <c r="Q141" i="34"/>
  <c r="W141" i="34"/>
  <c r="K141" i="34"/>
  <c r="M141" i="34"/>
  <c r="V141" i="34"/>
  <c r="F141" i="34"/>
  <c r="AA141" i="34"/>
  <c r="H141" i="34"/>
  <c r="X141" i="34"/>
  <c r="N141" i="34"/>
  <c r="A143" i="34" l="1"/>
  <c r="X142" i="34"/>
  <c r="E142" i="34"/>
  <c r="AA142" i="34"/>
  <c r="Z142" i="34"/>
  <c r="S142" i="34"/>
  <c r="O142" i="34"/>
  <c r="H142" i="34"/>
  <c r="M142" i="34"/>
  <c r="P142" i="34"/>
  <c r="V142" i="34"/>
  <c r="AB142" i="34"/>
  <c r="T142" i="34"/>
  <c r="W142" i="34"/>
  <c r="R142" i="34"/>
  <c r="I142" i="34"/>
  <c r="G142" i="34"/>
  <c r="F142" i="34"/>
  <c r="K142" i="34"/>
  <c r="L142" i="34"/>
  <c r="N142" i="34"/>
  <c r="Y142" i="34"/>
  <c r="U142" i="34"/>
  <c r="D142" i="34"/>
  <c r="J143" i="34"/>
  <c r="Q142" i="34"/>
  <c r="A144" i="34" l="1"/>
  <c r="Y143" i="34"/>
  <c r="AB143" i="34"/>
  <c r="E143" i="34"/>
  <c r="X143" i="34"/>
  <c r="O143" i="34"/>
  <c r="V143" i="34"/>
  <c r="K143" i="34"/>
  <c r="M143" i="34"/>
  <c r="S143" i="34"/>
  <c r="AA143" i="34"/>
  <c r="G143" i="34"/>
  <c r="I143" i="34"/>
  <c r="L143" i="34"/>
  <c r="W143" i="34"/>
  <c r="P143" i="34"/>
  <c r="F143" i="34"/>
  <c r="U143" i="34"/>
  <c r="R143" i="34"/>
  <c r="D143" i="34"/>
  <c r="N143" i="34"/>
  <c r="Q143" i="34"/>
  <c r="J144" i="34"/>
  <c r="T143" i="34"/>
  <c r="H143" i="34"/>
  <c r="A145" i="34" l="1"/>
  <c r="X144" i="34"/>
  <c r="V144" i="34"/>
  <c r="R144" i="34"/>
  <c r="D144" i="34"/>
  <c r="J145" i="34"/>
  <c r="Q144" i="34"/>
  <c r="U144" i="34"/>
  <c r="I144" i="34"/>
  <c r="O144" i="34"/>
  <c r="F144" i="34"/>
  <c r="Y144" i="34"/>
  <c r="W144" i="34"/>
  <c r="L144" i="34"/>
  <c r="AA144" i="34"/>
  <c r="N144" i="34"/>
  <c r="K144" i="34"/>
  <c r="M144" i="34"/>
  <c r="Z143" i="34"/>
  <c r="S144" i="34"/>
  <c r="P144" i="34"/>
  <c r="H144" i="34"/>
  <c r="G144" i="34"/>
  <c r="T144" i="34"/>
  <c r="Z144" i="34"/>
  <c r="AB144" i="34"/>
  <c r="E144" i="34"/>
  <c r="A146" i="34" l="1"/>
  <c r="Q145" i="34"/>
  <c r="O145" i="34"/>
  <c r="H145" i="34"/>
  <c r="Z145" i="34"/>
  <c r="K145" i="34"/>
  <c r="Y145" i="34"/>
  <c r="N145" i="34"/>
  <c r="G145" i="34"/>
  <c r="F145" i="34"/>
  <c r="U145" i="34"/>
  <c r="E145" i="34"/>
  <c r="R145" i="34"/>
  <c r="L145" i="34"/>
  <c r="X145" i="34"/>
  <c r="J146" i="34"/>
  <c r="AA145" i="34"/>
  <c r="AB145" i="34"/>
  <c r="P145" i="34"/>
  <c r="M145" i="34"/>
  <c r="V145" i="34"/>
  <c r="D145" i="34"/>
  <c r="I145" i="34"/>
  <c r="T145" i="34"/>
  <c r="W145" i="34"/>
  <c r="S145" i="34"/>
  <c r="A147" i="34" l="1"/>
  <c r="D146" i="34"/>
  <c r="V146" i="34"/>
  <c r="J147" i="34"/>
  <c r="Y146" i="34"/>
  <c r="AA146" i="34"/>
  <c r="H146" i="34"/>
  <c r="AB146" i="34"/>
  <c r="I146" i="34"/>
  <c r="O146" i="34"/>
  <c r="G146" i="34"/>
  <c r="N146" i="34"/>
  <c r="Q146" i="34"/>
  <c r="R146" i="34"/>
  <c r="T146" i="34"/>
  <c r="E146" i="34"/>
  <c r="L146" i="34"/>
  <c r="P146" i="34"/>
  <c r="W146" i="34"/>
  <c r="F146" i="34"/>
  <c r="X146" i="34"/>
  <c r="Z146" i="34"/>
  <c r="S146" i="34"/>
  <c r="U146" i="34"/>
  <c r="K146" i="34"/>
  <c r="M146" i="34"/>
  <c r="A148" i="34" l="1"/>
  <c r="F147" i="34"/>
  <c r="AA147" i="34"/>
  <c r="E147" i="34"/>
  <c r="Q147" i="34"/>
  <c r="L147" i="34"/>
  <c r="T147" i="34"/>
  <c r="H147" i="34"/>
  <c r="G147" i="34"/>
  <c r="X147" i="34"/>
  <c r="W147" i="34"/>
  <c r="O147" i="34"/>
  <c r="U147" i="34"/>
  <c r="N147" i="34"/>
  <c r="R147" i="34"/>
  <c r="D147" i="34"/>
  <c r="M147" i="34"/>
  <c r="I147" i="34"/>
  <c r="S147" i="34"/>
  <c r="P147" i="34"/>
  <c r="AB147" i="34"/>
  <c r="Z147" i="34"/>
  <c r="Y147" i="34"/>
  <c r="J148" i="34"/>
  <c r="K147" i="34"/>
  <c r="V147" i="34"/>
  <c r="A149" i="34" l="1"/>
  <c r="E148" i="34"/>
  <c r="L148" i="34"/>
  <c r="AB148" i="34"/>
  <c r="D148" i="34"/>
  <c r="I148" i="34"/>
  <c r="M148" i="34"/>
  <c r="AA148" i="34"/>
  <c r="S148" i="34"/>
  <c r="K148" i="34"/>
  <c r="H148" i="34"/>
  <c r="W148" i="34"/>
  <c r="Y148" i="34"/>
  <c r="U148" i="34"/>
  <c r="P148" i="34"/>
  <c r="G148" i="34"/>
  <c r="J149" i="34"/>
  <c r="F148" i="34"/>
  <c r="Q148" i="34"/>
  <c r="R148" i="34"/>
  <c r="Z148" i="34"/>
  <c r="N148" i="34"/>
  <c r="O148" i="34"/>
  <c r="T148" i="34"/>
  <c r="X148" i="34"/>
  <c r="A150" i="34" l="1"/>
  <c r="G149" i="34"/>
  <c r="L149" i="34"/>
  <c r="X149" i="34"/>
  <c r="T149" i="34"/>
  <c r="W149" i="34"/>
  <c r="N149" i="34"/>
  <c r="S149" i="34"/>
  <c r="V149" i="34"/>
  <c r="O149" i="34"/>
  <c r="U149" i="34"/>
  <c r="E149" i="34"/>
  <c r="AB149" i="34"/>
  <c r="M149" i="34"/>
  <c r="J150" i="34"/>
  <c r="K149" i="34"/>
  <c r="V148" i="34"/>
  <c r="F149" i="34"/>
  <c r="AA149" i="34"/>
  <c r="Q149" i="34"/>
  <c r="Z149" i="34"/>
  <c r="R149" i="34"/>
  <c r="P149" i="34"/>
  <c r="H149" i="34"/>
  <c r="I149" i="34"/>
  <c r="D149" i="34"/>
  <c r="Y149" i="34"/>
  <c r="A151" i="34" l="1"/>
  <c r="I150" i="34"/>
  <c r="W150" i="34"/>
  <c r="M150" i="34"/>
  <c r="T150" i="34"/>
  <c r="K150" i="34"/>
  <c r="S150" i="34"/>
  <c r="J151" i="34"/>
  <c r="AA150" i="34"/>
  <c r="P150" i="34"/>
  <c r="G150" i="34"/>
  <c r="F150" i="34"/>
  <c r="O150" i="34"/>
  <c r="E150" i="34"/>
  <c r="R150" i="34"/>
  <c r="D150" i="34"/>
  <c r="N150" i="34"/>
  <c r="Q150" i="34"/>
  <c r="U150" i="34"/>
  <c r="V150" i="34"/>
  <c r="L150" i="34"/>
  <c r="Z150" i="34"/>
  <c r="H150" i="34"/>
  <c r="X150" i="34"/>
  <c r="A152" i="34" l="1"/>
  <c r="R151" i="34"/>
  <c r="L151" i="34"/>
  <c r="O151" i="34"/>
  <c r="F151" i="34"/>
  <c r="G151" i="34"/>
  <c r="K151" i="34"/>
  <c r="AB151" i="34"/>
  <c r="Q151" i="34"/>
  <c r="V151" i="34"/>
  <c r="E151" i="34"/>
  <c r="I151" i="34"/>
  <c r="N151" i="34"/>
  <c r="Y151" i="34"/>
  <c r="X151" i="34"/>
  <c r="P151" i="34"/>
  <c r="H151" i="34"/>
  <c r="M151" i="34"/>
  <c r="T151" i="34"/>
  <c r="Z151" i="34"/>
  <c r="Y150" i="34"/>
  <c r="W151" i="34"/>
  <c r="AA151" i="34"/>
  <c r="S151" i="34"/>
  <c r="U151" i="34"/>
  <c r="D151" i="34"/>
  <c r="AB150" i="34"/>
  <c r="J152" i="34"/>
  <c r="A153" i="34" l="1"/>
  <c r="I152" i="34"/>
  <c r="H152" i="34"/>
  <c r="X152" i="34"/>
  <c r="U152" i="34"/>
  <c r="D152" i="34"/>
  <c r="L152" i="34"/>
  <c r="F152" i="34"/>
  <c r="V152" i="34"/>
  <c r="O152" i="34"/>
  <c r="AA152" i="34"/>
  <c r="M152" i="34"/>
  <c r="G152" i="34"/>
  <c r="N152" i="34"/>
  <c r="K152" i="34"/>
  <c r="P152" i="34"/>
  <c r="R152" i="34"/>
  <c r="Z152" i="34"/>
  <c r="S152" i="34"/>
  <c r="E152" i="34"/>
  <c r="AB152" i="34"/>
  <c r="Q152" i="34"/>
  <c r="T152" i="34"/>
  <c r="W152" i="34"/>
  <c r="J153" i="34"/>
  <c r="Y152" i="34"/>
  <c r="A154" i="34" l="1"/>
  <c r="D153" i="34"/>
  <c r="F153" i="34"/>
  <c r="O153" i="34"/>
  <c r="R153" i="34"/>
  <c r="J154" i="34"/>
  <c r="V153" i="34"/>
  <c r="M153" i="34"/>
  <c r="AB153" i="34"/>
  <c r="T153" i="34"/>
  <c r="Q153" i="34"/>
  <c r="X153" i="34"/>
  <c r="G153" i="34"/>
  <c r="N153" i="34"/>
  <c r="S153" i="34"/>
  <c r="E153" i="34"/>
  <c r="Y153" i="34"/>
  <c r="AA153" i="34"/>
  <c r="L153" i="34"/>
  <c r="P153" i="34"/>
  <c r="I153" i="34"/>
  <c r="U153" i="34"/>
  <c r="K153" i="34"/>
  <c r="H153" i="34"/>
  <c r="Z153" i="34"/>
  <c r="W153" i="34"/>
  <c r="A155" i="34" l="1"/>
  <c r="D154" i="34"/>
  <c r="X154" i="34"/>
  <c r="Q154" i="34"/>
  <c r="U154" i="34"/>
  <c r="I154" i="34"/>
  <c r="J155" i="34"/>
  <c r="Y154" i="34"/>
  <c r="R154" i="34"/>
  <c r="P154" i="34"/>
  <c r="S154" i="34"/>
  <c r="W154" i="34"/>
  <c r="L154" i="34"/>
  <c r="G154" i="34"/>
  <c r="V154" i="34"/>
  <c r="K154" i="34"/>
  <c r="E154" i="34"/>
  <c r="T154" i="34"/>
  <c r="F154" i="34"/>
  <c r="AB154" i="34"/>
  <c r="AA154" i="34"/>
  <c r="M154" i="34"/>
  <c r="N154" i="34"/>
  <c r="O154" i="34"/>
  <c r="Z154" i="34"/>
  <c r="H154" i="34"/>
  <c r="A156" i="34" l="1"/>
  <c r="Z155" i="34"/>
  <c r="U155" i="34"/>
  <c r="E155" i="34"/>
  <c r="Y155" i="34"/>
  <c r="M155" i="34"/>
  <c r="V155" i="34"/>
  <c r="R155" i="34"/>
  <c r="AA155" i="34"/>
  <c r="P155" i="34"/>
  <c r="X155" i="34"/>
  <c r="L155" i="34"/>
  <c r="S155" i="34"/>
  <c r="F155" i="34"/>
  <c r="AB155" i="34"/>
  <c r="K155" i="34"/>
  <c r="H155" i="34"/>
  <c r="J156" i="34"/>
  <c r="I155" i="34"/>
  <c r="Q155" i="34"/>
  <c r="G155" i="34"/>
  <c r="W155" i="34"/>
  <c r="T155" i="34"/>
  <c r="O155" i="34"/>
  <c r="N155" i="34"/>
  <c r="D155" i="34"/>
  <c r="A157" i="34" l="1"/>
  <c r="S156" i="34"/>
  <c r="H156" i="34"/>
  <c r="AB156" i="34"/>
  <c r="V156" i="34"/>
  <c r="Q156" i="34"/>
  <c r="P156" i="34"/>
  <c r="F156" i="34"/>
  <c r="N156" i="34"/>
  <c r="T156" i="34"/>
  <c r="M156" i="34"/>
  <c r="Y156" i="34"/>
  <c r="Z156" i="34"/>
  <c r="I156" i="34"/>
  <c r="X156" i="34"/>
  <c r="D156" i="34"/>
  <c r="R156" i="34"/>
  <c r="J157" i="34"/>
  <c r="O156" i="34"/>
  <c r="E156" i="34"/>
  <c r="L156" i="34"/>
  <c r="K156" i="34"/>
  <c r="W156" i="34"/>
  <c r="U156" i="34"/>
  <c r="G156" i="34"/>
  <c r="AA156" i="34"/>
  <c r="A158" i="34" l="1"/>
  <c r="AA157" i="34"/>
  <c r="U157" i="34"/>
  <c r="R157" i="34"/>
  <c r="E157" i="34"/>
  <c r="K157" i="34"/>
  <c r="N157" i="34"/>
  <c r="L157" i="34"/>
  <c r="W157" i="34"/>
  <c r="Z157" i="34"/>
  <c r="G157" i="34"/>
  <c r="S157" i="34"/>
  <c r="H157" i="34"/>
  <c r="I157" i="34"/>
  <c r="X157" i="34"/>
  <c r="V157" i="34"/>
  <c r="J158" i="34"/>
  <c r="Q157" i="34"/>
  <c r="M157" i="34"/>
  <c r="Y157" i="34"/>
  <c r="AB157" i="34"/>
  <c r="T157" i="34"/>
  <c r="O157" i="34"/>
  <c r="P157" i="34"/>
  <c r="F157" i="34"/>
  <c r="D157" i="34"/>
  <c r="A159" i="34" l="1"/>
  <c r="J159" i="34"/>
  <c r="Q158" i="34"/>
  <c r="E158" i="34"/>
  <c r="AB158" i="34"/>
  <c r="H158" i="34"/>
  <c r="M158" i="34"/>
  <c r="R158" i="34"/>
  <c r="X158" i="34"/>
  <c r="O158" i="34"/>
  <c r="I158" i="34"/>
  <c r="T158" i="34"/>
  <c r="Z158" i="34"/>
  <c r="L158" i="34"/>
  <c r="AA158" i="34"/>
  <c r="P158" i="34"/>
  <c r="K158" i="34"/>
  <c r="N158" i="34"/>
  <c r="D158" i="34"/>
  <c r="G158" i="34"/>
  <c r="F158" i="34"/>
  <c r="S158" i="34"/>
  <c r="W158" i="34"/>
  <c r="A160" i="34" l="1"/>
  <c r="D159" i="34"/>
  <c r="T159" i="34"/>
  <c r="M159" i="34"/>
  <c r="R159" i="34"/>
  <c r="H159" i="34"/>
  <c r="Y158" i="34"/>
  <c r="O159" i="34"/>
  <c r="K159" i="34"/>
  <c r="AA159" i="34"/>
  <c r="Y159" i="34"/>
  <c r="S159" i="34"/>
  <c r="F159" i="34"/>
  <c r="E159" i="34"/>
  <c r="V159" i="34"/>
  <c r="AB159" i="34"/>
  <c r="Q159" i="34"/>
  <c r="G159" i="34"/>
  <c r="I159" i="34"/>
  <c r="W159" i="34"/>
  <c r="J160" i="34"/>
  <c r="U158" i="34"/>
  <c r="P159" i="34"/>
  <c r="U159" i="34"/>
  <c r="Z159" i="34"/>
  <c r="V158" i="34"/>
  <c r="L159" i="34"/>
  <c r="X159" i="34"/>
  <c r="N159" i="34"/>
  <c r="A161" i="34" l="1"/>
  <c r="M160" i="34"/>
  <c r="X160" i="34"/>
  <c r="L160" i="34"/>
  <c r="Q160" i="34"/>
  <c r="T160" i="34"/>
  <c r="R160" i="34"/>
  <c r="Z160" i="34"/>
  <c r="V160" i="34"/>
  <c r="K160" i="34"/>
  <c r="N160" i="34"/>
  <c r="I160" i="34"/>
  <c r="H160" i="34"/>
  <c r="F160" i="34"/>
  <c r="S160" i="34"/>
  <c r="G160" i="34"/>
  <c r="U160" i="34"/>
  <c r="J161" i="34"/>
  <c r="AB160" i="34"/>
  <c r="O160" i="34"/>
  <c r="Y160" i="34"/>
  <c r="E160" i="34"/>
  <c r="W160" i="34"/>
  <c r="D160" i="34"/>
  <c r="P160" i="34"/>
  <c r="AA160" i="34"/>
  <c r="A162" i="34" l="1"/>
  <c r="N161" i="34"/>
  <c r="U161" i="34"/>
  <c r="D161" i="34"/>
  <c r="S161" i="34"/>
  <c r="R161" i="34"/>
  <c r="O161" i="34"/>
  <c r="Y161" i="34"/>
  <c r="J162" i="34"/>
  <c r="Q161" i="34"/>
  <c r="V161" i="34"/>
  <c r="T161" i="34"/>
  <c r="L161" i="34"/>
  <c r="G161" i="34"/>
  <c r="AB161" i="34"/>
  <c r="P161" i="34"/>
  <c r="K161" i="34"/>
  <c r="W161" i="34"/>
  <c r="F161" i="34"/>
  <c r="M161" i="34"/>
  <c r="Z161" i="34"/>
  <c r="H161" i="34"/>
  <c r="I161" i="34"/>
  <c r="X161" i="34"/>
  <c r="E161" i="34"/>
  <c r="AA161" i="34"/>
  <c r="A163" i="34" l="1"/>
  <c r="S162" i="34"/>
  <c r="AB162" i="34"/>
  <c r="G162" i="34"/>
  <c r="E162" i="34"/>
  <c r="J163" i="34"/>
  <c r="Z162" i="34"/>
  <c r="X162" i="34"/>
  <c r="W162" i="34"/>
  <c r="I162" i="34"/>
  <c r="O162" i="34"/>
  <c r="P162" i="34"/>
  <c r="L162" i="34"/>
  <c r="R162" i="34"/>
  <c r="T162" i="34"/>
  <c r="K162" i="34"/>
  <c r="AA162" i="34"/>
  <c r="U162" i="34"/>
  <c r="F162" i="34"/>
  <c r="M162" i="34"/>
  <c r="D162" i="34"/>
  <c r="Q162" i="34"/>
  <c r="N162" i="34"/>
  <c r="V162" i="34"/>
  <c r="H162" i="34"/>
  <c r="A164" i="34" l="1"/>
  <c r="T163" i="34"/>
  <c r="M163" i="34"/>
  <c r="V163" i="34"/>
  <c r="U163" i="34"/>
  <c r="AB163" i="34"/>
  <c r="O163" i="34"/>
  <c r="Y163" i="34"/>
  <c r="G163" i="34"/>
  <c r="F163" i="34"/>
  <c r="H163" i="34"/>
  <c r="P163" i="34"/>
  <c r="S163" i="34"/>
  <c r="AA163" i="34"/>
  <c r="X163" i="34"/>
  <c r="R163" i="34"/>
  <c r="Q163" i="34"/>
  <c r="N163" i="34"/>
  <c r="Z163" i="34"/>
  <c r="D163" i="34"/>
  <c r="W163" i="34"/>
  <c r="J164" i="34"/>
  <c r="E163" i="34"/>
  <c r="I163" i="34"/>
  <c r="L163" i="34"/>
  <c r="K163" i="34"/>
  <c r="Y162" i="34"/>
  <c r="A165" i="34" l="1"/>
  <c r="H164" i="34"/>
  <c r="S164" i="34"/>
  <c r="Q164" i="34"/>
  <c r="N164" i="34"/>
  <c r="V164" i="34"/>
  <c r="D164" i="34"/>
  <c r="R164" i="34"/>
  <c r="U164" i="34"/>
  <c r="G164" i="34"/>
  <c r="J165" i="34"/>
  <c r="W164" i="34"/>
  <c r="F164" i="34"/>
  <c r="M164" i="34"/>
  <c r="P164" i="34"/>
  <c r="O164" i="34"/>
  <c r="E164" i="34"/>
  <c r="L164" i="34"/>
  <c r="AA164" i="34"/>
  <c r="X164" i="34"/>
  <c r="K164" i="34"/>
  <c r="T164" i="34"/>
  <c r="Y164" i="34"/>
  <c r="Z164" i="34"/>
  <c r="AB164" i="34"/>
  <c r="I164" i="34"/>
  <c r="A166" i="34" l="1"/>
  <c r="G165" i="34"/>
  <c r="H165" i="34"/>
  <c r="K165" i="34"/>
  <c r="S165" i="34"/>
  <c r="F165" i="34"/>
  <c r="V165" i="34"/>
  <c r="AA165" i="34"/>
  <c r="Q165" i="34"/>
  <c r="E165" i="34"/>
  <c r="X165" i="34"/>
  <c r="AB165" i="34"/>
  <c r="R165" i="34"/>
  <c r="N165" i="34"/>
  <c r="J166" i="34"/>
  <c r="I165" i="34"/>
  <c r="P165" i="34"/>
  <c r="O165" i="34"/>
  <c r="M165" i="34"/>
  <c r="Y165" i="34"/>
  <c r="D165" i="34"/>
  <c r="L165" i="34"/>
  <c r="T165" i="34"/>
  <c r="Z165" i="34"/>
  <c r="A167" i="34" l="1"/>
  <c r="N166" i="34"/>
  <c r="O166" i="34"/>
  <c r="U165" i="34"/>
  <c r="Y166" i="34"/>
  <c r="X166" i="34"/>
  <c r="Q166" i="34"/>
  <c r="P166" i="34"/>
  <c r="J167" i="34"/>
  <c r="R166" i="34"/>
  <c r="Z166" i="34"/>
  <c r="V166" i="34"/>
  <c r="M166" i="34"/>
  <c r="E166" i="34"/>
  <c r="K166" i="34"/>
  <c r="T166" i="34"/>
  <c r="F166" i="34"/>
  <c r="W166" i="34"/>
  <c r="AB166" i="34"/>
  <c r="U166" i="34"/>
  <c r="L166" i="34"/>
  <c r="G166" i="34"/>
  <c r="I166" i="34"/>
  <c r="H166" i="34"/>
  <c r="AA166" i="34"/>
  <c r="W165" i="34"/>
  <c r="S166" i="34"/>
  <c r="D166" i="34"/>
  <c r="A168" i="34" l="1"/>
  <c r="P167" i="34"/>
  <c r="S167" i="34"/>
  <c r="O167" i="34"/>
  <c r="X167" i="34"/>
  <c r="H167" i="34"/>
  <c r="F167" i="34"/>
  <c r="AA167" i="34"/>
  <c r="AB167" i="34"/>
  <c r="Q167" i="34"/>
  <c r="N167" i="34"/>
  <c r="U167" i="34"/>
  <c r="I167" i="34"/>
  <c r="T167" i="34"/>
  <c r="K167" i="34"/>
  <c r="G167" i="34"/>
  <c r="Y167" i="34"/>
  <c r="J168" i="34"/>
  <c r="Z167" i="34"/>
  <c r="E167" i="34"/>
  <c r="M167" i="34"/>
  <c r="V167" i="34"/>
  <c r="W167" i="34"/>
  <c r="R167" i="34"/>
  <c r="L167" i="34"/>
  <c r="D167" i="34"/>
  <c r="A169" i="34" l="1"/>
  <c r="L168" i="34"/>
  <c r="X168" i="34"/>
  <c r="O168" i="34"/>
  <c r="E168" i="34"/>
  <c r="G168" i="34"/>
  <c r="S168" i="34"/>
  <c r="K168" i="34"/>
  <c r="R168" i="34"/>
  <c r="V168" i="34"/>
  <c r="P168" i="34"/>
  <c r="H168" i="34"/>
  <c r="W168" i="34"/>
  <c r="J169" i="34"/>
  <c r="M168" i="34"/>
  <c r="U168" i="34"/>
  <c r="Q168" i="34"/>
  <c r="Y168" i="34"/>
  <c r="I168" i="34"/>
  <c r="AA168" i="34"/>
  <c r="Z168" i="34"/>
  <c r="N168" i="34"/>
  <c r="D168" i="34"/>
  <c r="F168" i="34"/>
  <c r="T168" i="34"/>
  <c r="AB168" i="34"/>
  <c r="A170" i="34" l="1"/>
  <c r="Z169" i="34"/>
  <c r="M169" i="34"/>
  <c r="D169" i="34"/>
  <c r="W169" i="34"/>
  <c r="R169" i="34"/>
  <c r="X169" i="34"/>
  <c r="AA169" i="34"/>
  <c r="T169" i="34"/>
  <c r="N169" i="34"/>
  <c r="Y169" i="34"/>
  <c r="AB169" i="34"/>
  <c r="K169" i="34"/>
  <c r="L169" i="34"/>
  <c r="U169" i="34"/>
  <c r="H169" i="34"/>
  <c r="V169" i="34"/>
  <c r="I169" i="34"/>
  <c r="G169" i="34"/>
  <c r="O169" i="34"/>
  <c r="E169" i="34"/>
  <c r="P169" i="34"/>
  <c r="F169" i="34"/>
  <c r="J170" i="34"/>
  <c r="S169" i="34"/>
  <c r="Q169" i="34"/>
  <c r="A171" i="34" l="1"/>
  <c r="S170" i="34"/>
  <c r="Z170" i="34"/>
  <c r="N170" i="34"/>
  <c r="E170" i="34"/>
  <c r="Y170" i="34"/>
  <c r="Q170" i="34"/>
  <c r="X170" i="34"/>
  <c r="W170" i="34"/>
  <c r="AB170" i="34"/>
  <c r="K170" i="34"/>
  <c r="G170" i="34"/>
  <c r="V170" i="34"/>
  <c r="J171" i="34"/>
  <c r="AA170" i="34"/>
  <c r="U170" i="34"/>
  <c r="T170" i="34"/>
  <c r="I170" i="34"/>
  <c r="M170" i="34"/>
  <c r="L170" i="34"/>
  <c r="P170" i="34"/>
  <c r="H170" i="34"/>
  <c r="R170" i="34"/>
  <c r="D170" i="34"/>
  <c r="O170" i="34"/>
  <c r="F170" i="34"/>
  <c r="A172" i="34" l="1"/>
  <c r="Z171" i="34"/>
  <c r="X171" i="34"/>
  <c r="T171" i="34"/>
  <c r="J172" i="34"/>
  <c r="AB171" i="34"/>
  <c r="E171" i="34"/>
  <c r="M171" i="34"/>
  <c r="H171" i="34"/>
  <c r="S171" i="34"/>
  <c r="Y171" i="34"/>
  <c r="K171" i="34"/>
  <c r="Q171" i="34"/>
  <c r="I171" i="34"/>
  <c r="V171" i="34"/>
  <c r="G171" i="34"/>
  <c r="W171" i="34"/>
  <c r="F171" i="34"/>
  <c r="AA171" i="34"/>
  <c r="R171" i="34"/>
  <c r="L171" i="34"/>
  <c r="P171" i="34"/>
  <c r="O171" i="34"/>
  <c r="U171" i="34"/>
  <c r="D171" i="34"/>
  <c r="N171" i="34"/>
  <c r="A173" i="34" l="1"/>
  <c r="G172" i="34"/>
  <c r="P172" i="34"/>
  <c r="S172" i="34"/>
  <c r="U172" i="34"/>
  <c r="AA172" i="34"/>
  <c r="Q172" i="34"/>
  <c r="V172" i="34"/>
  <c r="M172" i="34"/>
  <c r="H172" i="34"/>
  <c r="Y172" i="34"/>
  <c r="I172" i="34"/>
  <c r="O172" i="34"/>
  <c r="L172" i="34"/>
  <c r="AB172" i="34"/>
  <c r="W172" i="34"/>
  <c r="E172" i="34"/>
  <c r="D172" i="34"/>
  <c r="R172" i="34"/>
  <c r="K172" i="34"/>
  <c r="Z172" i="34"/>
  <c r="J173" i="34"/>
  <c r="X172" i="34"/>
  <c r="F172" i="34"/>
  <c r="N172" i="34"/>
  <c r="T172" i="34"/>
  <c r="A174" i="34" l="1"/>
  <c r="AB173" i="34"/>
  <c r="H173" i="34"/>
  <c r="Y173" i="34"/>
  <c r="G173" i="34"/>
  <c r="V173" i="34"/>
  <c r="O173" i="34"/>
  <c r="L173" i="34"/>
  <c r="T173" i="34"/>
  <c r="W173" i="34"/>
  <c r="M173" i="34"/>
  <c r="P173" i="34"/>
  <c r="R173" i="34"/>
  <c r="K173" i="34"/>
  <c r="S173" i="34"/>
  <c r="N173" i="34"/>
  <c r="J174" i="34"/>
  <c r="Q173" i="34"/>
  <c r="U173" i="34"/>
  <c r="Z173" i="34"/>
  <c r="E173" i="34"/>
  <c r="I173" i="34"/>
  <c r="F173" i="34"/>
  <c r="X173" i="34"/>
  <c r="D173" i="34"/>
  <c r="AA173" i="34"/>
  <c r="A175" i="34" l="1"/>
  <c r="X174" i="34"/>
  <c r="S174" i="34"/>
  <c r="AB174" i="34"/>
  <c r="U174" i="34"/>
  <c r="N174" i="34"/>
  <c r="E174" i="34"/>
  <c r="T174" i="34"/>
  <c r="K174" i="34"/>
  <c r="R174" i="34"/>
  <c r="G174" i="34"/>
  <c r="Z174" i="34"/>
  <c r="J175" i="34"/>
  <c r="AA174" i="34"/>
  <c r="L174" i="34"/>
  <c r="O174" i="34"/>
  <c r="I174" i="34"/>
  <c r="F174" i="34"/>
  <c r="D174" i="34"/>
  <c r="Y174" i="34"/>
  <c r="Q174" i="34"/>
  <c r="P174" i="34"/>
  <c r="M174" i="34"/>
  <c r="V174" i="34"/>
  <c r="H174" i="34"/>
  <c r="A176" i="34" l="1"/>
  <c r="M175" i="34"/>
  <c r="Y175" i="34"/>
  <c r="AB175" i="34"/>
  <c r="U175" i="34"/>
  <c r="K175" i="34"/>
  <c r="J176" i="34"/>
  <c r="O175" i="34"/>
  <c r="D175" i="34"/>
  <c r="L175" i="34"/>
  <c r="W175" i="34"/>
  <c r="W174" i="34"/>
  <c r="N175" i="34"/>
  <c r="T175" i="34"/>
  <c r="G175" i="34"/>
  <c r="AA175" i="34"/>
  <c r="R175" i="34"/>
  <c r="P175" i="34"/>
  <c r="X175" i="34"/>
  <c r="Q175" i="34"/>
  <c r="S175" i="34"/>
  <c r="V175" i="34"/>
  <c r="I175" i="34"/>
  <c r="H175" i="34"/>
  <c r="F175" i="34"/>
  <c r="E175" i="34"/>
  <c r="Z175" i="34"/>
  <c r="A177" i="34" l="1"/>
  <c r="AA176" i="34"/>
  <c r="E176" i="34"/>
  <c r="L176" i="34"/>
  <c r="H176" i="34"/>
  <c r="T176" i="34"/>
  <c r="K176" i="34"/>
  <c r="J177" i="34"/>
  <c r="I176" i="34"/>
  <c r="M176" i="34"/>
  <c r="O176" i="34"/>
  <c r="Z176" i="34"/>
  <c r="Y176" i="34"/>
  <c r="R176" i="34"/>
  <c r="Q176" i="34"/>
  <c r="N176" i="34"/>
  <c r="S176" i="34"/>
  <c r="U176" i="34"/>
  <c r="AB176" i="34"/>
  <c r="D176" i="34"/>
  <c r="W176" i="34"/>
  <c r="P176" i="34"/>
  <c r="F176" i="34"/>
  <c r="G176" i="34"/>
  <c r="V176" i="34"/>
  <c r="X176" i="34"/>
  <c r="A178" i="34" l="1"/>
  <c r="M177" i="34"/>
  <c r="X177" i="34"/>
  <c r="I177" i="34"/>
  <c r="U177" i="34"/>
  <c r="G177" i="34"/>
  <c r="Q177" i="34"/>
  <c r="R177" i="34"/>
  <c r="Y177" i="34"/>
  <c r="V177" i="34"/>
  <c r="N177" i="34"/>
  <c r="W177" i="34"/>
  <c r="P177" i="34"/>
  <c r="T177" i="34"/>
  <c r="K177" i="34"/>
  <c r="S177" i="34"/>
  <c r="H177" i="34"/>
  <c r="O177" i="34"/>
  <c r="D177" i="34"/>
  <c r="AB177" i="34"/>
  <c r="E177" i="34"/>
  <c r="L177" i="34"/>
  <c r="AA177" i="34"/>
  <c r="Z177" i="34"/>
  <c r="J178" i="34"/>
  <c r="F177" i="34"/>
  <c r="A179" i="34" l="1"/>
  <c r="W178" i="34"/>
  <c r="AB178" i="34"/>
  <c r="S178" i="34"/>
  <c r="E178" i="34"/>
  <c r="Y178" i="34"/>
  <c r="R178" i="34"/>
  <c r="D178" i="34"/>
  <c r="Z178" i="34"/>
  <c r="I178" i="34"/>
  <c r="J179" i="34"/>
  <c r="N178" i="34"/>
  <c r="U178" i="34"/>
  <c r="T178" i="34"/>
  <c r="O178" i="34"/>
  <c r="F178" i="34"/>
  <c r="L178" i="34"/>
  <c r="P178" i="34"/>
  <c r="G178" i="34"/>
  <c r="Q178" i="34"/>
  <c r="K178" i="34"/>
  <c r="V178" i="34"/>
  <c r="M178" i="34"/>
  <c r="H178" i="34"/>
  <c r="A180" i="34" l="1"/>
  <c r="K179" i="34"/>
  <c r="J180" i="34"/>
  <c r="G179" i="34"/>
  <c r="D179" i="34"/>
  <c r="M179" i="34"/>
  <c r="P179" i="34"/>
  <c r="X178" i="34"/>
  <c r="I179" i="34"/>
  <c r="F179" i="34"/>
  <c r="Y179" i="34"/>
  <c r="V179" i="34"/>
  <c r="Q179" i="34"/>
  <c r="U179" i="34"/>
  <c r="Z179" i="34"/>
  <c r="T179" i="34"/>
  <c r="S179" i="34"/>
  <c r="H179" i="34"/>
  <c r="W179" i="34"/>
  <c r="E179" i="34"/>
  <c r="O179" i="34"/>
  <c r="AA178" i="34"/>
  <c r="AA179" i="34"/>
  <c r="N179" i="34"/>
  <c r="R179" i="34"/>
  <c r="L179" i="34"/>
  <c r="X179" i="34"/>
  <c r="A181" i="34" l="1"/>
  <c r="R180" i="34"/>
  <c r="T180" i="34"/>
  <c r="V180" i="34"/>
  <c r="W180" i="34"/>
  <c r="X180" i="34"/>
  <c r="N180" i="34"/>
  <c r="AA180" i="34"/>
  <c r="D180" i="34"/>
  <c r="AB179" i="34"/>
  <c r="I180" i="34"/>
  <c r="K180" i="34"/>
  <c r="Q180" i="34"/>
  <c r="P180" i="34"/>
  <c r="Y180" i="34"/>
  <c r="Z180" i="34"/>
  <c r="G180" i="34"/>
  <c r="J181" i="34"/>
  <c r="F180" i="34"/>
  <c r="AB180" i="34"/>
  <c r="M180" i="34"/>
  <c r="O180" i="34"/>
  <c r="S180" i="34"/>
  <c r="U180" i="34"/>
  <c r="L180" i="34"/>
  <c r="H180" i="34"/>
  <c r="E180" i="34"/>
  <c r="A182" i="34" l="1"/>
  <c r="AA181" i="34"/>
  <c r="I181" i="34"/>
  <c r="M181" i="34"/>
  <c r="K181" i="34"/>
  <c r="E181" i="34"/>
  <c r="X181" i="34"/>
  <c r="H181" i="34"/>
  <c r="S181" i="34"/>
  <c r="W181" i="34"/>
  <c r="Y181" i="34"/>
  <c r="L181" i="34"/>
  <c r="D181" i="34"/>
  <c r="T181" i="34"/>
  <c r="N181" i="34"/>
  <c r="O181" i="34"/>
  <c r="V181" i="34"/>
  <c r="R181" i="34"/>
  <c r="F181" i="34"/>
  <c r="U181" i="34"/>
  <c r="Z181" i="34"/>
  <c r="AB181" i="34"/>
  <c r="G181" i="34"/>
  <c r="Q181" i="34"/>
  <c r="P181" i="34"/>
  <c r="J182" i="34"/>
  <c r="A183" i="34" l="1"/>
  <c r="Y182" i="34"/>
  <c r="P182" i="34"/>
  <c r="H182" i="34"/>
  <c r="X182" i="34"/>
  <c r="R182" i="34"/>
  <c r="I182" i="34"/>
  <c r="AA182" i="34"/>
  <c r="M182" i="34"/>
  <c r="D182" i="34"/>
  <c r="O182" i="34"/>
  <c r="Z182" i="34"/>
  <c r="N182" i="34"/>
  <c r="W182" i="34"/>
  <c r="J183" i="34"/>
  <c r="T182" i="34"/>
  <c r="F182" i="34"/>
  <c r="K182" i="34"/>
  <c r="U182" i="34"/>
  <c r="L182" i="34"/>
  <c r="E182" i="34"/>
  <c r="G182" i="34"/>
  <c r="V182" i="34"/>
  <c r="S182" i="34"/>
  <c r="Q182" i="34"/>
  <c r="AB182" i="34"/>
  <c r="A184" i="34" l="1"/>
  <c r="H183" i="34"/>
  <c r="X183" i="34"/>
  <c r="I183" i="34"/>
  <c r="L183" i="34"/>
  <c r="W183" i="34"/>
  <c r="U183" i="34"/>
  <c r="Y183" i="34"/>
  <c r="AB183" i="34"/>
  <c r="Z183" i="34"/>
  <c r="S183" i="34"/>
  <c r="P183" i="34"/>
  <c r="AA183" i="34"/>
  <c r="E183" i="34"/>
  <c r="R183" i="34"/>
  <c r="N183" i="34"/>
  <c r="D183" i="34"/>
  <c r="T183" i="34"/>
  <c r="G183" i="34"/>
  <c r="K183" i="34"/>
  <c r="F183" i="34"/>
  <c r="J184" i="34"/>
  <c r="V183" i="34"/>
  <c r="Q183" i="34"/>
  <c r="M183" i="34"/>
  <c r="O183" i="34"/>
  <c r="A185" i="34" l="1"/>
  <c r="Z184" i="34"/>
  <c r="D184" i="34"/>
  <c r="J185" i="34"/>
  <c r="E184" i="34"/>
  <c r="S184" i="34"/>
  <c r="H184" i="34"/>
  <c r="V184" i="34"/>
  <c r="F184" i="34"/>
  <c r="AA184" i="34"/>
  <c r="O184" i="34"/>
  <c r="P184" i="34"/>
  <c r="G184" i="34"/>
  <c r="T184" i="34"/>
  <c r="L184" i="34"/>
  <c r="X184" i="34"/>
  <c r="U184" i="34"/>
  <c r="K184" i="34"/>
  <c r="R184" i="34"/>
  <c r="N184" i="34"/>
  <c r="Q184" i="34"/>
  <c r="M184" i="34"/>
  <c r="Y184" i="34"/>
  <c r="I184" i="34"/>
  <c r="A186" i="34" l="1"/>
  <c r="R185" i="34"/>
  <c r="W184" i="34"/>
  <c r="G185" i="34"/>
  <c r="E185" i="34"/>
  <c r="Z185" i="34"/>
  <c r="D185" i="34"/>
  <c r="W185" i="34"/>
  <c r="AB185" i="34"/>
  <c r="T185" i="34"/>
  <c r="S185" i="34"/>
  <c r="N185" i="34"/>
  <c r="P185" i="34"/>
  <c r="V185" i="34"/>
  <c r="AA185" i="34"/>
  <c r="J186" i="34"/>
  <c r="U185" i="34"/>
  <c r="K185" i="34"/>
  <c r="F185" i="34"/>
  <c r="M185" i="34"/>
  <c r="H185" i="34"/>
  <c r="Y185" i="34"/>
  <c r="X185" i="34"/>
  <c r="I185" i="34"/>
  <c r="AB184" i="34"/>
  <c r="O185" i="34"/>
  <c r="Q185" i="34"/>
  <c r="L185" i="34"/>
  <c r="A187" i="34" l="1"/>
  <c r="L186" i="34"/>
  <c r="U186" i="34"/>
  <c r="AB186" i="34"/>
  <c r="Q186" i="34"/>
  <c r="Z186" i="34"/>
  <c r="N186" i="34"/>
  <c r="K186" i="34"/>
  <c r="E186" i="34"/>
  <c r="T186" i="34"/>
  <c r="P186" i="34"/>
  <c r="V186" i="34"/>
  <c r="R186" i="34"/>
  <c r="W186" i="34"/>
  <c r="O186" i="34"/>
  <c r="M186" i="34"/>
  <c r="J187" i="34"/>
  <c r="Y186" i="34"/>
  <c r="G186" i="34"/>
  <c r="D186" i="34"/>
  <c r="I186" i="34"/>
  <c r="H186" i="34"/>
  <c r="X186" i="34"/>
  <c r="S186" i="34"/>
  <c r="F186" i="34"/>
  <c r="AA186" i="34"/>
  <c r="A188" i="34" l="1"/>
  <c r="W187" i="34"/>
  <c r="V187" i="34"/>
  <c r="K187" i="34"/>
  <c r="I187" i="34"/>
  <c r="H187" i="34"/>
  <c r="T187" i="34"/>
  <c r="L187" i="34"/>
  <c r="R187" i="34"/>
  <c r="N187" i="34"/>
  <c r="X187" i="34"/>
  <c r="F187" i="34"/>
  <c r="J188" i="34"/>
  <c r="E187" i="34"/>
  <c r="S187" i="34"/>
  <c r="AA187" i="34"/>
  <c r="G187" i="34"/>
  <c r="O187" i="34"/>
  <c r="M187" i="34"/>
  <c r="U187" i="34"/>
  <c r="P187" i="34"/>
  <c r="Z187" i="34"/>
  <c r="Q187" i="34"/>
  <c r="D187" i="34"/>
  <c r="Y187" i="34"/>
  <c r="AB187" i="34"/>
  <c r="A189" i="34" l="1"/>
  <c r="K188" i="34"/>
  <c r="D188" i="34"/>
  <c r="P188" i="34"/>
  <c r="H188" i="34"/>
  <c r="T188" i="34"/>
  <c r="E188" i="34"/>
  <c r="V188" i="34"/>
  <c r="F188" i="34"/>
  <c r="G188" i="34"/>
  <c r="N188" i="34"/>
  <c r="X188" i="34"/>
  <c r="J189" i="34"/>
  <c r="L188" i="34"/>
  <c r="W188" i="34"/>
  <c r="O188" i="34"/>
  <c r="Y188" i="34"/>
  <c r="S188" i="34"/>
  <c r="AA188" i="34"/>
  <c r="M188" i="34"/>
  <c r="AB188" i="34"/>
  <c r="R188" i="34"/>
  <c r="Q188" i="34"/>
  <c r="I188" i="34"/>
  <c r="A190" i="34" l="1"/>
  <c r="K189" i="34"/>
  <c r="X189" i="34"/>
  <c r="T189" i="34"/>
  <c r="AB189" i="34"/>
  <c r="W189" i="34"/>
  <c r="AA189" i="34"/>
  <c r="Z188" i="34"/>
  <c r="E189" i="34"/>
  <c r="J190" i="34"/>
  <c r="S189" i="34"/>
  <c r="U188" i="34"/>
  <c r="L189" i="34"/>
  <c r="P189" i="34"/>
  <c r="D189" i="34"/>
  <c r="U189" i="34"/>
  <c r="M189" i="34"/>
  <c r="N189" i="34"/>
  <c r="Y189" i="34"/>
  <c r="Z189" i="34"/>
  <c r="O189" i="34"/>
  <c r="H189" i="34"/>
  <c r="F189" i="34"/>
  <c r="V189" i="34"/>
  <c r="I189" i="34"/>
  <c r="Q189" i="34"/>
  <c r="G189" i="34"/>
  <c r="R189" i="34"/>
  <c r="A191" i="34" l="1"/>
  <c r="G190" i="34"/>
  <c r="E190" i="34"/>
  <c r="J191" i="34"/>
  <c r="I190" i="34"/>
  <c r="V190" i="34"/>
  <c r="T190" i="34"/>
  <c r="S190" i="34"/>
  <c r="W190" i="34"/>
  <c r="D190" i="34"/>
  <c r="M190" i="34"/>
  <c r="Q190" i="34"/>
  <c r="X190" i="34"/>
  <c r="N190" i="34"/>
  <c r="Z190" i="34"/>
  <c r="Y190" i="34"/>
  <c r="F190" i="34"/>
  <c r="O190" i="34"/>
  <c r="AB190" i="34"/>
  <c r="L190" i="34"/>
  <c r="AA190" i="34"/>
  <c r="K190" i="34"/>
  <c r="U190" i="34"/>
  <c r="H190" i="34"/>
  <c r="P190" i="34"/>
  <c r="R190" i="34"/>
  <c r="A192" i="34" l="1"/>
  <c r="M191" i="34"/>
  <c r="F191" i="34"/>
  <c r="Z191" i="34"/>
  <c r="L191" i="34"/>
  <c r="H191" i="34"/>
  <c r="D191" i="34"/>
  <c r="U191" i="34"/>
  <c r="Q191" i="34"/>
  <c r="V191" i="34"/>
  <c r="T191" i="34"/>
  <c r="G191" i="34"/>
  <c r="J192" i="34"/>
  <c r="I191" i="34"/>
  <c r="N191" i="34"/>
  <c r="X191" i="34"/>
  <c r="Y191" i="34"/>
  <c r="P191" i="34"/>
  <c r="S191" i="34"/>
  <c r="W191" i="34"/>
  <c r="E191" i="34"/>
  <c r="O191" i="34"/>
  <c r="K191" i="34"/>
  <c r="R191" i="34"/>
  <c r="A193" i="34" l="1"/>
  <c r="I192" i="34"/>
  <c r="X192" i="34"/>
  <c r="K192" i="34"/>
  <c r="Q192" i="34"/>
  <c r="E192" i="34"/>
  <c r="S192" i="34"/>
  <c r="H192" i="34"/>
  <c r="AB191" i="34"/>
  <c r="O192" i="34"/>
  <c r="F192" i="34"/>
  <c r="T192" i="34"/>
  <c r="L192" i="34"/>
  <c r="U192" i="34"/>
  <c r="AB192" i="34"/>
  <c r="P192" i="34"/>
  <c r="M192" i="34"/>
  <c r="N192" i="34"/>
  <c r="J193" i="34"/>
  <c r="AA191" i="34"/>
  <c r="G192" i="34"/>
  <c r="D192" i="34"/>
  <c r="R192" i="34"/>
  <c r="AA192" i="34"/>
  <c r="A194" i="34" l="1"/>
  <c r="H193" i="34"/>
  <c r="X193" i="34"/>
  <c r="K193" i="34"/>
  <c r="N193" i="34"/>
  <c r="Z193" i="34"/>
  <c r="W193" i="34"/>
  <c r="W192" i="34"/>
  <c r="T193" i="34"/>
  <c r="P193" i="34"/>
  <c r="Z192" i="34"/>
  <c r="D193" i="34"/>
  <c r="AB193" i="34"/>
  <c r="Y192" i="34"/>
  <c r="Y193" i="34"/>
  <c r="R193" i="34"/>
  <c r="AA193" i="34"/>
  <c r="J194" i="34"/>
  <c r="E193" i="34"/>
  <c r="M193" i="34"/>
  <c r="Q193" i="34"/>
  <c r="V192" i="34"/>
  <c r="L193" i="34"/>
  <c r="U193" i="34"/>
  <c r="G193" i="34"/>
  <c r="S193" i="34"/>
  <c r="F193" i="34"/>
  <c r="I193" i="34"/>
  <c r="V193" i="34"/>
  <c r="O193" i="34"/>
  <c r="A195" i="34" l="1"/>
  <c r="V194" i="34"/>
  <c r="L194" i="34"/>
  <c r="K194" i="34"/>
  <c r="U194" i="34"/>
  <c r="J195" i="34"/>
  <c r="Y194" i="34"/>
  <c r="F194" i="34"/>
  <c r="D194" i="34"/>
  <c r="X194" i="34"/>
  <c r="AB194" i="34"/>
  <c r="T194" i="34"/>
  <c r="H194" i="34"/>
  <c r="N194" i="34"/>
  <c r="I194" i="34"/>
  <c r="R194" i="34"/>
  <c r="Q194" i="34"/>
  <c r="M194" i="34"/>
  <c r="G194" i="34"/>
  <c r="W194" i="34"/>
  <c r="Z194" i="34"/>
  <c r="P194" i="34"/>
  <c r="O194" i="34"/>
  <c r="AA194" i="34"/>
  <c r="S194" i="34"/>
  <c r="E194" i="34"/>
  <c r="A196" i="34" l="1"/>
  <c r="J196" i="34"/>
  <c r="D195" i="34"/>
  <c r="Q195" i="34"/>
  <c r="G195" i="34"/>
  <c r="O195" i="34"/>
  <c r="P195" i="34"/>
  <c r="Z195" i="34"/>
  <c r="AA195" i="34"/>
  <c r="E195" i="34"/>
  <c r="R195" i="34"/>
  <c r="W195" i="34"/>
  <c r="X195" i="34"/>
  <c r="N195" i="34"/>
  <c r="AB195" i="34"/>
  <c r="I195" i="34"/>
  <c r="K195" i="34"/>
  <c r="Y195" i="34"/>
  <c r="L195" i="34"/>
  <c r="F195" i="34"/>
  <c r="T195" i="34"/>
  <c r="S195" i="34"/>
  <c r="M195" i="34"/>
  <c r="H195" i="34"/>
  <c r="V195" i="34"/>
  <c r="A197" i="34" l="1"/>
  <c r="N196" i="34"/>
  <c r="S196" i="34"/>
  <c r="O196" i="34"/>
  <c r="U195" i="34"/>
  <c r="D196" i="34"/>
  <c r="Q196" i="34"/>
  <c r="R196" i="34"/>
  <c r="T196" i="34"/>
  <c r="H196" i="34"/>
  <c r="F196" i="34"/>
  <c r="G196" i="34"/>
  <c r="W196" i="34"/>
  <c r="Y196" i="34"/>
  <c r="P196" i="34"/>
  <c r="L196" i="34"/>
  <c r="J197" i="34"/>
  <c r="K196" i="34"/>
  <c r="V196" i="34"/>
  <c r="X196" i="34"/>
  <c r="E196" i="34"/>
  <c r="AA196" i="34"/>
  <c r="Z196" i="34"/>
  <c r="AB196" i="34"/>
  <c r="U196" i="34"/>
  <c r="M196" i="34"/>
  <c r="I196" i="34"/>
  <c r="A198" i="34" l="1"/>
  <c r="G197" i="34"/>
  <c r="H197" i="34"/>
  <c r="AB197" i="34"/>
  <c r="Q197" i="34"/>
  <c r="U197" i="34"/>
  <c r="Y197" i="34"/>
  <c r="P197" i="34"/>
  <c r="AA197" i="34"/>
  <c r="L197" i="34"/>
  <c r="N197" i="34"/>
  <c r="D197" i="34"/>
  <c r="J198" i="34"/>
  <c r="I197" i="34"/>
  <c r="M197" i="34"/>
  <c r="X197" i="34"/>
  <c r="T197" i="34"/>
  <c r="R197" i="34"/>
  <c r="O197" i="34"/>
  <c r="K197" i="34"/>
  <c r="Z197" i="34"/>
  <c r="S197" i="34"/>
  <c r="F197" i="34"/>
  <c r="W197" i="34"/>
  <c r="E197" i="34"/>
  <c r="A199" i="34" l="1"/>
  <c r="R198" i="34"/>
  <c r="K198" i="34"/>
  <c r="S198" i="34"/>
  <c r="Z198" i="34"/>
  <c r="O198" i="34"/>
  <c r="T198" i="34"/>
  <c r="D198" i="34"/>
  <c r="G198" i="34"/>
  <c r="Y198" i="34"/>
  <c r="N198" i="34"/>
  <c r="W198" i="34"/>
  <c r="AB198" i="34"/>
  <c r="E198" i="34"/>
  <c r="H198" i="34"/>
  <c r="AA198" i="34"/>
  <c r="P198" i="34"/>
  <c r="V198" i="34"/>
  <c r="J199" i="34"/>
  <c r="X198" i="34"/>
  <c r="F198" i="34"/>
  <c r="V197" i="34"/>
  <c r="Q198" i="34"/>
  <c r="U198" i="34"/>
  <c r="M198" i="34"/>
  <c r="L198" i="34"/>
  <c r="I198" i="34"/>
  <c r="A200" i="34" l="1"/>
  <c r="T199" i="34"/>
  <c r="W199" i="34"/>
  <c r="I199" i="34"/>
  <c r="F199" i="34"/>
  <c r="M199" i="34"/>
  <c r="L199" i="34"/>
  <c r="Z199" i="34"/>
  <c r="U199" i="34"/>
  <c r="AA199" i="34"/>
  <c r="R199" i="34"/>
  <c r="G199" i="34"/>
  <c r="H199" i="34"/>
  <c r="P199" i="34"/>
  <c r="N199" i="34"/>
  <c r="S199" i="34"/>
  <c r="E199" i="34"/>
  <c r="V199" i="34"/>
  <c r="D199" i="34"/>
  <c r="AB199" i="34"/>
  <c r="J200" i="34"/>
  <c r="Y199" i="34"/>
  <c r="O199" i="34"/>
  <c r="X199" i="34"/>
  <c r="K199" i="34"/>
  <c r="Q199" i="34"/>
  <c r="A201" i="34" l="1"/>
  <c r="R200" i="34"/>
  <c r="W200" i="34"/>
  <c r="M200" i="34"/>
  <c r="E200" i="34"/>
  <c r="Y200" i="34"/>
  <c r="K200" i="34"/>
  <c r="AA200" i="34"/>
  <c r="J201" i="34"/>
  <c r="N200" i="34"/>
  <c r="T200" i="34"/>
  <c r="S200" i="34"/>
  <c r="X200" i="34"/>
  <c r="I200" i="34"/>
  <c r="AB200" i="34"/>
  <c r="O200" i="34"/>
  <c r="G200" i="34"/>
  <c r="H200" i="34"/>
  <c r="L200" i="34"/>
  <c r="P200" i="34"/>
  <c r="F200" i="34"/>
  <c r="D200" i="34"/>
  <c r="Z200" i="34"/>
  <c r="V200" i="34"/>
  <c r="Q200" i="34"/>
  <c r="A202" i="34" l="1"/>
  <c r="O201" i="34"/>
  <c r="I201" i="34"/>
  <c r="W201" i="34"/>
  <c r="L201" i="34"/>
  <c r="P201" i="34"/>
  <c r="G201" i="34"/>
  <c r="U200" i="34"/>
  <c r="Y201" i="34"/>
  <c r="U201" i="34"/>
  <c r="J202" i="34"/>
  <c r="V201" i="34"/>
  <c r="M201" i="34"/>
  <c r="H201" i="34"/>
  <c r="K201" i="34"/>
  <c r="E201" i="34"/>
  <c r="T201" i="34"/>
  <c r="R201" i="34"/>
  <c r="D201" i="34"/>
  <c r="Q201" i="34"/>
  <c r="AB201" i="34"/>
  <c r="N201" i="34"/>
  <c r="AA201" i="34"/>
  <c r="F201" i="34"/>
  <c r="S201" i="34"/>
  <c r="A203" i="34" l="1"/>
  <c r="X202" i="34"/>
  <c r="S202" i="34"/>
  <c r="H202" i="34"/>
  <c r="E202" i="34"/>
  <c r="I202" i="34"/>
  <c r="L202" i="34"/>
  <c r="K202" i="34"/>
  <c r="AA202" i="34"/>
  <c r="F202" i="34"/>
  <c r="P202" i="34"/>
  <c r="Z201" i="34"/>
  <c r="U202" i="34"/>
  <c r="T202" i="34"/>
  <c r="D202" i="34"/>
  <c r="M202" i="34"/>
  <c r="G202" i="34"/>
  <c r="Z202" i="34"/>
  <c r="O202" i="34"/>
  <c r="Y202" i="34"/>
  <c r="AB202" i="34"/>
  <c r="J203" i="34"/>
  <c r="X201" i="34"/>
  <c r="Q202" i="34"/>
  <c r="V202" i="34"/>
  <c r="R202" i="34"/>
  <c r="N202" i="34"/>
  <c r="A204" i="34" l="1"/>
  <c r="Y203" i="34"/>
  <c r="W203" i="34"/>
  <c r="M203" i="34"/>
  <c r="K203" i="34"/>
  <c r="W202" i="34"/>
  <c r="N203" i="34"/>
  <c r="V203" i="34"/>
  <c r="F203" i="34"/>
  <c r="Z203" i="34"/>
  <c r="AB203" i="34"/>
  <c r="AA203" i="34"/>
  <c r="T203" i="34"/>
  <c r="E203" i="34"/>
  <c r="J204" i="34"/>
  <c r="I203" i="34"/>
  <c r="H203" i="34"/>
  <c r="O203" i="34"/>
  <c r="L203" i="34"/>
  <c r="U203" i="34"/>
  <c r="D203" i="34"/>
  <c r="Q203" i="34"/>
  <c r="X203" i="34"/>
  <c r="P203" i="34"/>
  <c r="G203" i="34"/>
  <c r="S203" i="34"/>
  <c r="R203" i="34"/>
  <c r="A205" i="34" l="1"/>
  <c r="G204" i="34"/>
  <c r="AA204" i="34"/>
  <c r="T204" i="34"/>
  <c r="E204" i="34"/>
  <c r="N204" i="34"/>
  <c r="J205" i="34"/>
  <c r="K204" i="34"/>
  <c r="X204" i="34"/>
  <c r="I204" i="34"/>
  <c r="Q204" i="34"/>
  <c r="R204" i="34"/>
  <c r="L204" i="34"/>
  <c r="F204" i="34"/>
  <c r="Y204" i="34"/>
  <c r="O204" i="34"/>
  <c r="P204" i="34"/>
  <c r="W204" i="34"/>
  <c r="U204" i="34"/>
  <c r="S204" i="34"/>
  <c r="D204" i="34"/>
  <c r="AB204" i="34"/>
  <c r="M204" i="34"/>
  <c r="V204" i="34"/>
  <c r="H204" i="34"/>
  <c r="A206" i="34" l="1"/>
  <c r="G205" i="34"/>
  <c r="Y205" i="34"/>
  <c r="O205" i="34"/>
  <c r="P205" i="34"/>
  <c r="H205" i="34"/>
  <c r="L205" i="34"/>
  <c r="W205" i="34"/>
  <c r="D205" i="34"/>
  <c r="S205" i="34"/>
  <c r="K205" i="34"/>
  <c r="V205" i="34"/>
  <c r="T205" i="34"/>
  <c r="Q205" i="34"/>
  <c r="U205" i="34"/>
  <c r="R205" i="34"/>
  <c r="I205" i="34"/>
  <c r="M205" i="34"/>
  <c r="N205" i="34"/>
  <c r="Z205" i="34"/>
  <c r="AA205" i="34"/>
  <c r="F205" i="34"/>
  <c r="Z204" i="34"/>
  <c r="J206" i="34"/>
  <c r="E205" i="34"/>
  <c r="AB205" i="34"/>
  <c r="X205" i="34"/>
  <c r="A207" i="34" l="1"/>
  <c r="H206" i="34"/>
  <c r="P206" i="34"/>
  <c r="K206" i="34"/>
  <c r="W206" i="34"/>
  <c r="Z206" i="34"/>
  <c r="O206" i="34"/>
  <c r="I206" i="34"/>
  <c r="AB206" i="34"/>
  <c r="R206" i="34"/>
  <c r="U206" i="34"/>
  <c r="T206" i="34"/>
  <c r="N206" i="34"/>
  <c r="M206" i="34"/>
  <c r="E206" i="34"/>
  <c r="Q206" i="34"/>
  <c r="F206" i="34"/>
  <c r="X206" i="34"/>
  <c r="D206" i="34"/>
  <c r="V206" i="34"/>
  <c r="Y206" i="34"/>
  <c r="G206" i="34"/>
  <c r="L206" i="34"/>
  <c r="J207" i="34"/>
  <c r="AA206" i="34"/>
  <c r="S206" i="34"/>
  <c r="A208" i="34" l="1"/>
  <c r="F207" i="34"/>
  <c r="U208" i="34"/>
  <c r="L207" i="34"/>
  <c r="V207" i="34"/>
  <c r="H207" i="34"/>
  <c r="U207" i="34"/>
  <c r="S208" i="34"/>
  <c r="D208" i="34"/>
  <c r="M207" i="34"/>
  <c r="Q208" i="34"/>
  <c r="T207" i="34"/>
  <c r="O207" i="34"/>
  <c r="I208" i="34"/>
  <c r="AB208" i="34"/>
  <c r="S207" i="34"/>
  <c r="J208" i="34"/>
  <c r="Y207" i="34"/>
  <c r="V208" i="34"/>
  <c r="G208" i="34"/>
  <c r="P207" i="34"/>
  <c r="AA207" i="34"/>
  <c r="H208" i="34"/>
  <c r="D207" i="34"/>
  <c r="F208" i="34"/>
  <c r="M208" i="34"/>
  <c r="P208" i="34"/>
  <c r="T208" i="34"/>
  <c r="E207" i="34"/>
  <c r="L208" i="34"/>
  <c r="X207" i="34"/>
  <c r="R208" i="34"/>
  <c r="K207" i="34"/>
  <c r="Z208" i="34"/>
  <c r="N208" i="34"/>
  <c r="R207" i="34"/>
  <c r="O208" i="34"/>
  <c r="AA208" i="34"/>
  <c r="Z207" i="34"/>
  <c r="N207" i="34"/>
  <c r="G207" i="34"/>
  <c r="AB207" i="34"/>
  <c r="E208" i="34"/>
  <c r="I207" i="34"/>
  <c r="Y208" i="34"/>
  <c r="W208" i="34"/>
  <c r="Q207" i="34"/>
  <c r="W207" i="34"/>
  <c r="X208" i="34"/>
  <c r="K208" i="34"/>
  <c r="O8" i="63" l="1"/>
  <c r="I8" i="63"/>
  <c r="P8" i="63"/>
  <c r="AA8" i="63"/>
  <c r="K8" i="63"/>
  <c r="N8" i="63"/>
  <c r="V8" i="63"/>
  <c r="AD8" i="63"/>
  <c r="J8" i="63"/>
  <c r="S8" i="63"/>
  <c r="Q8" i="63"/>
  <c r="Y8" i="63"/>
  <c r="U8" i="63"/>
  <c r="F8" i="63"/>
  <c r="G8" i="63"/>
  <c r="T8" i="63"/>
  <c r="X8" i="63"/>
  <c r="AB8" i="63"/>
  <c r="W8" i="63"/>
  <c r="H8" i="63"/>
  <c r="AC8" i="63"/>
  <c r="M8" i="63"/>
  <c r="R8" i="63"/>
  <c r="Z8" i="63"/>
  <c r="L8" i="63"/>
  <c r="F96" i="63" l="1"/>
  <c r="AG9" i="28"/>
  <c r="AG22" i="28" s="1"/>
  <c r="AG10" i="28"/>
  <c r="AP8" i="30"/>
  <c r="AE2" i="28" s="1"/>
  <c r="AP9" i="30"/>
  <c r="AE3" i="28" s="1"/>
  <c r="AP10" i="30"/>
  <c r="AE4" i="28" s="1"/>
  <c r="AP11" i="30"/>
  <c r="M3" i="28"/>
  <c r="M2" i="28"/>
  <c r="C8" i="28"/>
  <c r="D8" i="28"/>
  <c r="D21" i="28" s="1"/>
  <c r="E8" i="28"/>
  <c r="G8" i="28"/>
  <c r="G21" i="28" s="1"/>
  <c r="H8" i="28"/>
  <c r="H21" i="28" s="1"/>
  <c r="I8" i="28"/>
  <c r="I21" i="28" s="1"/>
  <c r="J8" i="28"/>
  <c r="J21" i="28" s="1"/>
  <c r="K8" i="28"/>
  <c r="K21" i="28" s="1"/>
  <c r="L8" i="28"/>
  <c r="L21" i="28" s="1"/>
  <c r="N8" i="28"/>
  <c r="O8" i="28"/>
  <c r="O21" i="28" s="1"/>
  <c r="P8" i="28"/>
  <c r="P21" i="28" s="1"/>
  <c r="Q8" i="28"/>
  <c r="Q21" i="28" s="1"/>
  <c r="R8" i="28"/>
  <c r="R21" i="28" s="1"/>
  <c r="S8" i="28"/>
  <c r="T8" i="28"/>
  <c r="U8" i="28"/>
  <c r="V8" i="28"/>
  <c r="W8" i="28"/>
  <c r="X8" i="28"/>
  <c r="Y8" i="28"/>
  <c r="Z8" i="28"/>
  <c r="Z21" i="28" s="1"/>
  <c r="AA8" i="28"/>
  <c r="AA21" i="28" s="1"/>
  <c r="AB8" i="28"/>
  <c r="AB21" i="28" s="1"/>
  <c r="AC8" i="28"/>
  <c r="AD8" i="28"/>
  <c r="AD21" i="28" s="1"/>
  <c r="AE8" i="28"/>
  <c r="AE21" i="28" s="1"/>
  <c r="AF8" i="28"/>
  <c r="AF21" i="28" s="1"/>
  <c r="AH8" i="28"/>
  <c r="AH21" i="28" s="1"/>
  <c r="AI8" i="28"/>
  <c r="AI21" i="28" s="1"/>
  <c r="AJ8" i="28"/>
  <c r="AJ21" i="28" s="1"/>
  <c r="AK8" i="28"/>
  <c r="AK21" i="28" s="1"/>
  <c r="AL8" i="28"/>
  <c r="AL21" i="28" s="1"/>
  <c r="AM8" i="28"/>
  <c r="AM21" i="28" s="1"/>
  <c r="AN8" i="28"/>
  <c r="AN21" i="28" s="1"/>
  <c r="AO8" i="28"/>
  <c r="AO21" i="28" s="1"/>
  <c r="AP8" i="28"/>
  <c r="AP21" i="28" s="1"/>
  <c r="AQ8" i="28"/>
  <c r="AQ21" i="28" s="1"/>
  <c r="AG23" i="28" l="1"/>
  <c r="AG30" i="28" s="1"/>
  <c r="W21" i="28"/>
  <c r="Y21" i="28"/>
  <c r="F8" i="28"/>
  <c r="F21" i="28" s="1"/>
  <c r="C21" i="28"/>
  <c r="V21" i="28"/>
  <c r="M8" i="28"/>
  <c r="AG13" i="28"/>
  <c r="AG24" i="28" l="1"/>
  <c r="AD2" i="28"/>
  <c r="AF2" i="28" s="1"/>
  <c r="M21" i="28"/>
  <c r="C10" i="28"/>
  <c r="C17" i="28" s="1"/>
  <c r="K10" i="28"/>
  <c r="K17" i="28" s="1"/>
  <c r="S10" i="28"/>
  <c r="AA10" i="28"/>
  <c r="AA17" i="28" s="1"/>
  <c r="AI10" i="28"/>
  <c r="AI17" i="28" s="1"/>
  <c r="AQ10" i="28"/>
  <c r="AQ17" i="28" s="1"/>
  <c r="I9" i="28"/>
  <c r="I22" i="28" s="1"/>
  <c r="Q9" i="28"/>
  <c r="Q22" i="28" s="1"/>
  <c r="Y9" i="28"/>
  <c r="AO9" i="28"/>
  <c r="AO22" i="28" s="1"/>
  <c r="AP10" i="28"/>
  <c r="AP17" i="28" s="1"/>
  <c r="AN9" i="28"/>
  <c r="AN22" i="28" s="1"/>
  <c r="D10" i="28"/>
  <c r="D17" i="28" s="1"/>
  <c r="L10" i="28"/>
  <c r="L17" i="28" s="1"/>
  <c r="T10" i="28"/>
  <c r="AB10" i="28"/>
  <c r="AB17" i="28" s="1"/>
  <c r="AJ10" i="28"/>
  <c r="AJ17" i="28" s="1"/>
  <c r="B10" i="28"/>
  <c r="B17" i="28" s="1"/>
  <c r="J9" i="28"/>
  <c r="J22" i="28" s="1"/>
  <c r="R9" i="28"/>
  <c r="R22" i="28" s="1"/>
  <c r="Z9" i="28"/>
  <c r="Z22" i="28" s="1"/>
  <c r="AH9" i="28"/>
  <c r="AH22" i="28" s="1"/>
  <c r="AP9" i="28"/>
  <c r="AP22" i="28" s="1"/>
  <c r="AH10" i="28"/>
  <c r="AH17" i="28" s="1"/>
  <c r="AF9" i="28"/>
  <c r="AF22" i="28" s="1"/>
  <c r="E10" i="28"/>
  <c r="U10" i="28"/>
  <c r="AC10" i="28"/>
  <c r="AC17" i="28" s="1"/>
  <c r="AK10" i="28"/>
  <c r="AK17" i="28" s="1"/>
  <c r="C9" i="28"/>
  <c r="C22" i="28" s="1"/>
  <c r="K9" i="28"/>
  <c r="K22" i="28" s="1"/>
  <c r="S9" i="28"/>
  <c r="S22" i="28" s="1"/>
  <c r="AA9" i="28"/>
  <c r="AA22" i="28" s="1"/>
  <c r="AI9" i="28"/>
  <c r="AI22" i="28" s="1"/>
  <c r="AQ9" i="28"/>
  <c r="AQ22" i="28" s="1"/>
  <c r="AJ9" i="28"/>
  <c r="AJ22" i="28" s="1"/>
  <c r="N10" i="28"/>
  <c r="V10" i="28"/>
  <c r="V17" i="28" s="1"/>
  <c r="AD10" i="28"/>
  <c r="AD17" i="28" s="1"/>
  <c r="AL10" i="28"/>
  <c r="AL17" i="28" s="1"/>
  <c r="D9" i="28"/>
  <c r="D22" i="28" s="1"/>
  <c r="L9" i="28"/>
  <c r="T9" i="28"/>
  <c r="T22" i="28" s="1"/>
  <c r="AB9" i="28"/>
  <c r="AB22" i="28" s="1"/>
  <c r="B9" i="28"/>
  <c r="B22" i="28" s="1"/>
  <c r="G10" i="28"/>
  <c r="G17" i="28" s="1"/>
  <c r="O10" i="28"/>
  <c r="O17" i="28" s="1"/>
  <c r="W10" i="28"/>
  <c r="W17" i="28" s="1"/>
  <c r="AE10" i="28"/>
  <c r="AE17" i="28" s="1"/>
  <c r="AM10" i="28"/>
  <c r="AM17" i="28" s="1"/>
  <c r="E9" i="28"/>
  <c r="E22" i="28" s="1"/>
  <c r="U9" i="28"/>
  <c r="U22" i="28" s="1"/>
  <c r="AC9" i="28"/>
  <c r="AK9" i="28"/>
  <c r="AK22" i="28" s="1"/>
  <c r="Z10" i="28"/>
  <c r="Z17" i="28" s="1"/>
  <c r="X9" i="28"/>
  <c r="X22" i="28" s="1"/>
  <c r="H10" i="28"/>
  <c r="H17" i="28" s="1"/>
  <c r="P10" i="28"/>
  <c r="P17" i="28" s="1"/>
  <c r="X10" i="28"/>
  <c r="AF10" i="28"/>
  <c r="AF17" i="28" s="1"/>
  <c r="AN10" i="28"/>
  <c r="AN17" i="28" s="1"/>
  <c r="N9" i="28"/>
  <c r="N22" i="28" s="1"/>
  <c r="V9" i="28"/>
  <c r="AD9" i="28"/>
  <c r="AD22" i="28" s="1"/>
  <c r="AL9" i="28"/>
  <c r="AL22" i="28" s="1"/>
  <c r="R10" i="28"/>
  <c r="R17" i="28" s="1"/>
  <c r="P9" i="28"/>
  <c r="P22" i="28" s="1"/>
  <c r="I10" i="28"/>
  <c r="I17" i="28" s="1"/>
  <c r="Q10" i="28"/>
  <c r="Q17" i="28" s="1"/>
  <c r="Y10" i="28"/>
  <c r="Y17" i="28" s="1"/>
  <c r="AO10" i="28"/>
  <c r="AO17" i="28" s="1"/>
  <c r="G9" i="28"/>
  <c r="G22" i="28" s="1"/>
  <c r="O9" i="28"/>
  <c r="O22" i="28" s="1"/>
  <c r="W9" i="28"/>
  <c r="W22" i="28" s="1"/>
  <c r="AE9" i="28"/>
  <c r="AE22" i="28" s="1"/>
  <c r="AM9" i="28"/>
  <c r="AM22" i="28" s="1"/>
  <c r="J10" i="28"/>
  <c r="J17" i="28" s="1"/>
  <c r="H9" i="28"/>
  <c r="H22" i="28" s="1"/>
  <c r="N17" i="28" l="1"/>
  <c r="N23" i="28"/>
  <c r="N30" i="28" s="1"/>
  <c r="X17" i="28"/>
  <c r="X23" i="28"/>
  <c r="X30" i="28" s="1"/>
  <c r="U17" i="28"/>
  <c r="U23" i="28"/>
  <c r="U30" i="28" s="1"/>
  <c r="S17" i="28"/>
  <c r="S23" i="28"/>
  <c r="S30" i="28" s="1"/>
  <c r="E17" i="28"/>
  <c r="E23" i="28"/>
  <c r="E30" i="28" s="1"/>
  <c r="T17" i="28"/>
  <c r="T23" i="28"/>
  <c r="T30" i="28" s="1"/>
  <c r="AI23" i="28"/>
  <c r="AI30" i="28" s="1"/>
  <c r="I23" i="28"/>
  <c r="I30" i="28" s="1"/>
  <c r="AF23" i="28"/>
  <c r="AF30" i="28" s="1"/>
  <c r="AA23" i="28"/>
  <c r="AA30" i="28" s="1"/>
  <c r="J23" i="28"/>
  <c r="J30" i="28" s="1"/>
  <c r="AP23" i="28"/>
  <c r="AP30" i="28" s="1"/>
  <c r="AK23" i="28"/>
  <c r="AK30" i="28" s="1"/>
  <c r="R23" i="28"/>
  <c r="R30" i="28" s="1"/>
  <c r="P23" i="28"/>
  <c r="P30" i="28" s="1"/>
  <c r="AM23" i="28"/>
  <c r="AM30" i="28" s="1"/>
  <c r="B23" i="28"/>
  <c r="B30" i="28" s="1"/>
  <c r="K23" i="28"/>
  <c r="K30" i="28" s="1"/>
  <c r="D23" i="28"/>
  <c r="D30" i="28" s="1"/>
  <c r="H23" i="28"/>
  <c r="H30" i="28" s="1"/>
  <c r="AE23" i="28"/>
  <c r="AE30" i="28" s="1"/>
  <c r="AJ23" i="28"/>
  <c r="AJ30" i="28" s="1"/>
  <c r="C23" i="28"/>
  <c r="C30" i="28" s="1"/>
  <c r="AL23" i="28"/>
  <c r="AL30" i="28" s="1"/>
  <c r="AH23" i="28"/>
  <c r="AH30" i="28" s="1"/>
  <c r="AB23" i="28"/>
  <c r="AB30" i="28" s="1"/>
  <c r="AN23" i="28"/>
  <c r="AN30" i="28" s="1"/>
  <c r="AO23" i="28"/>
  <c r="AO30" i="28" s="1"/>
  <c r="Z23" i="28"/>
  <c r="Z30" i="28" s="1"/>
  <c r="O23" i="28"/>
  <c r="O30" i="28" s="1"/>
  <c r="AD23" i="28"/>
  <c r="AD30" i="28" s="1"/>
  <c r="Q23" i="28"/>
  <c r="Q30" i="28" s="1"/>
  <c r="G23" i="28"/>
  <c r="G30" i="28" s="1"/>
  <c r="AQ23" i="28"/>
  <c r="AQ30" i="28" s="1"/>
  <c r="Y23" i="28"/>
  <c r="Y30" i="28" s="1"/>
  <c r="W23" i="28"/>
  <c r="W30" i="28" s="1"/>
  <c r="V22" i="28"/>
  <c r="M10" i="28"/>
  <c r="M17" i="28" s="1"/>
  <c r="L23" i="28"/>
  <c r="L30" i="28" s="1"/>
  <c r="M9" i="28"/>
  <c r="M22" i="28" s="1"/>
  <c r="L22" i="28"/>
  <c r="Y22" i="28"/>
  <c r="V23" i="28"/>
  <c r="V30" i="28" s="1"/>
  <c r="F10" i="28"/>
  <c r="F17" i="28" s="1"/>
  <c r="F9" i="28"/>
  <c r="F22" i="28" s="1"/>
  <c r="N11" i="28"/>
  <c r="AP11" i="28"/>
  <c r="C11" i="28"/>
  <c r="AH11" i="28"/>
  <c r="AE11" i="28"/>
  <c r="P11" i="28"/>
  <c r="U11" i="28"/>
  <c r="AB11" i="28"/>
  <c r="Z11" i="28"/>
  <c r="AK11" i="28"/>
  <c r="AC11" i="28"/>
  <c r="W11" i="28"/>
  <c r="E11" i="28"/>
  <c r="T11" i="28"/>
  <c r="AJ11" i="28"/>
  <c r="R11" i="28"/>
  <c r="AN11" i="28"/>
  <c r="S11" i="28"/>
  <c r="AM11" i="28"/>
  <c r="O11" i="28"/>
  <c r="L11" i="28"/>
  <c r="J11" i="28"/>
  <c r="H11" i="28"/>
  <c r="K11" i="28"/>
  <c r="AL11" i="28"/>
  <c r="AQ11" i="28"/>
  <c r="G11" i="28"/>
  <c r="AD11" i="28"/>
  <c r="D11" i="28"/>
  <c r="AI11" i="28"/>
  <c r="AO11" i="28"/>
  <c r="Q11" i="28"/>
  <c r="I11" i="28"/>
  <c r="B11" i="28"/>
  <c r="V11" i="28"/>
  <c r="X11" i="28"/>
  <c r="AA11" i="28"/>
  <c r="AF11" i="28"/>
  <c r="Y11" i="28"/>
  <c r="AP24" i="28" l="1"/>
  <c r="N24" i="28"/>
  <c r="J24" i="28"/>
  <c r="B24" i="28"/>
  <c r="S24" i="28"/>
  <c r="T24" i="28"/>
  <c r="AI24" i="28"/>
  <c r="X24" i="28"/>
  <c r="E24" i="28"/>
  <c r="U24" i="28"/>
  <c r="D24" i="28"/>
  <c r="I24" i="28"/>
  <c r="AF24" i="28"/>
  <c r="AK24" i="28"/>
  <c r="AM24" i="28"/>
  <c r="AJ24" i="28"/>
  <c r="O24" i="28"/>
  <c r="P24" i="28"/>
  <c r="AA24" i="28"/>
  <c r="R24" i="28"/>
  <c r="AN24" i="28"/>
  <c r="AH24" i="28"/>
  <c r="G24" i="28"/>
  <c r="AB24" i="28"/>
  <c r="AE24" i="28"/>
  <c r="Z24" i="28"/>
  <c r="C24" i="28"/>
  <c r="M23" i="28"/>
  <c r="M30" i="28" s="1"/>
  <c r="AD24" i="28"/>
  <c r="V24" i="28"/>
  <c r="AO24" i="28"/>
  <c r="H24" i="28"/>
  <c r="AQ24" i="28"/>
  <c r="AL24" i="28"/>
  <c r="Y24" i="28"/>
  <c r="Q24" i="28"/>
  <c r="K24" i="28"/>
  <c r="W24" i="28"/>
  <c r="L24" i="28"/>
  <c r="AD4" i="28"/>
  <c r="AF4" i="28" s="1"/>
  <c r="F23" i="28"/>
  <c r="F30" i="28" s="1"/>
  <c r="F11" i="28"/>
  <c r="AD3" i="28"/>
  <c r="AF3" i="28" s="1"/>
  <c r="M13" i="28"/>
  <c r="M11" i="28"/>
  <c r="M24" i="28" l="1"/>
  <c r="F24" i="28"/>
  <c r="M14" i="28"/>
  <c r="M15" i="28" l="1"/>
  <c r="AG11" i="28"/>
  <c r="AG14" i="28" s="1"/>
  <c r="AG15" i="28" l="1"/>
  <c r="L9" i="63"/>
  <c r="U9" i="63"/>
  <c r="W9" i="63"/>
  <c r="AB9" i="63"/>
  <c r="Z9" i="63"/>
  <c r="AC9" i="63"/>
  <c r="O9" i="63"/>
  <c r="S9" i="63"/>
  <c r="X9" i="63"/>
  <c r="R9" i="63"/>
  <c r="K9" i="63"/>
  <c r="V9" i="63"/>
  <c r="I9" i="63"/>
  <c r="J9" i="63"/>
  <c r="N9" i="63"/>
  <c r="AA9" i="63"/>
  <c r="P9" i="63"/>
  <c r="T9" i="63"/>
  <c r="Q9" i="63"/>
  <c r="H9" i="63"/>
  <c r="M9" i="63"/>
  <c r="G9" i="63"/>
  <c r="Y9" i="63"/>
  <c r="AD9" i="63"/>
  <c r="F9" i="63"/>
  <c r="L34" i="63"/>
  <c r="AB34" i="63"/>
  <c r="U34" i="63"/>
  <c r="G34" i="63"/>
  <c r="T34" i="63"/>
  <c r="R34" i="63"/>
  <c r="J34" i="63"/>
  <c r="V34" i="63"/>
  <c r="I34" i="63"/>
  <c r="H34" i="63"/>
  <c r="X34" i="63"/>
  <c r="AC34" i="63"/>
  <c r="N34" i="63"/>
  <c r="Z34" i="63"/>
  <c r="W34" i="63"/>
  <c r="O34" i="63"/>
  <c r="AD34" i="63"/>
  <c r="P34" i="63"/>
  <c r="K34" i="63"/>
  <c r="M34" i="63"/>
  <c r="AA34" i="63"/>
  <c r="Y34" i="63"/>
  <c r="Q34" i="63"/>
  <c r="S34" i="63"/>
  <c r="F34" i="63"/>
  <c r="L25" i="63"/>
  <c r="P25" i="63"/>
  <c r="AD25" i="63"/>
  <c r="N25" i="63"/>
  <c r="AB25" i="63"/>
  <c r="T25" i="63"/>
  <c r="S25" i="63"/>
  <c r="X25" i="63"/>
  <c r="R25" i="63"/>
  <c r="O25" i="63"/>
  <c r="M25" i="63"/>
  <c r="W25" i="63"/>
  <c r="U25" i="63"/>
  <c r="J25" i="63"/>
  <c r="Z25" i="63"/>
  <c r="Y25" i="63"/>
  <c r="K25" i="63"/>
  <c r="F25" i="63"/>
  <c r="H25" i="63"/>
  <c r="G25" i="63"/>
  <c r="AC25" i="63"/>
  <c r="Q25" i="63"/>
  <c r="AA25" i="63"/>
  <c r="I25" i="63"/>
  <c r="V25" i="63"/>
  <c r="L10" i="63"/>
  <c r="F10" i="63"/>
  <c r="Q10" i="63"/>
  <c r="Y10" i="63"/>
  <c r="R10" i="63"/>
  <c r="I10" i="63"/>
  <c r="N10" i="63"/>
  <c r="S10" i="63"/>
  <c r="U10" i="63"/>
  <c r="X10" i="63"/>
  <c r="M10" i="63"/>
  <c r="H10" i="63"/>
  <c r="AB10" i="63"/>
  <c r="W10" i="63"/>
  <c r="K10" i="63"/>
  <c r="G10" i="63"/>
  <c r="J10" i="63"/>
  <c r="AD10" i="63"/>
  <c r="T10" i="63"/>
  <c r="Z10" i="63"/>
  <c r="AA10" i="63"/>
  <c r="AC10" i="63"/>
  <c r="V10" i="63"/>
  <c r="O10" i="63"/>
  <c r="P10" i="63"/>
  <c r="L33" i="63"/>
  <c r="AA33" i="63"/>
  <c r="G33" i="63"/>
  <c r="P33" i="63"/>
  <c r="AD33" i="63"/>
  <c r="F33" i="63"/>
  <c r="T33" i="63"/>
  <c r="N33" i="63"/>
  <c r="Y33" i="63"/>
  <c r="M33" i="63"/>
  <c r="W33" i="63"/>
  <c r="R33" i="63"/>
  <c r="U33" i="63"/>
  <c r="AB33" i="63"/>
  <c r="O33" i="63"/>
  <c r="H33" i="63"/>
  <c r="AC33" i="63"/>
  <c r="V33" i="63"/>
  <c r="J33" i="63"/>
  <c r="Q33" i="63"/>
  <c r="I33" i="63"/>
  <c r="S33" i="63"/>
  <c r="X33" i="63"/>
  <c r="K33" i="63"/>
  <c r="Z33" i="63"/>
  <c r="L18" i="63"/>
  <c r="I18" i="63"/>
  <c r="Q18" i="63"/>
  <c r="AA18" i="63"/>
  <c r="M18" i="63"/>
  <c r="R18" i="63"/>
  <c r="AD18" i="63"/>
  <c r="X18" i="63"/>
  <c r="Z18" i="63"/>
  <c r="W18" i="63"/>
  <c r="T18" i="63"/>
  <c r="AB18" i="63"/>
  <c r="H18" i="63"/>
  <c r="J18" i="63"/>
  <c r="O18" i="63"/>
  <c r="V18" i="63"/>
  <c r="P18" i="63"/>
  <c r="N18" i="63"/>
  <c r="G18" i="63"/>
  <c r="Y18" i="63"/>
  <c r="K18" i="63"/>
  <c r="S18" i="63"/>
  <c r="F18" i="63"/>
  <c r="U18" i="63"/>
  <c r="AC18" i="63"/>
  <c r="L19" i="63"/>
  <c r="J19" i="63"/>
  <c r="H19" i="63"/>
  <c r="T19" i="63"/>
  <c r="AB19" i="63"/>
  <c r="AA19" i="63"/>
  <c r="K19" i="63"/>
  <c r="U19" i="63"/>
  <c r="M19" i="63"/>
  <c r="V19" i="63"/>
  <c r="N19" i="63"/>
  <c r="R19" i="63"/>
  <c r="I19" i="63"/>
  <c r="X19" i="63"/>
  <c r="AC19" i="63"/>
  <c r="Q19" i="63"/>
  <c r="AD19" i="63"/>
  <c r="O19" i="63"/>
  <c r="S19" i="63"/>
  <c r="P19" i="63"/>
  <c r="F19" i="63"/>
  <c r="W19" i="63"/>
  <c r="G19" i="63"/>
  <c r="Y19" i="63"/>
  <c r="Z19" i="63"/>
  <c r="L17" i="63"/>
  <c r="T17" i="63"/>
  <c r="N17" i="63"/>
  <c r="Y17" i="63"/>
  <c r="AD17" i="63"/>
  <c r="F17" i="63"/>
  <c r="U17" i="63"/>
  <c r="W17" i="63"/>
  <c r="AB17" i="63"/>
  <c r="Z17" i="63"/>
  <c r="AC17" i="63"/>
  <c r="O17" i="63"/>
  <c r="S17" i="63"/>
  <c r="AA17" i="63"/>
  <c r="P17" i="63"/>
  <c r="X17" i="63"/>
  <c r="R17" i="63"/>
  <c r="K17" i="63"/>
  <c r="V17" i="63"/>
  <c r="I17" i="63"/>
  <c r="J17" i="63"/>
  <c r="Q17" i="63"/>
  <c r="H17" i="63"/>
  <c r="M17" i="63"/>
  <c r="G17" i="63"/>
  <c r="L27" i="63"/>
  <c r="W27" i="63"/>
  <c r="X27" i="63"/>
  <c r="K27" i="63"/>
  <c r="G27" i="63"/>
  <c r="AB27" i="63"/>
  <c r="J27" i="63"/>
  <c r="I27" i="63"/>
  <c r="R27" i="63"/>
  <c r="N27" i="63"/>
  <c r="U27" i="63"/>
  <c r="S27" i="63"/>
  <c r="M27" i="63"/>
  <c r="Z27" i="63"/>
  <c r="Y27" i="63"/>
  <c r="P27" i="63"/>
  <c r="F27" i="63"/>
  <c r="O27" i="63"/>
  <c r="T27" i="63"/>
  <c r="AC27" i="63"/>
  <c r="AA27" i="63"/>
  <c r="V27" i="63"/>
  <c r="H27" i="63"/>
  <c r="Q27" i="63"/>
  <c r="AD27" i="63"/>
  <c r="M35" i="63"/>
  <c r="T35" i="63"/>
  <c r="N35" i="63"/>
  <c r="K35" i="63"/>
  <c r="Z35" i="63"/>
  <c r="O35" i="63"/>
  <c r="U35" i="63"/>
  <c r="AB35" i="63"/>
  <c r="P35" i="63"/>
  <c r="V35" i="63"/>
  <c r="F35" i="63"/>
  <c r="Y35" i="63"/>
  <c r="S35" i="63"/>
  <c r="G35" i="63"/>
  <c r="AC35" i="63"/>
  <c r="AD35" i="63"/>
  <c r="R35" i="63"/>
  <c r="AA35" i="63"/>
  <c r="I35" i="63"/>
  <c r="W35" i="63"/>
  <c r="Q35" i="63"/>
  <c r="X35" i="63"/>
  <c r="H35" i="63"/>
  <c r="J35" i="63"/>
  <c r="L35" i="63"/>
  <c r="L43" i="63"/>
  <c r="I43" i="63"/>
  <c r="Q43" i="63"/>
  <c r="O43" i="63"/>
  <c r="AC43" i="63"/>
  <c r="T43" i="63"/>
  <c r="G43" i="63"/>
  <c r="K43" i="63"/>
  <c r="J43" i="63"/>
  <c r="F43" i="63"/>
  <c r="S43" i="63"/>
  <c r="H43" i="63"/>
  <c r="AB43" i="63"/>
  <c r="Y43" i="63"/>
  <c r="V43" i="63"/>
  <c r="W43" i="63"/>
  <c r="X43" i="63"/>
  <c r="AA43" i="63"/>
  <c r="P43" i="63"/>
  <c r="U43" i="63"/>
  <c r="R43" i="63"/>
  <c r="M43" i="63"/>
  <c r="Z43" i="63"/>
  <c r="N43" i="63"/>
  <c r="AD43" i="63"/>
  <c r="L12" i="63"/>
  <c r="O12" i="63"/>
  <c r="P12" i="63"/>
  <c r="Q12" i="63"/>
  <c r="Y12" i="63"/>
  <c r="R12" i="63"/>
  <c r="U12" i="63"/>
  <c r="X12" i="63"/>
  <c r="M12" i="63"/>
  <c r="H12" i="63"/>
  <c r="AB12" i="63"/>
  <c r="I12" i="63"/>
  <c r="J12" i="63"/>
  <c r="AC12" i="63"/>
  <c r="W12" i="63"/>
  <c r="K12" i="63"/>
  <c r="G12" i="63"/>
  <c r="T12" i="63"/>
  <c r="Z12" i="63"/>
  <c r="V12" i="63"/>
  <c r="AD12" i="63"/>
  <c r="AA12" i="63"/>
  <c r="N12" i="63"/>
  <c r="S12" i="63"/>
  <c r="F12" i="63"/>
  <c r="M20" i="63"/>
  <c r="H20" i="63"/>
  <c r="AA20" i="63"/>
  <c r="AC20" i="63"/>
  <c r="X20" i="63"/>
  <c r="Y20" i="63"/>
  <c r="U20" i="63"/>
  <c r="K20" i="63"/>
  <c r="I20" i="63"/>
  <c r="Q20" i="63"/>
  <c r="AB20" i="63"/>
  <c r="P20" i="63"/>
  <c r="F20" i="63"/>
  <c r="AD20" i="63"/>
  <c r="S20" i="63"/>
  <c r="T20" i="63"/>
  <c r="L20" i="63"/>
  <c r="G20" i="63"/>
  <c r="N20" i="63"/>
  <c r="J20" i="63"/>
  <c r="W20" i="63"/>
  <c r="Z20" i="63"/>
  <c r="O20" i="63"/>
  <c r="R20" i="63"/>
  <c r="V20" i="63"/>
  <c r="L28" i="63"/>
  <c r="G28" i="63"/>
  <c r="M28" i="63"/>
  <c r="Y28" i="63"/>
  <c r="T28" i="63"/>
  <c r="R28" i="63"/>
  <c r="U28" i="63"/>
  <c r="N28" i="63"/>
  <c r="AD28" i="63"/>
  <c r="O28" i="63"/>
  <c r="P28" i="63"/>
  <c r="AC28" i="63"/>
  <c r="V28" i="63"/>
  <c r="W28" i="63"/>
  <c r="J28" i="63"/>
  <c r="AB28" i="63"/>
  <c r="Z28" i="63"/>
  <c r="F28" i="63"/>
  <c r="H28" i="63"/>
  <c r="Q28" i="63"/>
  <c r="I28" i="63"/>
  <c r="AA28" i="63"/>
  <c r="S28" i="63"/>
  <c r="X28" i="63"/>
  <c r="K28" i="63"/>
  <c r="L36" i="63"/>
  <c r="AA36" i="63"/>
  <c r="I36" i="63"/>
  <c r="R36" i="63"/>
  <c r="AD36" i="63"/>
  <c r="AC36" i="63"/>
  <c r="M36" i="63"/>
  <c r="F36" i="63"/>
  <c r="P36" i="63"/>
  <c r="AB36" i="63"/>
  <c r="W36" i="63"/>
  <c r="Q36" i="63"/>
  <c r="V36" i="63"/>
  <c r="H36" i="63"/>
  <c r="T36" i="63"/>
  <c r="S36" i="63"/>
  <c r="U36" i="63"/>
  <c r="Z36" i="63"/>
  <c r="N36" i="63"/>
  <c r="O36" i="63"/>
  <c r="X36" i="63"/>
  <c r="Y36" i="63"/>
  <c r="J36" i="63"/>
  <c r="K36" i="63"/>
  <c r="G36" i="63"/>
  <c r="L44" i="63"/>
  <c r="AC44" i="63"/>
  <c r="J44" i="63"/>
  <c r="F44" i="63"/>
  <c r="N44" i="63"/>
  <c r="Z44" i="63"/>
  <c r="K44" i="63"/>
  <c r="O44" i="63"/>
  <c r="X44" i="63"/>
  <c r="V44" i="63"/>
  <c r="U44" i="63"/>
  <c r="R44" i="63"/>
  <c r="AA44" i="63"/>
  <c r="G44" i="63"/>
  <c r="AB44" i="63"/>
  <c r="Y44" i="63"/>
  <c r="P44" i="63"/>
  <c r="I44" i="63"/>
  <c r="Q44" i="63"/>
  <c r="S44" i="63"/>
  <c r="T44" i="63"/>
  <c r="M44" i="63"/>
  <c r="H44" i="63"/>
  <c r="W44" i="63"/>
  <c r="AD44" i="63"/>
  <c r="L13" i="63"/>
  <c r="U13" i="63"/>
  <c r="T13" i="63"/>
  <c r="Z13" i="63"/>
  <c r="R13" i="63"/>
  <c r="H13" i="63"/>
  <c r="S13" i="63"/>
  <c r="Q13" i="63"/>
  <c r="K13" i="63"/>
  <c r="M13" i="63"/>
  <c r="AC13" i="63"/>
  <c r="J13" i="63"/>
  <c r="AA13" i="63"/>
  <c r="W13" i="63"/>
  <c r="F13" i="63"/>
  <c r="Y13" i="63"/>
  <c r="AB13" i="63"/>
  <c r="O13" i="63"/>
  <c r="X13" i="63"/>
  <c r="AD13" i="63"/>
  <c r="N13" i="63"/>
  <c r="P13" i="63"/>
  <c r="I13" i="63"/>
  <c r="G13" i="63"/>
  <c r="V13" i="63"/>
  <c r="L29" i="63"/>
  <c r="AA29" i="63"/>
  <c r="G29" i="63"/>
  <c r="P29" i="63"/>
  <c r="Y29" i="63"/>
  <c r="M29" i="63"/>
  <c r="R29" i="63"/>
  <c r="AC29" i="63"/>
  <c r="AD29" i="63"/>
  <c r="O29" i="63"/>
  <c r="K29" i="63"/>
  <c r="N29" i="63"/>
  <c r="U29" i="63"/>
  <c r="W29" i="63"/>
  <c r="V29" i="63"/>
  <c r="X29" i="63"/>
  <c r="I29" i="63"/>
  <c r="Z29" i="63"/>
  <c r="AB29" i="63"/>
  <c r="S29" i="63"/>
  <c r="J29" i="63"/>
  <c r="F29" i="63"/>
  <c r="H29" i="63"/>
  <c r="T29" i="63"/>
  <c r="Q29" i="63"/>
  <c r="L14" i="63"/>
  <c r="S14" i="63"/>
  <c r="R14" i="63"/>
  <c r="K14" i="63"/>
  <c r="Q14" i="63"/>
  <c r="T14" i="63"/>
  <c r="I14" i="63"/>
  <c r="Y14" i="63"/>
  <c r="O14" i="63"/>
  <c r="AD14" i="63"/>
  <c r="W14" i="63"/>
  <c r="F14" i="63"/>
  <c r="X14" i="63"/>
  <c r="N14" i="63"/>
  <c r="Z14" i="63"/>
  <c r="J14" i="63"/>
  <c r="AB14" i="63"/>
  <c r="G14" i="63"/>
  <c r="P14" i="63"/>
  <c r="U14" i="63"/>
  <c r="H14" i="63"/>
  <c r="V14" i="63"/>
  <c r="AC14" i="63"/>
  <c r="M14" i="63"/>
  <c r="AA14" i="63"/>
  <c r="L30" i="63"/>
  <c r="Q30" i="63"/>
  <c r="H30" i="63"/>
  <c r="M30" i="63"/>
  <c r="R30" i="63"/>
  <c r="T30" i="63"/>
  <c r="G30" i="63"/>
  <c r="N30" i="63"/>
  <c r="Y30" i="63"/>
  <c r="AD30" i="63"/>
  <c r="F30" i="63"/>
  <c r="U30" i="63"/>
  <c r="AB30" i="63"/>
  <c r="K30" i="63"/>
  <c r="I30" i="63"/>
  <c r="W30" i="63"/>
  <c r="AC30" i="63"/>
  <c r="Z30" i="63"/>
  <c r="S30" i="63"/>
  <c r="O30" i="63"/>
  <c r="X30" i="63"/>
  <c r="AA30" i="63"/>
  <c r="V30" i="63"/>
  <c r="P30" i="63"/>
  <c r="J30" i="63"/>
  <c r="L46" i="63"/>
  <c r="AC46" i="63"/>
  <c r="V46" i="63"/>
  <c r="AD46" i="63"/>
  <c r="Y46" i="63"/>
  <c r="Z46" i="63"/>
  <c r="I46" i="63"/>
  <c r="O46" i="63"/>
  <c r="G46" i="63"/>
  <c r="AB46" i="63"/>
  <c r="J46" i="63"/>
  <c r="X46" i="63"/>
  <c r="M46" i="63"/>
  <c r="S46" i="63"/>
  <c r="P46" i="63"/>
  <c r="AA46" i="63"/>
  <c r="H46" i="63"/>
  <c r="R46" i="63"/>
  <c r="W46" i="63"/>
  <c r="F46" i="63"/>
  <c r="N46" i="63"/>
  <c r="Q46" i="63"/>
  <c r="K46" i="63"/>
  <c r="U46" i="63"/>
  <c r="T46" i="63"/>
  <c r="L23" i="63"/>
  <c r="M23" i="63"/>
  <c r="W23" i="63"/>
  <c r="G23" i="63"/>
  <c r="F23" i="63"/>
  <c r="AA23" i="63"/>
  <c r="J23" i="63"/>
  <c r="AB23" i="63"/>
  <c r="I23" i="63"/>
  <c r="AC23" i="63"/>
  <c r="Y23" i="63"/>
  <c r="AD23" i="63"/>
  <c r="P23" i="63"/>
  <c r="K23" i="63"/>
  <c r="O23" i="63"/>
  <c r="R23" i="63"/>
  <c r="V23" i="63"/>
  <c r="H23" i="63"/>
  <c r="Q23" i="63"/>
  <c r="N23" i="63"/>
  <c r="S23" i="63"/>
  <c r="U23" i="63"/>
  <c r="T23" i="63"/>
  <c r="X23" i="63"/>
  <c r="Z23" i="63"/>
  <c r="L39" i="63"/>
  <c r="AB39" i="63"/>
  <c r="AA39" i="63"/>
  <c r="I39" i="63"/>
  <c r="O39" i="63"/>
  <c r="X39" i="63"/>
  <c r="H39" i="63"/>
  <c r="S39" i="63"/>
  <c r="P39" i="63"/>
  <c r="T39" i="63"/>
  <c r="K39" i="63"/>
  <c r="V39" i="63"/>
  <c r="W39" i="63"/>
  <c r="G39" i="63"/>
  <c r="Z39" i="63"/>
  <c r="N39" i="63"/>
  <c r="F39" i="63"/>
  <c r="J39" i="63"/>
  <c r="M39" i="63"/>
  <c r="R39" i="63"/>
  <c r="Q39" i="63"/>
  <c r="AC39" i="63"/>
  <c r="Y39" i="63"/>
  <c r="AD39" i="63"/>
  <c r="U39" i="63"/>
  <c r="L41" i="63"/>
  <c r="AC41" i="63"/>
  <c r="J41" i="63"/>
  <c r="F41" i="63"/>
  <c r="V41" i="63"/>
  <c r="U41" i="63"/>
  <c r="N41" i="63"/>
  <c r="M41" i="63"/>
  <c r="I41" i="63"/>
  <c r="K41" i="63"/>
  <c r="O41" i="63"/>
  <c r="X41" i="63"/>
  <c r="R41" i="63"/>
  <c r="Y41" i="63"/>
  <c r="H41" i="63"/>
  <c r="AB41" i="63"/>
  <c r="P41" i="63"/>
  <c r="G41" i="63"/>
  <c r="Q41" i="63"/>
  <c r="S41" i="63"/>
  <c r="T41" i="63"/>
  <c r="AA41" i="63"/>
  <c r="W41" i="63"/>
  <c r="AD41" i="63"/>
  <c r="Z41" i="63"/>
  <c r="L26" i="63"/>
  <c r="G26" i="63"/>
  <c r="M26" i="63"/>
  <c r="Y26" i="63"/>
  <c r="U26" i="63"/>
  <c r="N26" i="63"/>
  <c r="Z26" i="63"/>
  <c r="S26" i="63"/>
  <c r="AD26" i="63"/>
  <c r="V26" i="63"/>
  <c r="W26" i="63"/>
  <c r="J26" i="63"/>
  <c r="F26" i="63"/>
  <c r="H26" i="63"/>
  <c r="T26" i="63"/>
  <c r="R26" i="63"/>
  <c r="AB26" i="63"/>
  <c r="K26" i="63"/>
  <c r="X26" i="63"/>
  <c r="Q26" i="63"/>
  <c r="I26" i="63"/>
  <c r="AA26" i="63"/>
  <c r="O26" i="63"/>
  <c r="P26" i="63"/>
  <c r="AC26" i="63"/>
  <c r="L42" i="63"/>
  <c r="S42" i="63"/>
  <c r="K42" i="63"/>
  <c r="F42" i="63"/>
  <c r="AC42" i="63"/>
  <c r="O42" i="63"/>
  <c r="AB42" i="63"/>
  <c r="N42" i="63"/>
  <c r="X42" i="63"/>
  <c r="W42" i="63"/>
  <c r="G42" i="63"/>
  <c r="V42" i="63"/>
  <c r="I42" i="63"/>
  <c r="Q42" i="63"/>
  <c r="Z42" i="63"/>
  <c r="U42" i="63"/>
  <c r="T42" i="63"/>
  <c r="Y42" i="63"/>
  <c r="H42" i="63"/>
  <c r="J42" i="63"/>
  <c r="P42" i="63"/>
  <c r="M42" i="63"/>
  <c r="AA42" i="63"/>
  <c r="AD42" i="63"/>
  <c r="R42" i="63"/>
  <c r="L11" i="63"/>
  <c r="Y11" i="63"/>
  <c r="AD11" i="63"/>
  <c r="F11" i="63"/>
  <c r="U11" i="63"/>
  <c r="W11" i="63"/>
  <c r="AB11" i="63"/>
  <c r="Z11" i="63"/>
  <c r="AC11" i="63"/>
  <c r="O11" i="63"/>
  <c r="S11" i="63"/>
  <c r="X11" i="63"/>
  <c r="R11" i="63"/>
  <c r="Q11" i="63"/>
  <c r="H11" i="63"/>
  <c r="K11" i="63"/>
  <c r="V11" i="63"/>
  <c r="I11" i="63"/>
  <c r="J11" i="63"/>
  <c r="M11" i="63"/>
  <c r="AA11" i="63"/>
  <c r="P11" i="63"/>
  <c r="T11" i="63"/>
  <c r="N11" i="63"/>
  <c r="G11" i="63"/>
  <c r="L21" i="63"/>
  <c r="T21" i="63"/>
  <c r="W21" i="63"/>
  <c r="P21" i="63"/>
  <c r="S21" i="63"/>
  <c r="V21" i="63"/>
  <c r="Z21" i="63"/>
  <c r="K21" i="63"/>
  <c r="F21" i="63"/>
  <c r="Y21" i="63"/>
  <c r="G21" i="63"/>
  <c r="R21" i="63"/>
  <c r="H21" i="63"/>
  <c r="AA21" i="63"/>
  <c r="I21" i="63"/>
  <c r="U21" i="63"/>
  <c r="AD21" i="63"/>
  <c r="X21" i="63"/>
  <c r="O21" i="63"/>
  <c r="Q21" i="63"/>
  <c r="M21" i="63"/>
  <c r="AB21" i="63"/>
  <c r="N21" i="63"/>
  <c r="AC21" i="63"/>
  <c r="J21" i="63"/>
  <c r="L37" i="63"/>
  <c r="Y37" i="63"/>
  <c r="R37" i="63"/>
  <c r="F37" i="63"/>
  <c r="AB37" i="63"/>
  <c r="M37" i="63"/>
  <c r="AA37" i="63"/>
  <c r="Q37" i="63"/>
  <c r="J37" i="63"/>
  <c r="P37" i="63"/>
  <c r="AC37" i="63"/>
  <c r="G37" i="63"/>
  <c r="N37" i="63"/>
  <c r="X37" i="63"/>
  <c r="W37" i="63"/>
  <c r="T37" i="63"/>
  <c r="Z37" i="63"/>
  <c r="V37" i="63"/>
  <c r="U37" i="63"/>
  <c r="O37" i="63"/>
  <c r="AD37" i="63"/>
  <c r="I37" i="63"/>
  <c r="H37" i="63"/>
  <c r="K37" i="63"/>
  <c r="S37" i="63"/>
  <c r="L45" i="63"/>
  <c r="S45" i="63"/>
  <c r="K45" i="63"/>
  <c r="F45" i="63"/>
  <c r="R45" i="63"/>
  <c r="Z45" i="63"/>
  <c r="W45" i="63"/>
  <c r="G45" i="63"/>
  <c r="V45" i="63"/>
  <c r="I45" i="63"/>
  <c r="AD45" i="63"/>
  <c r="P45" i="63"/>
  <c r="AC45" i="63"/>
  <c r="U45" i="63"/>
  <c r="N45" i="63"/>
  <c r="Q45" i="63"/>
  <c r="Y45" i="63"/>
  <c r="H45" i="63"/>
  <c r="O45" i="63"/>
  <c r="T45" i="63"/>
  <c r="M45" i="63"/>
  <c r="AA45" i="63"/>
  <c r="AB45" i="63"/>
  <c r="X45" i="63"/>
  <c r="J45" i="63"/>
  <c r="S22" i="63"/>
  <c r="H22" i="63"/>
  <c r="AB22" i="63"/>
  <c r="Z22" i="63"/>
  <c r="F22" i="63"/>
  <c r="U22" i="63"/>
  <c r="K22" i="63"/>
  <c r="Q22" i="63"/>
  <c r="V22" i="63"/>
  <c r="Y22" i="63"/>
  <c r="M22" i="63"/>
  <c r="G22" i="63"/>
  <c r="R22" i="63"/>
  <c r="AD22" i="63"/>
  <c r="X22" i="63"/>
  <c r="N22" i="63"/>
  <c r="J22" i="63"/>
  <c r="P22" i="63"/>
  <c r="AA22" i="63"/>
  <c r="I22" i="63"/>
  <c r="T22" i="63"/>
  <c r="W22" i="63"/>
  <c r="AC22" i="63"/>
  <c r="O22" i="63"/>
  <c r="L22" i="63"/>
  <c r="L38" i="63"/>
  <c r="R38" i="63"/>
  <c r="X38" i="63"/>
  <c r="F38" i="63"/>
  <c r="V38" i="63"/>
  <c r="G38" i="63"/>
  <c r="I38" i="63"/>
  <c r="U38" i="63"/>
  <c r="O38" i="63"/>
  <c r="W38" i="63"/>
  <c r="P38" i="63"/>
  <c r="M38" i="63"/>
  <c r="Y38" i="63"/>
  <c r="K38" i="63"/>
  <c r="H38" i="63"/>
  <c r="AB38" i="63"/>
  <c r="J38" i="63"/>
  <c r="AC38" i="63"/>
  <c r="Q38" i="63"/>
  <c r="AD38" i="63"/>
  <c r="T38" i="63"/>
  <c r="AA38" i="63"/>
  <c r="Z38" i="63"/>
  <c r="N38" i="63"/>
  <c r="S38" i="63"/>
  <c r="L15" i="63"/>
  <c r="K15" i="63"/>
  <c r="Q15" i="63"/>
  <c r="G15" i="63"/>
  <c r="W15" i="63"/>
  <c r="I15" i="63"/>
  <c r="M15" i="63"/>
  <c r="AC15" i="63"/>
  <c r="Z15" i="63"/>
  <c r="AB15" i="63"/>
  <c r="F15" i="63"/>
  <c r="O15" i="63"/>
  <c r="Y15" i="63"/>
  <c r="V15" i="63"/>
  <c r="X15" i="63"/>
  <c r="T15" i="63"/>
  <c r="S15" i="63"/>
  <c r="N15" i="63"/>
  <c r="P15" i="63"/>
  <c r="U15" i="63"/>
  <c r="AD15" i="63"/>
  <c r="H15" i="63"/>
  <c r="R15" i="63"/>
  <c r="J15" i="63"/>
  <c r="AA15" i="63"/>
  <c r="L31" i="63"/>
  <c r="AC31" i="63"/>
  <c r="V31" i="63"/>
  <c r="AD31" i="63"/>
  <c r="AA31" i="63"/>
  <c r="N31" i="63"/>
  <c r="S31" i="63"/>
  <c r="O31" i="63"/>
  <c r="P31" i="63"/>
  <c r="Q31" i="63"/>
  <c r="Y31" i="63"/>
  <c r="R31" i="63"/>
  <c r="I31" i="63"/>
  <c r="G31" i="63"/>
  <c r="U31" i="63"/>
  <c r="X31" i="63"/>
  <c r="M31" i="63"/>
  <c r="K31" i="63"/>
  <c r="J31" i="63"/>
  <c r="H31" i="63"/>
  <c r="AB31" i="63"/>
  <c r="W31" i="63"/>
  <c r="T31" i="63"/>
  <c r="Z31" i="63"/>
  <c r="F31" i="63"/>
  <c r="L16" i="63"/>
  <c r="AA16" i="63"/>
  <c r="N16" i="63"/>
  <c r="S16" i="63"/>
  <c r="F16" i="63"/>
  <c r="O16" i="63"/>
  <c r="P16" i="63"/>
  <c r="R16" i="63"/>
  <c r="T16" i="63"/>
  <c r="Q16" i="63"/>
  <c r="Y16" i="63"/>
  <c r="U16" i="63"/>
  <c r="X16" i="63"/>
  <c r="M16" i="63"/>
  <c r="I16" i="63"/>
  <c r="G16" i="63"/>
  <c r="J16" i="63"/>
  <c r="H16" i="63"/>
  <c r="AB16" i="63"/>
  <c r="Z16" i="63"/>
  <c r="W16" i="63"/>
  <c r="K16" i="63"/>
  <c r="AC16" i="63"/>
  <c r="V16" i="63"/>
  <c r="AD16" i="63"/>
  <c r="L24" i="63"/>
  <c r="S24" i="63"/>
  <c r="U24" i="63"/>
  <c r="R24" i="63"/>
  <c r="K24" i="63"/>
  <c r="N24" i="63"/>
  <c r="W24" i="63"/>
  <c r="Q24" i="63"/>
  <c r="O24" i="63"/>
  <c r="J24" i="63"/>
  <c r="F24" i="63"/>
  <c r="AA24" i="63"/>
  <c r="G24" i="63"/>
  <c r="I24" i="63"/>
  <c r="AB24" i="63"/>
  <c r="H24" i="63"/>
  <c r="P24" i="63"/>
  <c r="Z24" i="63"/>
  <c r="V24" i="63"/>
  <c r="AC24" i="63"/>
  <c r="M24" i="63"/>
  <c r="Y24" i="63"/>
  <c r="T24" i="63"/>
  <c r="X24" i="63"/>
  <c r="AD24" i="63"/>
  <c r="U32" i="63"/>
  <c r="H32" i="63"/>
  <c r="AC32" i="63"/>
  <c r="G32" i="63"/>
  <c r="X32" i="63"/>
  <c r="Y32" i="63"/>
  <c r="N32" i="63"/>
  <c r="Z32" i="63"/>
  <c r="AD32" i="63"/>
  <c r="S32" i="63"/>
  <c r="M32" i="63"/>
  <c r="F32" i="63"/>
  <c r="AB32" i="63"/>
  <c r="K32" i="63"/>
  <c r="T32" i="63"/>
  <c r="R32" i="63"/>
  <c r="AA32" i="63"/>
  <c r="P32" i="63"/>
  <c r="I32" i="63"/>
  <c r="J32" i="63"/>
  <c r="V32" i="63"/>
  <c r="Q32" i="63"/>
  <c r="W32" i="63"/>
  <c r="O32" i="63"/>
  <c r="L32" i="63"/>
  <c r="L40" i="63"/>
  <c r="I40" i="63"/>
  <c r="Q40" i="63"/>
  <c r="O40" i="63"/>
  <c r="J40" i="63"/>
  <c r="W40" i="63"/>
  <c r="M40" i="63"/>
  <c r="G40" i="63"/>
  <c r="K40" i="63"/>
  <c r="X40" i="63"/>
  <c r="Z40" i="63"/>
  <c r="AB40" i="63"/>
  <c r="AD40" i="63"/>
  <c r="F40" i="63"/>
  <c r="S40" i="63"/>
  <c r="H40" i="63"/>
  <c r="U40" i="63"/>
  <c r="V40" i="63"/>
  <c r="N40" i="63"/>
  <c r="P40" i="63"/>
  <c r="R40" i="63"/>
  <c r="AA40" i="63"/>
  <c r="AC40" i="63"/>
  <c r="Y40" i="63"/>
  <c r="T40" i="63"/>
  <c r="F134" i="63" l="1"/>
  <c r="F131" i="63"/>
  <c r="F132" i="63"/>
  <c r="F133" i="63"/>
  <c r="J67" i="63"/>
  <c r="V67" i="63"/>
  <c r="M67" i="63"/>
  <c r="S67" i="63"/>
  <c r="AB67" i="63"/>
  <c r="AD67" i="63"/>
  <c r="R67" i="63"/>
  <c r="N67" i="63"/>
  <c r="L67" i="63"/>
  <c r="F67" i="63"/>
  <c r="X67" i="63"/>
  <c r="G67" i="63"/>
  <c r="H67" i="63"/>
  <c r="K67" i="63"/>
  <c r="Y67" i="63"/>
  <c r="P67" i="63"/>
  <c r="U67" i="63"/>
  <c r="AA67" i="63"/>
  <c r="O67" i="63"/>
  <c r="I67" i="63"/>
  <c r="W67" i="63"/>
  <c r="Q67" i="63"/>
  <c r="Z67" i="63"/>
  <c r="T67" i="63"/>
  <c r="AC67" i="63"/>
  <c r="Y81" i="63"/>
  <c r="T81" i="63"/>
  <c r="F81" i="63"/>
  <c r="V81" i="63"/>
  <c r="O81" i="63"/>
  <c r="X81" i="63"/>
  <c r="I81" i="63"/>
  <c r="N81" i="63"/>
  <c r="H81" i="63"/>
  <c r="K81" i="63"/>
  <c r="G81" i="63"/>
  <c r="M81" i="63"/>
  <c r="U81" i="63"/>
  <c r="R81" i="63"/>
  <c r="Q81" i="63"/>
  <c r="Z81" i="63"/>
  <c r="AA81" i="63"/>
  <c r="AB81" i="63"/>
  <c r="P81" i="63"/>
  <c r="W81" i="63"/>
  <c r="AD81" i="63"/>
  <c r="AC81" i="63"/>
  <c r="J81" i="63"/>
  <c r="L81" i="63"/>
  <c r="S81" i="63"/>
  <c r="J64" i="63"/>
  <c r="AB64" i="63"/>
  <c r="S64" i="63"/>
  <c r="F64" i="63"/>
  <c r="U64" i="63"/>
  <c r="P64" i="63"/>
  <c r="I64" i="63"/>
  <c r="W64" i="63"/>
  <c r="M64" i="63"/>
  <c r="V64" i="63"/>
  <c r="R64" i="63"/>
  <c r="K64" i="63"/>
  <c r="T64" i="63"/>
  <c r="O64" i="63"/>
  <c r="X64" i="63"/>
  <c r="AA64" i="63"/>
  <c r="AC64" i="63"/>
  <c r="L64" i="63"/>
  <c r="AD64" i="63"/>
  <c r="Z64" i="63"/>
  <c r="G64" i="63"/>
  <c r="Q64" i="63"/>
  <c r="N64" i="63"/>
  <c r="H64" i="63"/>
  <c r="Y64" i="63"/>
  <c r="AC84" i="63"/>
  <c r="J84" i="63"/>
  <c r="Z84" i="63"/>
  <c r="Q84" i="63"/>
  <c r="T84" i="63"/>
  <c r="N84" i="63"/>
  <c r="S84" i="63"/>
  <c r="O84" i="63"/>
  <c r="X84" i="63"/>
  <c r="I84" i="63"/>
  <c r="W84" i="63"/>
  <c r="M84" i="63"/>
  <c r="AA84" i="63"/>
  <c r="H84" i="63"/>
  <c r="V84" i="63"/>
  <c r="R84" i="63"/>
  <c r="L84" i="63"/>
  <c r="AB84" i="63"/>
  <c r="F84" i="63"/>
  <c r="AD84" i="63"/>
  <c r="Y84" i="63"/>
  <c r="P84" i="63"/>
  <c r="K84" i="63"/>
  <c r="G84" i="63"/>
  <c r="U84" i="63"/>
  <c r="H73" i="63"/>
  <c r="Z73" i="63"/>
  <c r="M73" i="63"/>
  <c r="G73" i="63"/>
  <c r="P73" i="63"/>
  <c r="S73" i="63"/>
  <c r="U73" i="63"/>
  <c r="K73" i="63"/>
  <c r="Q73" i="63"/>
  <c r="W73" i="63"/>
  <c r="N73" i="63"/>
  <c r="T73" i="63"/>
  <c r="R73" i="63"/>
  <c r="X73" i="63"/>
  <c r="Y73" i="63"/>
  <c r="J73" i="63"/>
  <c r="AC73" i="63"/>
  <c r="L73" i="63"/>
  <c r="AB73" i="63"/>
  <c r="O73" i="63"/>
  <c r="AA73" i="63"/>
  <c r="AD73" i="63"/>
  <c r="F73" i="63"/>
  <c r="V73" i="63"/>
  <c r="I73" i="63"/>
  <c r="S55" i="63"/>
  <c r="T55" i="63"/>
  <c r="J55" i="63"/>
  <c r="AC55" i="63"/>
  <c r="AD55" i="63"/>
  <c r="AA55" i="63"/>
  <c r="N55" i="63"/>
  <c r="Q55" i="63"/>
  <c r="W55" i="63"/>
  <c r="I55" i="63"/>
  <c r="H55" i="63"/>
  <c r="G55" i="63"/>
  <c r="K55" i="63"/>
  <c r="P55" i="63"/>
  <c r="Y55" i="63"/>
  <c r="X55" i="63"/>
  <c r="F55" i="63"/>
  <c r="U55" i="63"/>
  <c r="R55" i="63"/>
  <c r="O55" i="63"/>
  <c r="AB55" i="63"/>
  <c r="L55" i="63"/>
  <c r="M55" i="63"/>
  <c r="V55" i="63"/>
  <c r="Z55" i="63"/>
  <c r="P60" i="63"/>
  <c r="I60" i="63"/>
  <c r="O60" i="63"/>
  <c r="H60" i="63"/>
  <c r="AB60" i="63"/>
  <c r="Y60" i="63"/>
  <c r="S60" i="63"/>
  <c r="V60" i="63"/>
  <c r="J60" i="63"/>
  <c r="K60" i="63"/>
  <c r="M60" i="63"/>
  <c r="AA60" i="63"/>
  <c r="AD60" i="63"/>
  <c r="T60" i="63"/>
  <c r="G60" i="63"/>
  <c r="F60" i="63"/>
  <c r="Z60" i="63"/>
  <c r="L60" i="63"/>
  <c r="R60" i="63"/>
  <c r="Q60" i="63"/>
  <c r="N60" i="63"/>
  <c r="X60" i="63"/>
  <c r="U60" i="63"/>
  <c r="AC60" i="63"/>
  <c r="W60" i="63"/>
  <c r="Q53" i="63"/>
  <c r="W53" i="63"/>
  <c r="U53" i="63"/>
  <c r="AB53" i="63"/>
  <c r="R53" i="63"/>
  <c r="M53" i="63"/>
  <c r="G53" i="63"/>
  <c r="S53" i="63"/>
  <c r="N53" i="63"/>
  <c r="O53" i="63"/>
  <c r="X53" i="63"/>
  <c r="J53" i="63"/>
  <c r="F53" i="63"/>
  <c r="I53" i="63"/>
  <c r="L53" i="63"/>
  <c r="K53" i="63"/>
  <c r="H53" i="63"/>
  <c r="AA53" i="63"/>
  <c r="V53" i="63"/>
  <c r="AD53" i="63"/>
  <c r="P53" i="63"/>
  <c r="Y53" i="63"/>
  <c r="T53" i="63"/>
  <c r="Z53" i="63"/>
  <c r="AC53" i="63"/>
  <c r="V59" i="63"/>
  <c r="U59" i="63"/>
  <c r="P59" i="63"/>
  <c r="I59" i="63"/>
  <c r="O59" i="63"/>
  <c r="R59" i="63"/>
  <c r="X59" i="63"/>
  <c r="Y59" i="63"/>
  <c r="H59" i="63"/>
  <c r="AA59" i="63"/>
  <c r="M59" i="63"/>
  <c r="Z59" i="63"/>
  <c r="AC59" i="63"/>
  <c r="T59" i="63"/>
  <c r="AD59" i="63"/>
  <c r="K59" i="63"/>
  <c r="L59" i="63"/>
  <c r="Q59" i="63"/>
  <c r="W59" i="63"/>
  <c r="S59" i="63"/>
  <c r="F59" i="63"/>
  <c r="AB59" i="63"/>
  <c r="J59" i="63"/>
  <c r="N59" i="63"/>
  <c r="G59" i="63"/>
  <c r="L65" i="63"/>
  <c r="S65" i="63"/>
  <c r="J65" i="63"/>
  <c r="K65" i="63"/>
  <c r="Q65" i="63"/>
  <c r="R65" i="63"/>
  <c r="N65" i="63"/>
  <c r="F65" i="63"/>
  <c r="AB65" i="63"/>
  <c r="P65" i="63"/>
  <c r="Y65" i="63"/>
  <c r="X65" i="63"/>
  <c r="T65" i="63"/>
  <c r="H65" i="63"/>
  <c r="W65" i="63"/>
  <c r="Z65" i="63"/>
  <c r="G65" i="63"/>
  <c r="M65" i="63"/>
  <c r="O65" i="63"/>
  <c r="V65" i="63"/>
  <c r="AD65" i="63"/>
  <c r="AC65" i="63"/>
  <c r="U65" i="63"/>
  <c r="I65" i="63"/>
  <c r="AA65" i="63"/>
  <c r="O54" i="63"/>
  <c r="Y54" i="63"/>
  <c r="Z54" i="63"/>
  <c r="U54" i="63"/>
  <c r="AB54" i="63"/>
  <c r="M54" i="63"/>
  <c r="L54" i="63"/>
  <c r="J54" i="63"/>
  <c r="V54" i="63"/>
  <c r="T54" i="63"/>
  <c r="AA54" i="63"/>
  <c r="G54" i="63"/>
  <c r="S54" i="63"/>
  <c r="K54" i="63"/>
  <c r="N54" i="63"/>
  <c r="W54" i="63"/>
  <c r="X54" i="63"/>
  <c r="R54" i="63"/>
  <c r="I54" i="63"/>
  <c r="H54" i="63"/>
  <c r="AC54" i="63"/>
  <c r="P54" i="63"/>
  <c r="F54" i="63"/>
  <c r="AD54" i="63"/>
  <c r="Q54" i="63"/>
  <c r="X82" i="63"/>
  <c r="F82" i="63"/>
  <c r="J82" i="63"/>
  <c r="Z82" i="63"/>
  <c r="K82" i="63"/>
  <c r="Q82" i="63"/>
  <c r="AB82" i="63"/>
  <c r="M82" i="63"/>
  <c r="U82" i="63"/>
  <c r="L82" i="63"/>
  <c r="O82" i="63"/>
  <c r="Y82" i="63"/>
  <c r="P82" i="63"/>
  <c r="AD82" i="63"/>
  <c r="G82" i="63"/>
  <c r="S82" i="63"/>
  <c r="AC82" i="63"/>
  <c r="H82" i="63"/>
  <c r="T82" i="63"/>
  <c r="R82" i="63"/>
  <c r="V82" i="63"/>
  <c r="W82" i="63"/>
  <c r="I82" i="63"/>
  <c r="AA82" i="63"/>
  <c r="N82" i="63"/>
  <c r="M57" i="63"/>
  <c r="G57" i="63"/>
  <c r="AB57" i="63"/>
  <c r="AC57" i="63"/>
  <c r="Y57" i="63"/>
  <c r="H57" i="63"/>
  <c r="V57" i="63"/>
  <c r="U57" i="63"/>
  <c r="Z57" i="63"/>
  <c r="S57" i="63"/>
  <c r="R57" i="63"/>
  <c r="P57" i="63"/>
  <c r="Q57" i="63"/>
  <c r="L57" i="63"/>
  <c r="T57" i="63"/>
  <c r="AA57" i="63"/>
  <c r="O57" i="63"/>
  <c r="AD57" i="63"/>
  <c r="F57" i="63"/>
  <c r="J57" i="63"/>
  <c r="W57" i="63"/>
  <c r="N57" i="63"/>
  <c r="X57" i="63"/>
  <c r="I57" i="63"/>
  <c r="K57" i="63"/>
  <c r="AB79" i="63"/>
  <c r="S79" i="63"/>
  <c r="H79" i="63"/>
  <c r="U79" i="63"/>
  <c r="Y79" i="63"/>
  <c r="F79" i="63"/>
  <c r="X79" i="63"/>
  <c r="K79" i="63"/>
  <c r="AA79" i="63"/>
  <c r="T79" i="63"/>
  <c r="Z79" i="63"/>
  <c r="Q79" i="63"/>
  <c r="M79" i="63"/>
  <c r="AD79" i="63"/>
  <c r="J79" i="63"/>
  <c r="V79" i="63"/>
  <c r="AC79" i="63"/>
  <c r="N79" i="63"/>
  <c r="O79" i="63"/>
  <c r="R79" i="63"/>
  <c r="I79" i="63"/>
  <c r="G79" i="63"/>
  <c r="L79" i="63"/>
  <c r="P79" i="63"/>
  <c r="W79" i="63"/>
  <c r="AA62" i="63"/>
  <c r="R62" i="63"/>
  <c r="L62" i="63"/>
  <c r="Y62" i="63"/>
  <c r="H62" i="63"/>
  <c r="X62" i="63"/>
  <c r="V62" i="63"/>
  <c r="M62" i="63"/>
  <c r="Z62" i="63"/>
  <c r="U62" i="63"/>
  <c r="I62" i="63"/>
  <c r="O62" i="63"/>
  <c r="AC62" i="63"/>
  <c r="S62" i="63"/>
  <c r="Q62" i="63"/>
  <c r="T62" i="63"/>
  <c r="G62" i="63"/>
  <c r="N62" i="63"/>
  <c r="J62" i="63"/>
  <c r="AB62" i="63"/>
  <c r="W62" i="63"/>
  <c r="P62" i="63"/>
  <c r="K62" i="63"/>
  <c r="AD62" i="63"/>
  <c r="F62" i="63"/>
  <c r="V68" i="63"/>
  <c r="L68" i="63"/>
  <c r="Z68" i="63"/>
  <c r="AB68" i="63"/>
  <c r="I68" i="63"/>
  <c r="O68" i="63"/>
  <c r="S68" i="63"/>
  <c r="U68" i="63"/>
  <c r="K68" i="63"/>
  <c r="J68" i="63"/>
  <c r="T68" i="63"/>
  <c r="N68" i="63"/>
  <c r="R68" i="63"/>
  <c r="AD68" i="63"/>
  <c r="M68" i="63"/>
  <c r="Q68" i="63"/>
  <c r="H68" i="63"/>
  <c r="W68" i="63"/>
  <c r="P68" i="63"/>
  <c r="AA68" i="63"/>
  <c r="F68" i="63"/>
  <c r="AC68" i="63"/>
  <c r="G68" i="63"/>
  <c r="Y68" i="63"/>
  <c r="X68" i="63"/>
  <c r="X83" i="63"/>
  <c r="AC83" i="63"/>
  <c r="R83" i="63"/>
  <c r="F83" i="63"/>
  <c r="Y83" i="63"/>
  <c r="L83" i="63"/>
  <c r="AB83" i="63"/>
  <c r="AD83" i="63"/>
  <c r="T83" i="63"/>
  <c r="I83" i="63"/>
  <c r="N83" i="63"/>
  <c r="K83" i="63"/>
  <c r="W83" i="63"/>
  <c r="U83" i="63"/>
  <c r="M83" i="63"/>
  <c r="G83" i="63"/>
  <c r="S83" i="63"/>
  <c r="Q83" i="63"/>
  <c r="AA83" i="63"/>
  <c r="P83" i="63"/>
  <c r="V83" i="63"/>
  <c r="O83" i="63"/>
  <c r="J83" i="63"/>
  <c r="H83" i="63"/>
  <c r="Z83" i="63"/>
  <c r="K74" i="63"/>
  <c r="Q74" i="63"/>
  <c r="W74" i="63"/>
  <c r="F74" i="63"/>
  <c r="M74" i="63"/>
  <c r="R74" i="63"/>
  <c r="AC74" i="63"/>
  <c r="O74" i="63"/>
  <c r="I74" i="63"/>
  <c r="S74" i="63"/>
  <c r="L74" i="63"/>
  <c r="T74" i="63"/>
  <c r="N74" i="63"/>
  <c r="AD74" i="63"/>
  <c r="H74" i="63"/>
  <c r="AB74" i="63"/>
  <c r="G74" i="63"/>
  <c r="Y74" i="63"/>
  <c r="V74" i="63"/>
  <c r="J74" i="63"/>
  <c r="U74" i="63"/>
  <c r="P74" i="63"/>
  <c r="X74" i="63"/>
  <c r="AA74" i="63"/>
  <c r="Z74" i="63"/>
  <c r="X85" i="63"/>
  <c r="AC85" i="63"/>
  <c r="L85" i="63"/>
  <c r="H85" i="63"/>
  <c r="V85" i="63"/>
  <c r="Q85" i="63"/>
  <c r="O85" i="63"/>
  <c r="P85" i="63"/>
  <c r="S85" i="63"/>
  <c r="AB85" i="63"/>
  <c r="N85" i="63"/>
  <c r="M85" i="63"/>
  <c r="Y85" i="63"/>
  <c r="F85" i="63"/>
  <c r="AD85" i="63"/>
  <c r="AA85" i="63"/>
  <c r="T85" i="63"/>
  <c r="R85" i="63"/>
  <c r="G85" i="63"/>
  <c r="J85" i="63"/>
  <c r="I85" i="63"/>
  <c r="W85" i="63"/>
  <c r="K85" i="63"/>
  <c r="U85" i="63"/>
  <c r="Z85" i="63"/>
  <c r="R66" i="63"/>
  <c r="F66" i="63"/>
  <c r="AD66" i="63"/>
  <c r="G66" i="63"/>
  <c r="AA66" i="63"/>
  <c r="N66" i="63"/>
  <c r="Q66" i="63"/>
  <c r="Y66" i="63"/>
  <c r="H66" i="63"/>
  <c r="X66" i="63"/>
  <c r="M66" i="63"/>
  <c r="Z66" i="63"/>
  <c r="I66" i="63"/>
  <c r="U66" i="63"/>
  <c r="L66" i="63"/>
  <c r="S66" i="63"/>
  <c r="AC66" i="63"/>
  <c r="W66" i="63"/>
  <c r="O66" i="63"/>
  <c r="AB66" i="63"/>
  <c r="J66" i="63"/>
  <c r="V66" i="63"/>
  <c r="T66" i="63"/>
  <c r="K66" i="63"/>
  <c r="P66" i="63"/>
  <c r="P72" i="63"/>
  <c r="I72" i="63"/>
  <c r="O72" i="63"/>
  <c r="AB72" i="63"/>
  <c r="M72" i="63"/>
  <c r="T72" i="63"/>
  <c r="J72" i="63"/>
  <c r="V72" i="63"/>
  <c r="W72" i="63"/>
  <c r="Q72" i="63"/>
  <c r="AA72" i="63"/>
  <c r="AC72" i="63"/>
  <c r="U72" i="63"/>
  <c r="H72" i="63"/>
  <c r="N72" i="63"/>
  <c r="G72" i="63"/>
  <c r="Z72" i="63"/>
  <c r="R72" i="63"/>
  <c r="X72" i="63"/>
  <c r="S72" i="63"/>
  <c r="AD72" i="63"/>
  <c r="L72" i="63"/>
  <c r="Y72" i="63"/>
  <c r="F72" i="63"/>
  <c r="K72" i="63"/>
  <c r="N71" i="63"/>
  <c r="Q71" i="63"/>
  <c r="W71" i="63"/>
  <c r="H71" i="63"/>
  <c r="X71" i="63"/>
  <c r="F71" i="63"/>
  <c r="R71" i="63"/>
  <c r="S71" i="63"/>
  <c r="G71" i="63"/>
  <c r="T71" i="63"/>
  <c r="AA71" i="63"/>
  <c r="M71" i="63"/>
  <c r="O71" i="63"/>
  <c r="Z71" i="63"/>
  <c r="V71" i="63"/>
  <c r="J71" i="63"/>
  <c r="AD71" i="63"/>
  <c r="AB71" i="63"/>
  <c r="Y71" i="63"/>
  <c r="K71" i="63"/>
  <c r="AC71" i="63"/>
  <c r="I71" i="63"/>
  <c r="U71" i="63"/>
  <c r="L71" i="63"/>
  <c r="P71" i="63"/>
  <c r="I78" i="63"/>
  <c r="AD78" i="63"/>
  <c r="Q78" i="63"/>
  <c r="Y78" i="63"/>
  <c r="U78" i="63"/>
  <c r="T78" i="63"/>
  <c r="O78" i="63"/>
  <c r="V78" i="63"/>
  <c r="N78" i="63"/>
  <c r="Z78" i="63"/>
  <c r="K78" i="63"/>
  <c r="R78" i="63"/>
  <c r="L78" i="63"/>
  <c r="X78" i="63"/>
  <c r="M78" i="63"/>
  <c r="H78" i="63"/>
  <c r="P78" i="63"/>
  <c r="F78" i="63"/>
  <c r="W78" i="63"/>
  <c r="S78" i="63"/>
  <c r="J78" i="63"/>
  <c r="AA78" i="63"/>
  <c r="G78" i="63"/>
  <c r="AB78" i="63"/>
  <c r="AC78" i="63"/>
  <c r="U61" i="63"/>
  <c r="AA61" i="63"/>
  <c r="S61" i="63"/>
  <c r="M61" i="63"/>
  <c r="R61" i="63"/>
  <c r="O61" i="63"/>
  <c r="P61" i="63"/>
  <c r="Q61" i="63"/>
  <c r="H61" i="63"/>
  <c r="X61" i="63"/>
  <c r="G61" i="63"/>
  <c r="L61" i="63"/>
  <c r="F61" i="63"/>
  <c r="Y61" i="63"/>
  <c r="T61" i="63"/>
  <c r="K61" i="63"/>
  <c r="N61" i="63"/>
  <c r="Z61" i="63"/>
  <c r="I61" i="63"/>
  <c r="V61" i="63"/>
  <c r="AD61" i="63"/>
  <c r="AB61" i="63"/>
  <c r="J61" i="63"/>
  <c r="W61" i="63"/>
  <c r="AC61" i="63"/>
  <c r="F77" i="63"/>
  <c r="AB77" i="63"/>
  <c r="Z77" i="63"/>
  <c r="H77" i="63"/>
  <c r="X77" i="63"/>
  <c r="Y77" i="63"/>
  <c r="AC77" i="63"/>
  <c r="M77" i="63"/>
  <c r="U77" i="63"/>
  <c r="O77" i="63"/>
  <c r="L77" i="63"/>
  <c r="Q77" i="63"/>
  <c r="W77" i="63"/>
  <c r="I77" i="63"/>
  <c r="AA77" i="63"/>
  <c r="AD77" i="63"/>
  <c r="K77" i="63"/>
  <c r="J77" i="63"/>
  <c r="P77" i="63"/>
  <c r="N77" i="63"/>
  <c r="G77" i="63"/>
  <c r="R77" i="63"/>
  <c r="T77" i="63"/>
  <c r="V77" i="63"/>
  <c r="S77" i="63"/>
  <c r="O75" i="63"/>
  <c r="U75" i="63"/>
  <c r="AA75" i="63"/>
  <c r="M75" i="63"/>
  <c r="P75" i="63"/>
  <c r="I75" i="63"/>
  <c r="W75" i="63"/>
  <c r="AB75" i="63"/>
  <c r="K75" i="63"/>
  <c r="R75" i="63"/>
  <c r="T75" i="63"/>
  <c r="AD75" i="63"/>
  <c r="Z75" i="63"/>
  <c r="G75" i="63"/>
  <c r="N75" i="63"/>
  <c r="S75" i="63"/>
  <c r="V75" i="63"/>
  <c r="J75" i="63"/>
  <c r="H75" i="63"/>
  <c r="AC75" i="63"/>
  <c r="X75" i="63"/>
  <c r="F75" i="63"/>
  <c r="Y75" i="63"/>
  <c r="Q75" i="63"/>
  <c r="L75" i="63"/>
  <c r="Z58" i="63"/>
  <c r="AC58" i="63"/>
  <c r="G58" i="63"/>
  <c r="F58" i="63"/>
  <c r="AB58" i="63"/>
  <c r="Y58" i="63"/>
  <c r="V58" i="63"/>
  <c r="S58" i="63"/>
  <c r="W58" i="63"/>
  <c r="X58" i="63"/>
  <c r="T58" i="63"/>
  <c r="U58" i="63"/>
  <c r="L58" i="63"/>
  <c r="H58" i="63"/>
  <c r="AD58" i="63"/>
  <c r="P58" i="63"/>
  <c r="Q58" i="63"/>
  <c r="I58" i="63"/>
  <c r="M58" i="63"/>
  <c r="O58" i="63"/>
  <c r="J58" i="63"/>
  <c r="K58" i="63"/>
  <c r="R58" i="63"/>
  <c r="AA58" i="63"/>
  <c r="N58" i="63"/>
  <c r="H80" i="63"/>
  <c r="V80" i="63"/>
  <c r="Q80" i="63"/>
  <c r="R80" i="63"/>
  <c r="AD80" i="63"/>
  <c r="AA80" i="63"/>
  <c r="T80" i="63"/>
  <c r="N80" i="63"/>
  <c r="AC80" i="63"/>
  <c r="AB80" i="63"/>
  <c r="F80" i="63"/>
  <c r="J80" i="63"/>
  <c r="K80" i="63"/>
  <c r="L80" i="63"/>
  <c r="M80" i="63"/>
  <c r="G80" i="63"/>
  <c r="I80" i="63"/>
  <c r="X80" i="63"/>
  <c r="S80" i="63"/>
  <c r="U80" i="63"/>
  <c r="Y80" i="63"/>
  <c r="O80" i="63"/>
  <c r="P80" i="63"/>
  <c r="W80" i="63"/>
  <c r="Z80" i="63"/>
  <c r="G69" i="63"/>
  <c r="AC69" i="63"/>
  <c r="N69" i="63"/>
  <c r="Y69" i="63"/>
  <c r="H69" i="63"/>
  <c r="X69" i="63"/>
  <c r="V69" i="63"/>
  <c r="AB69" i="63"/>
  <c r="Z69" i="63"/>
  <c r="F69" i="63"/>
  <c r="I69" i="63"/>
  <c r="W69" i="63"/>
  <c r="S69" i="63"/>
  <c r="AD69" i="63"/>
  <c r="L69" i="63"/>
  <c r="Q69" i="63"/>
  <c r="AA69" i="63"/>
  <c r="P69" i="63"/>
  <c r="R69" i="63"/>
  <c r="M69" i="63"/>
  <c r="U69" i="63"/>
  <c r="T69" i="63"/>
  <c r="O69" i="63"/>
  <c r="J69" i="63"/>
  <c r="K69" i="63"/>
  <c r="W56" i="63"/>
  <c r="M56" i="63"/>
  <c r="S56" i="63"/>
  <c r="J56" i="63"/>
  <c r="R56" i="63"/>
  <c r="K56" i="63"/>
  <c r="AD56" i="63"/>
  <c r="F56" i="63"/>
  <c r="AC56" i="63"/>
  <c r="N56" i="63"/>
  <c r="Q56" i="63"/>
  <c r="AB56" i="63"/>
  <c r="H56" i="63"/>
  <c r="V56" i="63"/>
  <c r="Z56" i="63"/>
  <c r="I56" i="63"/>
  <c r="AA56" i="63"/>
  <c r="T56" i="63"/>
  <c r="G56" i="63"/>
  <c r="P56" i="63"/>
  <c r="X56" i="63"/>
  <c r="L56" i="63"/>
  <c r="Y56" i="63"/>
  <c r="U56" i="63"/>
  <c r="O56" i="63"/>
  <c r="I63" i="63"/>
  <c r="O63" i="63"/>
  <c r="K63" i="63"/>
  <c r="M63" i="63"/>
  <c r="AD63" i="63"/>
  <c r="W63" i="63"/>
  <c r="AC63" i="63"/>
  <c r="R63" i="63"/>
  <c r="Q63" i="63"/>
  <c r="N63" i="63"/>
  <c r="AA63" i="63"/>
  <c r="S63" i="63"/>
  <c r="X63" i="63"/>
  <c r="H63" i="63"/>
  <c r="J63" i="63"/>
  <c r="AB63" i="63"/>
  <c r="T63" i="63"/>
  <c r="U63" i="63"/>
  <c r="P63" i="63"/>
  <c r="V63" i="63"/>
  <c r="L63" i="63"/>
  <c r="F63" i="63"/>
  <c r="Z63" i="63"/>
  <c r="Y63" i="63"/>
  <c r="G63" i="63"/>
  <c r="I70" i="63"/>
  <c r="O70" i="63"/>
  <c r="AC70" i="63"/>
  <c r="F70" i="63"/>
  <c r="J70" i="63"/>
  <c r="Q70" i="63"/>
  <c r="K70" i="63"/>
  <c r="N70" i="63"/>
  <c r="G70" i="63"/>
  <c r="Z70" i="63"/>
  <c r="X70" i="63"/>
  <c r="Y70" i="63"/>
  <c r="P70" i="63"/>
  <c r="U70" i="63"/>
  <c r="M70" i="63"/>
  <c r="T70" i="63"/>
  <c r="AA70" i="63"/>
  <c r="AB70" i="63"/>
  <c r="W70" i="63"/>
  <c r="R70" i="63"/>
  <c r="L70" i="63"/>
  <c r="S70" i="63"/>
  <c r="H70" i="63"/>
  <c r="V70" i="63"/>
  <c r="AD70" i="63"/>
  <c r="P76" i="63"/>
  <c r="I76" i="63"/>
  <c r="O76" i="63"/>
  <c r="Z76" i="63"/>
  <c r="F76" i="63"/>
  <c r="L76" i="63"/>
  <c r="T76" i="63"/>
  <c r="V76" i="63"/>
  <c r="J76" i="63"/>
  <c r="AA76" i="63"/>
  <c r="AC76" i="63"/>
  <c r="G76" i="63"/>
  <c r="AB76" i="63"/>
  <c r="AD76" i="63"/>
  <c r="U76" i="63"/>
  <c r="H76" i="63"/>
  <c r="Q76" i="63"/>
  <c r="N76" i="63"/>
  <c r="Y76" i="63"/>
  <c r="R76" i="63"/>
  <c r="K76" i="63"/>
  <c r="W76" i="63"/>
  <c r="X76" i="63"/>
  <c r="M76" i="63"/>
  <c r="S76" i="63"/>
  <c r="AB52" i="63"/>
  <c r="Y52" i="63"/>
  <c r="H52" i="63"/>
  <c r="V52" i="63"/>
  <c r="Z52" i="63"/>
  <c r="F52" i="63"/>
  <c r="F91" i="63" s="1"/>
  <c r="T52" i="63"/>
  <c r="P52" i="63"/>
  <c r="Q52" i="63"/>
  <c r="L52" i="63"/>
  <c r="AA52" i="63"/>
  <c r="M52" i="63"/>
  <c r="X52" i="63"/>
  <c r="J52" i="63"/>
  <c r="I52" i="63"/>
  <c r="R52" i="63"/>
  <c r="AC52" i="63"/>
  <c r="AD52" i="63"/>
  <c r="S52" i="63"/>
  <c r="G52" i="63"/>
  <c r="U52" i="63"/>
  <c r="N52" i="63"/>
  <c r="O52" i="63"/>
  <c r="K52" i="63"/>
  <c r="W52" i="63"/>
  <c r="F93" i="63" l="1"/>
  <c r="G134" i="63" s="1"/>
  <c r="F130" i="63"/>
  <c r="F129" i="63"/>
  <c r="F99" i="63"/>
  <c r="F98" i="63"/>
  <c r="F118" i="63"/>
  <c r="F126" i="63"/>
  <c r="F114" i="63"/>
  <c r="F104" i="63"/>
  <c r="F125" i="63"/>
  <c r="F117" i="63"/>
  <c r="F128" i="63"/>
  <c r="F113" i="63"/>
  <c r="F102" i="63"/>
  <c r="F110" i="63"/>
  <c r="F103" i="63"/>
  <c r="F120" i="63"/>
  <c r="F122" i="63"/>
  <c r="F105" i="63"/>
  <c r="F100" i="63"/>
  <c r="F109" i="63"/>
  <c r="F121" i="63"/>
  <c r="F116" i="63"/>
  <c r="F111" i="63"/>
  <c r="F107" i="63"/>
  <c r="F112" i="63"/>
  <c r="F106" i="63"/>
  <c r="F108" i="63"/>
  <c r="F123" i="63"/>
  <c r="F124" i="63"/>
  <c r="F115" i="63"/>
  <c r="F101" i="63"/>
  <c r="F127" i="63"/>
  <c r="AQ13" i="28"/>
  <c r="AQ14" i="28" s="1"/>
  <c r="F97" i="63"/>
  <c r="AQ15" i="28" l="1"/>
  <c r="G130" i="63"/>
  <c r="G114" i="63"/>
  <c r="G132" i="63"/>
  <c r="G131" i="63"/>
  <c r="G133" i="63"/>
  <c r="G107" i="63"/>
  <c r="O12" i="28" s="1"/>
  <c r="O25" i="28" s="1"/>
  <c r="G120" i="63"/>
  <c r="AA12" i="28" s="1"/>
  <c r="AA25" i="28" s="1"/>
  <c r="G106" i="63"/>
  <c r="G105" i="63"/>
  <c r="L12" i="28" s="1"/>
  <c r="L25" i="28" s="1"/>
  <c r="G117" i="63"/>
  <c r="Y12" i="28" s="1"/>
  <c r="G112" i="63"/>
  <c r="V12" i="28" s="1"/>
  <c r="G103" i="63"/>
  <c r="J12" i="28" s="1"/>
  <c r="J25" i="28" s="1"/>
  <c r="G126" i="63"/>
  <c r="AJ12" i="28" s="1"/>
  <c r="AJ25" i="28" s="1"/>
  <c r="G98" i="63"/>
  <c r="G129" i="63"/>
  <c r="AI12" i="28" s="1"/>
  <c r="AI25" i="28" s="1"/>
  <c r="G97" i="63"/>
  <c r="C12" i="28" s="1"/>
  <c r="C25" i="28" s="1"/>
  <c r="G118" i="63"/>
  <c r="AB12" i="28" s="1"/>
  <c r="AB25" i="28" s="1"/>
  <c r="G122" i="63"/>
  <c r="AD12" i="28" s="1"/>
  <c r="AD25" i="28" s="1"/>
  <c r="G110" i="63"/>
  <c r="G119" i="63"/>
  <c r="Z12" i="28" s="1"/>
  <c r="Z25" i="28" s="1"/>
  <c r="G99" i="63"/>
  <c r="G127" i="63"/>
  <c r="AK12" i="28" s="1"/>
  <c r="AK25" i="28" s="1"/>
  <c r="G116" i="63"/>
  <c r="G102" i="63"/>
  <c r="I12" i="28" s="1"/>
  <c r="I25" i="28" s="1"/>
  <c r="G96" i="63"/>
  <c r="G124" i="63"/>
  <c r="AF12" i="28" s="1"/>
  <c r="AF25" i="28" s="1"/>
  <c r="G115" i="63"/>
  <c r="W12" i="28" s="1"/>
  <c r="G121" i="63"/>
  <c r="G113" i="63"/>
  <c r="G101" i="63"/>
  <c r="G123" i="63"/>
  <c r="AE12" i="28" s="1"/>
  <c r="AE25" i="28" s="1"/>
  <c r="G109" i="63"/>
  <c r="Q12" i="28" s="1"/>
  <c r="Q25" i="28" s="1"/>
  <c r="G111" i="63"/>
  <c r="G108" i="63"/>
  <c r="P12" i="28" s="1"/>
  <c r="P25" i="28" s="1"/>
  <c r="G100" i="63"/>
  <c r="G12" i="28" s="1"/>
  <c r="G25" i="28" s="1"/>
  <c r="G104" i="63"/>
  <c r="G125" i="63"/>
  <c r="AH12" i="28" s="1"/>
  <c r="AH25" i="28" s="1"/>
  <c r="G128" i="63"/>
  <c r="AL12" i="28" s="1"/>
  <c r="AL25" i="28" s="1"/>
  <c r="H12" i="28" l="1"/>
  <c r="H25" i="28" s="1"/>
  <c r="D12" i="28"/>
  <c r="D25" i="28" s="1"/>
  <c r="T12" i="28"/>
  <c r="E12" i="28"/>
  <c r="E25" i="28" s="1"/>
  <c r="K12" i="28"/>
  <c r="K25" i="28" s="1"/>
  <c r="AC12" i="28"/>
  <c r="S12" i="28"/>
  <c r="S25" i="28" s="1"/>
  <c r="R12" i="28"/>
  <c r="R25" i="28" s="1"/>
  <c r="U12" i="28"/>
  <c r="N12" i="28"/>
  <c r="X12" i="28"/>
  <c r="B12" i="28"/>
  <c r="B25" i="28" s="1"/>
  <c r="C13" i="28"/>
  <c r="C14" i="28" s="1"/>
  <c r="C15" i="28" s="1"/>
  <c r="F13" i="28"/>
  <c r="F14" i="28" s="1"/>
  <c r="AL13" i="28"/>
  <c r="AL14" i="28" s="1"/>
  <c r="AO13" i="28"/>
  <c r="AO14" i="28" s="1"/>
  <c r="AK13" i="28"/>
  <c r="AK14" i="28" s="1"/>
  <c r="AN13" i="28"/>
  <c r="AN14" i="28" s="1"/>
  <c r="AJ13" i="28"/>
  <c r="AJ14" i="28" s="1"/>
  <c r="AM13" i="28"/>
  <c r="AM14" i="28" s="1"/>
  <c r="AI13" i="28"/>
  <c r="AI14" i="28" s="1"/>
  <c r="AP13" i="28"/>
  <c r="AP14" i="28" s="1"/>
  <c r="AF13" i="28"/>
  <c r="AF14" i="28" s="1"/>
  <c r="L13" i="28"/>
  <c r="L14" i="28" s="1"/>
  <c r="Z13" i="28"/>
  <c r="Z14" i="28" s="1"/>
  <c r="P13" i="28"/>
  <c r="P14" i="28" s="1"/>
  <c r="Q13" i="28"/>
  <c r="Q14" i="28" s="1"/>
  <c r="AH13" i="28"/>
  <c r="AH14" i="28" s="1"/>
  <c r="AD13" i="28"/>
  <c r="AD14" i="28" s="1"/>
  <c r="I13" i="28"/>
  <c r="I14" i="28" s="1"/>
  <c r="J13" i="28"/>
  <c r="J14" i="28" s="1"/>
  <c r="G13" i="28"/>
  <c r="G14" i="28" s="1"/>
  <c r="W13" i="28"/>
  <c r="W14" i="28" s="1"/>
  <c r="V13" i="28"/>
  <c r="V14" i="28" s="1"/>
  <c r="AB13" i="28"/>
  <c r="AB14" i="28" s="1"/>
  <c r="Y13" i="28"/>
  <c r="Y14" i="28" s="1"/>
  <c r="AE13" i="28"/>
  <c r="AE14" i="28" s="1"/>
  <c r="AA13" i="28"/>
  <c r="AA14" i="28" s="1"/>
  <c r="O13" i="28"/>
  <c r="O14" i="28" s="1"/>
  <c r="AC13" i="28" l="1"/>
  <c r="AC14" i="28" s="1"/>
  <c r="AC15" i="28" s="1"/>
  <c r="AC25" i="28"/>
  <c r="X13" i="28"/>
  <c r="X14" i="28" s="1"/>
  <c r="X15" i="28" s="1"/>
  <c r="X25" i="28"/>
  <c r="T13" i="28"/>
  <c r="T14" i="28" s="1"/>
  <c r="T15" i="28" s="1"/>
  <c r="T25" i="28"/>
  <c r="U13" i="28"/>
  <c r="U14" i="28" s="1"/>
  <c r="U15" i="28" s="1"/>
  <c r="U25" i="28"/>
  <c r="N13" i="28"/>
  <c r="N14" i="28" s="1"/>
  <c r="N15" i="28" s="1"/>
  <c r="N25" i="28"/>
  <c r="V25" i="28"/>
  <c r="Y25" i="28"/>
  <c r="W25" i="28"/>
  <c r="S13" i="28"/>
  <c r="S14" i="28" s="1"/>
  <c r="S15" i="28" s="1"/>
  <c r="K13" i="28"/>
  <c r="K14" i="28" s="1"/>
  <c r="K15" i="28" s="1"/>
  <c r="E13" i="28"/>
  <c r="E14" i="28" s="1"/>
  <c r="E15" i="28" s="1"/>
  <c r="D13" i="28"/>
  <c r="D14" i="28" s="1"/>
  <c r="D15" i="28" s="1"/>
  <c r="H13" i="28"/>
  <c r="H14" i="28" s="1"/>
  <c r="H15" i="28" s="1"/>
  <c r="R13" i="28"/>
  <c r="R14" i="28" s="1"/>
  <c r="R15" i="28" s="1"/>
  <c r="B13" i="28"/>
  <c r="B14" i="28" s="1"/>
  <c r="B15" i="28" s="1"/>
  <c r="AP15" i="28"/>
  <c r="AM15" i="28"/>
  <c r="AO15" i="28"/>
  <c r="AN15" i="28"/>
  <c r="AD15" i="28"/>
  <c r="AI15" i="28"/>
  <c r="Y15" i="28"/>
  <c r="AH15" i="28"/>
  <c r="Q15" i="28"/>
  <c r="AJ15" i="28"/>
  <c r="AB15" i="28"/>
  <c r="V15" i="28"/>
  <c r="P15" i="28"/>
  <c r="W15" i="28"/>
  <c r="Z15" i="28"/>
  <c r="AK15" i="28"/>
  <c r="F15" i="28"/>
  <c r="G15" i="28"/>
  <c r="L15" i="28"/>
  <c r="AE15" i="28"/>
  <c r="J15" i="28"/>
  <c r="AF15" i="28"/>
  <c r="AL15" i="28"/>
  <c r="O15" i="28"/>
  <c r="AA15" i="28"/>
  <c r="I15" i="28"/>
  <c r="B26" i="28" l="1"/>
  <c r="B27" i="28" s="1"/>
  <c r="B28" i="28" s="1"/>
  <c r="C26" i="28"/>
  <c r="D26" i="28"/>
  <c r="E26" i="28"/>
  <c r="F26" i="28"/>
  <c r="F27" i="28" s="1"/>
  <c r="F28" i="28" s="1"/>
  <c r="F2" i="2" s="1"/>
  <c r="G26" i="28"/>
  <c r="G27" i="28" s="1"/>
  <c r="G28" i="28" s="1"/>
  <c r="H26" i="28"/>
  <c r="H27" i="28" s="1"/>
  <c r="H28" i="28" s="1"/>
  <c r="I26" i="28"/>
  <c r="I27" i="28" s="1"/>
  <c r="I28" i="28" s="1"/>
  <c r="J26" i="28"/>
  <c r="J27" i="28" s="1"/>
  <c r="J28" i="28" s="1"/>
  <c r="K26" i="28"/>
  <c r="L26" i="28"/>
  <c r="M26" i="28"/>
  <c r="M27" i="28" s="1"/>
  <c r="M28" i="28" s="1"/>
  <c r="M2" i="2" s="1"/>
  <c r="N26" i="28"/>
  <c r="N27" i="28" s="1"/>
  <c r="N28" i="28" s="1"/>
  <c r="O26" i="28"/>
  <c r="O27" i="28" s="1"/>
  <c r="O28" i="28" s="1"/>
  <c r="P26" i="28"/>
  <c r="P27" i="28" s="1"/>
  <c r="P28" i="28" s="1"/>
  <c r="Q26" i="28"/>
  <c r="Q27" i="28" s="1"/>
  <c r="Q28" i="28" s="1"/>
  <c r="R26" i="28"/>
  <c r="R27" i="28" s="1"/>
  <c r="R28" i="28" s="1"/>
  <c r="S26" i="28"/>
  <c r="T26" i="28"/>
  <c r="T27" i="28" s="1"/>
  <c r="T28" i="28" s="1"/>
  <c r="U26" i="28"/>
  <c r="U27" i="28" s="1"/>
  <c r="U28" i="28" s="1"/>
  <c r="V26" i="28"/>
  <c r="V27" i="28" s="1"/>
  <c r="V28" i="28" s="1"/>
  <c r="W26" i="28"/>
  <c r="W27" i="28" s="1"/>
  <c r="W28" i="28" s="1"/>
  <c r="X26" i="28"/>
  <c r="X27" i="28" s="1"/>
  <c r="X28" i="28" s="1"/>
  <c r="Y26" i="28"/>
  <c r="Y27" i="28" s="1"/>
  <c r="Z26" i="28"/>
  <c r="Z27" i="28" s="1"/>
  <c r="Z28" i="28" s="1"/>
  <c r="AA26" i="28"/>
  <c r="AB26" i="28"/>
  <c r="AB27" i="28" s="1"/>
  <c r="AB28" i="28" s="1"/>
  <c r="AC26" i="28"/>
  <c r="AC27" i="28" s="1"/>
  <c r="AC28" i="28" s="1"/>
  <c r="AC2" i="2" s="1"/>
  <c r="AD26" i="28"/>
  <c r="AD27" i="28" s="1"/>
  <c r="AD28" i="28" s="1"/>
  <c r="AE26" i="28"/>
  <c r="AE27" i="28" s="1"/>
  <c r="AE28" i="28" s="1"/>
  <c r="AF26" i="28"/>
  <c r="AF27" i="28" s="1"/>
  <c r="AF28" i="28" s="1"/>
  <c r="AG26" i="28"/>
  <c r="AG27" i="28" s="1"/>
  <c r="AG28" i="28" s="1"/>
  <c r="AG2" i="2" s="1"/>
  <c r="AH26" i="28"/>
  <c r="AH27" i="28" s="1"/>
  <c r="AH28" i="28" s="1"/>
  <c r="AI26" i="28"/>
  <c r="AJ26" i="28"/>
  <c r="AK26" i="28"/>
  <c r="AK27" i="28" s="1"/>
  <c r="AK28" i="28" s="1"/>
  <c r="AL26" i="28"/>
  <c r="AL27" i="28" s="1"/>
  <c r="AL28" i="28" s="1"/>
  <c r="AM26" i="28"/>
  <c r="AM27" i="28" s="1"/>
  <c r="AM28" i="28" s="1"/>
  <c r="AM2" i="2" s="1"/>
  <c r="AN26" i="28"/>
  <c r="AN27" i="28" s="1"/>
  <c r="AN28" i="28" s="1"/>
  <c r="AN2" i="2" s="1"/>
  <c r="AO26" i="28"/>
  <c r="AO27" i="28" s="1"/>
  <c r="AO28" i="28" s="1"/>
  <c r="AO2" i="2" s="1"/>
  <c r="AP26" i="28"/>
  <c r="AP27" i="28" s="1"/>
  <c r="AP28" i="28" s="1"/>
  <c r="AP2" i="2" s="1"/>
  <c r="AQ26" i="28"/>
  <c r="C27" i="28"/>
  <c r="C28" i="28" s="1"/>
  <c r="D27" i="28"/>
  <c r="D28" i="28" s="1"/>
  <c r="E27" i="28"/>
  <c r="E28" i="28" s="1"/>
  <c r="K27" i="28"/>
  <c r="K28" i="28" s="1"/>
  <c r="L27" i="28"/>
  <c r="L28" i="28" s="1"/>
  <c r="S27" i="28"/>
  <c r="S28" i="28" s="1"/>
  <c r="AA27" i="28"/>
  <c r="AA28" i="28" s="1"/>
  <c r="AI27" i="28"/>
  <c r="AI28" i="28" s="1"/>
  <c r="AJ27" i="28"/>
  <c r="AJ28" i="28" s="1"/>
  <c r="AQ27" i="28"/>
  <c r="AQ28" i="28" s="1"/>
  <c r="AQ2" i="2" s="1"/>
  <c r="I2" i="2" l="1"/>
  <c r="L2" i="2"/>
  <c r="AF2" i="2"/>
  <c r="X2" i="2"/>
  <c r="P2" i="2"/>
  <c r="H2" i="2"/>
  <c r="K2" i="2"/>
  <c r="AE2" i="2"/>
  <c r="W2" i="2"/>
  <c r="O2" i="2"/>
  <c r="G2" i="2"/>
  <c r="E2" i="2"/>
  <c r="AL2" i="2"/>
  <c r="AD2" i="2"/>
  <c r="V2" i="2"/>
  <c r="N2" i="2"/>
  <c r="D2" i="2"/>
  <c r="AK2" i="2"/>
  <c r="U2" i="2"/>
  <c r="Q2" i="2"/>
  <c r="AJ2" i="2"/>
  <c r="C2" i="2"/>
  <c r="AB2" i="2"/>
  <c r="T2" i="2"/>
  <c r="S2" i="2"/>
  <c r="AI2" i="2"/>
  <c r="AA2" i="2"/>
  <c r="AH2" i="2"/>
  <c r="Z2" i="2"/>
  <c r="R2" i="2"/>
  <c r="J2" i="2"/>
  <c r="B2" i="2"/>
  <c r="Y28" i="28"/>
  <c r="Y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<sst xmlns="http://schemas.openxmlformats.org/spreadsheetml/2006/main" count="11507" uniqueCount="502">
  <si>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</si>
  <si>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</si>
  <si>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</si>
  <si>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</si>
  <si>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</si>
  <si>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</si>
  <si>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</si>
  <si>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</si>
  <si>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</si>
  <si>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</si>
  <si>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</si>
  <si>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</si>
  <si>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</si>
  <si>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</si>
  <si>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</si>
  <si>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</si>
  <si>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</si>
  <si>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</si>
  <si>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</si>
  <si>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</si>
  <si>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</si>
  <si>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</si>
  <si>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</si>
  <si>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</si>
  <si>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</si>
  <si>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</si>
  <si>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</si>
  <si>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</si>
  <si>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</si>
  <si>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</si>
  <si>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</si>
  <si>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</si>
  <si>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</si>
  <si>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</si>
  <si>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</si>
  <si>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</si>
  <si>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</si>
  <si>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</si>
  <si>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</si>
  <si>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</si>
  <si>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</si>
  <si>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</si>
  <si>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To: (sector in column)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</si>
  <si>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</si>
  <si>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</si>
  <si>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</si>
  <si>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</si>
  <si>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</si>
  <si>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</si>
  <si>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</si>
  <si>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</si>
  <si>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</si>
  <si>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</si>
  <si>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</si>
  <si>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</si>
  <si>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</si>
  <si>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</si>
  <si>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</si>
  <si>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</si>
  <si>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</si>
  <si>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</si>
  <si>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</si>
  <si>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</si>
  <si>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</si>
  <si>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</si>
  <si>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</si>
  <si>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</si>
  <si>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</si>
  <si>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</si>
  <si>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</si>
  <si>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</si>
  <si>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</si>
  <si>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</si>
  <si>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</si>
  <si>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</si>
  <si>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</si>
  <si>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</si>
  <si>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</si>
  <si>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</si>
  <si>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</si>
  <si>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</si>
  <si>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</si>
  <si>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</si>
  <si>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</si>
  <si>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</si>
  <si>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</si>
  <si>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</si>
  <si>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</si>
  <si>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</si>
  <si>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</si>
  <si>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</si>
  <si>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</si>
  <si>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</si>
  <si>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</si>
  <si>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</si>
  <si>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</si>
  <si>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</si>
  <si>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</si>
  <si>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</si>
  <si>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</si>
  <si>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</si>
  <si>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ISIC 20</t>
  </si>
  <si>
    <t>ISIC 21</t>
  </si>
  <si>
    <t>https://stats.oecd.org/Index.aspx?DataSetCode=IOTSI4_2018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</si>
  <si>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</si>
  <si>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</si>
  <si>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</si>
  <si>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</si>
  <si>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</si>
  <si>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</si>
  <si>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</si>
  <si>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</si>
  <si>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</si>
  <si>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</si>
  <si>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</si>
  <si>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</si>
  <si>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</si>
  <si>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</si>
  <si>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</si>
  <si>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</si>
  <si>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</si>
  <si>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</si>
  <si>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</si>
  <si>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</si>
  <si>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</si>
  <si>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</si>
  <si>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</si>
  <si>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</si>
  <si>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</si>
  <si>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</si>
  <si>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</si>
  <si>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</si>
  <si>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</si>
  <si>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</si>
  <si>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</si>
  <si>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</si>
  <si>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</si>
  <si>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</si>
  <si>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</si>
  <si>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</si>
  <si>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</si>
  <si>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</si>
  <si>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</si>
  <si>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</si>
  <si>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</si>
  <si>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</si>
  <si>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</si>
  <si>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</si>
  <si>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</si>
  <si>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</si>
  <si>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</si>
  <si>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</si>
  <si>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</si>
  <si>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</si>
  <si>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</si>
  <si>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</si>
  <si>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</si>
  <si>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</si>
  <si>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</si>
  <si>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</si>
  <si>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</si>
  <si>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</si>
  <si>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</si>
  <si>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</si>
  <si>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</si>
  <si>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</si>
  <si>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</si>
  <si>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</si>
  <si>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</si>
  <si>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</si>
  <si>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</si>
  <si>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</si>
  <si>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</si>
  <si>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</si>
  <si>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</si>
  <si>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</si>
  <si>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</si>
  <si>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</si>
  <si>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</si>
  <si>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</si>
  <si>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</si>
  <si>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</si>
  <si>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</si>
  <si>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</si>
  <si>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</si>
  <si>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</si>
  <si>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</si>
  <si>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</si>
  <si>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</si>
  <si>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</si>
  <si>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</si>
  <si>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</si>
  <si>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</si>
  <si>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</si>
  <si>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</si>
  <si>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</si>
  <si>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</si>
  <si>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</si>
  <si>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</si>
  <si>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</si>
  <si>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</si>
  <si>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</si>
  <si>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</si>
  <si>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</si>
  <si>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</si>
  <si>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</si>
  <si>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</si>
  <si>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</si>
  <si>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</si>
  <si>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</si>
  <si>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</si>
  <si>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</si>
  <si>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</si>
  <si>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</si>
  <si>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</si>
  <si>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</si>
  <si>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</si>
  <si>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</si>
  <si>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</si>
  <si>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</si>
  <si>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</si>
  <si>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</si>
  <si>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</si>
  <si>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</si>
  <si>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</si>
  <si>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</si>
  <si>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</si>
  <si>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</si>
  <si>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</si>
  <si>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</si>
  <si>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</si>
  <si>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</si>
  <si>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</si>
  <si>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</si>
  <si>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</si>
  <si>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</si>
  <si>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</si>
  <si>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</si>
  <si>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</si>
  <si>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</si>
  <si>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</si>
  <si>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</si>
  <si>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</si>
  <si>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</si>
  <si>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</si>
  <si>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</si>
  <si>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</si>
  <si>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</si>
  <si>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</si>
  <si>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</si>
  <si>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</si>
  <si>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</si>
  <si>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</si>
  <si>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</si>
  <si>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</si>
  <si>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</si>
  <si>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</si>
  <si>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</si>
  <si>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</si>
  <si>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</si>
  <si>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</si>
  <si>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</si>
  <si>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</si>
  <si>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</si>
  <si>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</si>
  <si>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</si>
  <si>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</si>
  <si>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</si>
  <si>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</si>
  <si>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</si>
  <si>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</si>
  <si>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</si>
  <si>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</si>
  <si>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</si>
  <si>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</si>
  <si>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</si>
  <si>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</si>
  <si>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</si>
  <si>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</si>
  <si>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</si>
  <si>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</si>
  <si>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</si>
  <si>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</si>
  <si>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</si>
  <si>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</si>
  <si>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</si>
  <si>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</si>
  <si>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</si>
  <si>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</si>
  <si>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</si>
  <si>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</si>
  <si>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</si>
  <si>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</si>
  <si>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</si>
  <si>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</si>
  <si>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</si>
  <si>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</si>
  <si>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</si>
  <si>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</si>
  <si>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</si>
  <si>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</si>
  <si>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</si>
  <si>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</si>
  <si>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</si>
  <si>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</si>
  <si>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</si>
  <si>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</si>
  <si>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</si>
  <si>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</si>
  <si>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</si>
  <si>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</si>
  <si>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</si>
  <si>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</si>
  <si>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</si>
  <si>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</si>
  <si>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</si>
  <si>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</si>
  <si>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</si>
  <si>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</si>
  <si>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</si>
  <si>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</si>
  <si>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M.EUR</t>
  </si>
  <si>
    <t>ISIC Splits</t>
  </si>
  <si>
    <t>Exiobase</t>
  </si>
  <si>
    <t>Exiobase 3rx, 2016</t>
  </si>
  <si>
    <t>https://zenodo.org/record/2654460#.YEFjHmhKg2w</t>
  </si>
  <si>
    <t>Output; imports and exports</t>
  </si>
  <si>
    <t>Retail  trade services, except of motor vehicles and motorcycles; repair services of personal and household goods (52)</t>
  </si>
  <si>
    <t>EU28</t>
  </si>
  <si>
    <t>Scaling factor</t>
  </si>
  <si>
    <t>DEU: Germany</t>
  </si>
  <si>
    <t>Imports total</t>
  </si>
  <si>
    <t>Exports total</t>
  </si>
  <si>
    <t>Imports that are then exported*?</t>
  </si>
  <si>
    <t>Import content share of exports</t>
  </si>
  <si>
    <t>ISIC 05T09</t>
  </si>
  <si>
    <t>ISIC 23</t>
  </si>
  <si>
    <t>ISIC 24</t>
  </si>
  <si>
    <t>ISIC 35</t>
  </si>
  <si>
    <t>EUROSTAT</t>
  </si>
  <si>
    <t>Total</t>
  </si>
  <si>
    <t>EUROSTAT total</t>
  </si>
  <si>
    <t>%</t>
  </si>
  <si>
    <t>ISIC 09: ISIC 05T08 ratio for U.S.</t>
  </si>
  <si>
    <t>ISIC 21:20 ratio for EU28 (EUROSTAT)</t>
  </si>
  <si>
    <t>Approximate EXIOBASE: EUROSTAT ratio for other categories (EU28)</t>
  </si>
  <si>
    <t>Base data</t>
  </si>
  <si>
    <t>ESTAT</t>
  </si>
  <si>
    <t>https://ec.europa.eu/eurostat/databrowser/view/NAIO_10_CP1610__custom_806876/default/table?lang=en</t>
  </si>
  <si>
    <t>[NAIO_10_CP1610__custom_791674] Value add at basic prices (total; 2015)</t>
  </si>
  <si>
    <t>OECD Data (doi: 10.1787/5834f58a-en)</t>
  </si>
  <si>
    <t>https://data.oecd.org/trade/import-content-of-exports.htm</t>
  </si>
  <si>
    <t>Import content of exports, EU28 (2015)</t>
  </si>
  <si>
    <t>by looking at the formulas in Excel, with a few exceptions</t>
  </si>
  <si>
    <t>Comes from 'For use in EPS' tab</t>
  </si>
  <si>
    <t>Source: EXIOBASE CountryXSector</t>
  </si>
  <si>
    <t>A</t>
  </si>
  <si>
    <t>PC_GEXP</t>
  </si>
  <si>
    <t>TOT</t>
  </si>
  <si>
    <t>GVCPARTICIP</t>
  </si>
  <si>
    <t>KAZ</t>
  </si>
  <si>
    <t>G20</t>
  </si>
  <si>
    <t>EA19</t>
  </si>
  <si>
    <t>PER</t>
  </si>
  <si>
    <t>MAR</t>
  </si>
  <si>
    <t>TUN</t>
  </si>
  <si>
    <t>HRV</t>
  </si>
  <si>
    <t>CRI</t>
  </si>
  <si>
    <t>COL</t>
  </si>
  <si>
    <t>VNM</t>
  </si>
  <si>
    <t>THA</t>
  </si>
  <si>
    <t>TWN</t>
  </si>
  <si>
    <t>ZAF</t>
  </si>
  <si>
    <t>SVN</t>
  </si>
  <si>
    <t>SGP</t>
  </si>
  <si>
    <t>SAU</t>
  </si>
  <si>
    <t>RUS</t>
  </si>
  <si>
    <t>ROU</t>
  </si>
  <si>
    <t>PHL</t>
  </si>
  <si>
    <t>MLT</t>
  </si>
  <si>
    <t>MYS</t>
  </si>
  <si>
    <t>LTU</t>
  </si>
  <si>
    <t>LVA</t>
  </si>
  <si>
    <t>ISR</t>
  </si>
  <si>
    <t>IDN</t>
  </si>
  <si>
    <t>IND</t>
  </si>
  <si>
    <t>HKG</t>
  </si>
  <si>
    <t>EST</t>
  </si>
  <si>
    <t>CYP</t>
  </si>
  <si>
    <t>CHN</t>
  </si>
  <si>
    <t>CHL</t>
  </si>
  <si>
    <t>KHM</t>
  </si>
  <si>
    <t>BGR</t>
  </si>
  <si>
    <t>BRN</t>
  </si>
  <si>
    <t>BRA</t>
  </si>
  <si>
    <t>ARG</t>
  </si>
  <si>
    <t>USA</t>
  </si>
  <si>
    <t>GBR</t>
  </si>
  <si>
    <t>TUR</t>
  </si>
  <si>
    <t>CHE</t>
  </si>
  <si>
    <t>SWE</t>
  </si>
  <si>
    <t>ESP</t>
  </si>
  <si>
    <t>SVK</t>
  </si>
  <si>
    <t>PRT</t>
  </si>
  <si>
    <t>POL</t>
  </si>
  <si>
    <t>NOR</t>
  </si>
  <si>
    <t>NZL</t>
  </si>
  <si>
    <t>NLD</t>
  </si>
  <si>
    <t>MEX</t>
  </si>
  <si>
    <t>LUX</t>
  </si>
  <si>
    <t>KOR</t>
  </si>
  <si>
    <t>JPN</t>
  </si>
  <si>
    <t>ITA</t>
  </si>
  <si>
    <t>IRL</t>
  </si>
  <si>
    <t>ISL</t>
  </si>
  <si>
    <t>HUN</t>
  </si>
  <si>
    <t>GRC</t>
  </si>
  <si>
    <t>DEU</t>
  </si>
  <si>
    <t>FRA</t>
  </si>
  <si>
    <t>FIN</t>
  </si>
  <si>
    <t>DNK</t>
  </si>
  <si>
    <t>CZE</t>
  </si>
  <si>
    <t>CAN</t>
  </si>
  <si>
    <t>BEL</t>
  </si>
  <si>
    <t>AUT</t>
  </si>
  <si>
    <t>AUS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</si>
  <si>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</si>
  <si>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</si>
  <si>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</si>
  <si>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</si>
  <si>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</si>
  <si>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</si>
  <si>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</si>
  <si>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</si>
  <si>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Data extracted on 20 Apr 2021 19:21 UTC (GMT) from OECD.Stat</t>
  </si>
  <si>
    <t>..</t>
  </si>
  <si>
    <t>MLT: Malta</t>
  </si>
  <si>
    <t>HRV: Croatia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</si>
  <si>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</si>
  <si>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</si>
  <si>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</si>
  <si>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</si>
  <si>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</si>
  <si>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</si>
  <si>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</si>
  <si>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</si>
  <si>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</si>
  <si>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</si>
  <si>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</si>
  <si>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</si>
  <si>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</si>
  <si>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</si>
  <si>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</si>
  <si>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</si>
  <si>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</si>
  <si>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</si>
  <si>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</si>
  <si>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</si>
  <si>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</si>
  <si>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</si>
  <si>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C</t>
  </si>
  <si>
    <t>Final</t>
  </si>
  <si>
    <t>Import content of exports</t>
  </si>
  <si>
    <t>EXIOBASE</t>
  </si>
  <si>
    <t>EU28 ICoE calcs</t>
  </si>
  <si>
    <t>Format rearranged to match the categories needed for final ISIC splits</t>
  </si>
  <si>
    <t>Aggregated data was assumed to remain the same across subcategories</t>
  </si>
  <si>
    <t>Because of gaps in the EXIOBASE base data, we fill in information with the following assumptions:</t>
  </si>
  <si>
    <t xml:space="preserve">  We pull imports data for EU28 countries from EXIOBASE</t>
  </si>
  <si>
    <t xml:space="preserve">  We pull ICoE data from OECD for 25 EU countries</t>
  </si>
  <si>
    <t xml:space="preserve">  Using the two data sources above, we calculate blended at blended EU 25 ICoE of export share for each ISIC category (assuming that these 25 countries form a good proxy for the EU as a whole)</t>
  </si>
  <si>
    <t xml:space="preserve">  ISIC 09 is estimated using the ISIC 9: ISIC 05T08 ratio for U.S.</t>
  </si>
  <si>
    <t xml:space="preserve">  ISIC 21 is estimated using the ISIC 21:20 ratio from EUROBASE for domestic production, imports, and exports. Imported content share of exports is assumed to be the average import content share of exports across industries.</t>
  </si>
  <si>
    <t xml:space="preserve">  ISIC 58T60 is filled in using EUROSTAT data which is scaled by the average ratio between EXIOBASE and EUROSTAT data across all industries.</t>
  </si>
  <si>
    <t xml:space="preserve">  We scale the blended values calculated using the approach above using OECD data on EU28 import content of exports to ensure that these values better account for trade within the EU.</t>
  </si>
  <si>
    <t>Import content of exports (ICoE) for EU28 overall, disaggregated by industry, isn't readily available. Therfore, we calculate it as follows:</t>
  </si>
  <si>
    <t>Scroll down for calculation tables</t>
  </si>
  <si>
    <t>Pulled from country tabs</t>
  </si>
  <si>
    <t>Import content of exports calculations</t>
  </si>
  <si>
    <t>Used to derive a ratio between ISIC 20 and ISIC 21 in order to fill in data for ISIC 21, which is missing from EXIOBASE</t>
  </si>
  <si>
    <t>Ratio of ISIC 21 to ISIC 20</t>
  </si>
  <si>
    <t>Source data: EUROSTAT</t>
  </si>
  <si>
    <t>Ratio between ISIC 20 and ISIC 21 in order to fill in data for ISIC 21, which is missing from EXIOBASE</t>
  </si>
  <si>
    <t>We estimate combined import content of exports by industry across 25 EU countries, using a cross-country average weighted by value of imports. This is then scaled to account for intra-EU trade.</t>
  </si>
  <si>
    <t>Total ICoE, EU28 from EXIOBASE</t>
  </si>
  <si>
    <t>Total ICoE, EU28 from OECD</t>
  </si>
  <si>
    <t>Exiobase ICoE (%) (EU25, import-weighted)</t>
  </si>
  <si>
    <t>Exiobase ICoE (%)scaled by OECD total ICoE value</t>
  </si>
  <si>
    <t>[See EXIOBASE countryXsummary summary Excel, 'For use in EPS' tab]</t>
  </si>
  <si>
    <t>Variables: ICESHR [for 25 European countries]</t>
  </si>
  <si>
    <t>Column reference:</t>
  </si>
  <si>
    <t>For more details, please see "EU28 EPS documentation," in the main folder</t>
  </si>
  <si>
    <t>EPS ISIC Code</t>
  </si>
  <si>
    <t>EU Consolidated ISIC Code</t>
  </si>
  <si>
    <t>Reallocated EU ISIC Codes</t>
  </si>
  <si>
    <t>Pre ISIC Consolidation</t>
  </si>
  <si>
    <t>ISIC Consolidation</t>
  </si>
  <si>
    <t>Default EPS ISIC Groupings</t>
  </si>
  <si>
    <t>EU ISIC Consolidation</t>
  </si>
  <si>
    <t>EU ISIC Groupings</t>
  </si>
  <si>
    <t>In general we use EXIOBASE (2014) base data, filling in gaps with EUROSTAT and OECD</t>
  </si>
  <si>
    <t>Export Share of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</si>
</sst>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"/>
    <numFmt numFmtId="168" formatCode="#,##0.0_);\(#,##0.0\)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0" tint="-0.34998626667073579"/>
        <bgColor indexed="64"/>
      </patternFill>
    </fill>
  </fills>
  <borders count="2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4" fillId="0" borderId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4" fillId="13" borderId="7" applyNumberFormat="0" applyAlignment="0" applyProtection="0"/>
    <xf numFmtId="0" fontId="25" fillId="14" borderId="8" applyNumberFormat="0" applyAlignment="0" applyProtection="0"/>
    <xf numFmtId="0" fontId="26" fillId="14" borderId="7" applyNumberFormat="0" applyAlignment="0" applyProtection="0"/>
    <xf numFmtId="0" fontId="27" fillId="0" borderId="9" applyNumberFormat="0" applyFill="0" applyAlignment="0" applyProtection="0"/>
    <xf numFmtId="0" fontId="28" fillId="15" borderId="10" applyNumberFormat="0" applyAlignment="0" applyProtection="0"/>
    <xf numFmtId="0" fontId="29" fillId="0" borderId="0" applyNumberFormat="0" applyFill="0" applyBorder="0" applyAlignment="0" applyProtection="0"/>
    <xf numFmtId="0" fontId="14" fillId="16" borderId="11" applyNumberFormat="0" applyFont="0" applyAlignment="0" applyProtection="0"/>
    <xf numFmtId="0" fontId="30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31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1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1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1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1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1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43" fontId="14" fillId="0" borderId="0" applyFont="0" applyFill="0" applyBorder="0" applyAlignment="0" applyProtection="0"/>
  </cellStyleXfs>
  <cellXfs count="9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right" wrapText="1"/>
    </xf>
    <xf numFmtId="0" fontId="1" fillId="9" borderId="0" xfId="0" applyFont="1" applyFill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4" fillId="0" borderId="0" xfId="0" applyFon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57" applyNumberFormat="1" applyFont="1"/>
    <xf numFmtId="9" fontId="0" fillId="0" borderId="0" xfId="3" applyFont="1"/>
    <xf numFmtId="0" fontId="1" fillId="0" borderId="13" xfId="0" applyFont="1" applyBorder="1" applyAlignment="1">
      <alignment horizontal="right"/>
    </xf>
    <xf numFmtId="0" fontId="1" fillId="8" borderId="14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8" borderId="16" xfId="0" applyFont="1" applyFill="1" applyBorder="1" applyAlignment="1">
      <alignment horizontal="right"/>
    </xf>
    <xf numFmtId="0" fontId="35" fillId="41" borderId="0" xfId="0" applyFont="1" applyFill="1"/>
    <xf numFmtId="0" fontId="1" fillId="41" borderId="13" xfId="0" applyFont="1" applyFill="1" applyBorder="1" applyAlignment="1">
      <alignment horizontal="right"/>
    </xf>
    <xf numFmtId="0" fontId="3" fillId="0" borderId="0" xfId="11"/>
    <xf numFmtId="0" fontId="10" fillId="5" borderId="1" xfId="11" applyFont="1" applyFill="1" applyBorder="1" applyAlignment="1">
      <alignment horizontal="center"/>
    </xf>
    <xf numFmtId="0" fontId="11" fillId="4" borderId="1" xfId="11" applyFont="1" applyFill="1" applyBorder="1" applyAlignment="1">
      <alignment vertical="top" wrapText="1"/>
    </xf>
    <xf numFmtId="0" fontId="9" fillId="4" borderId="1" xfId="11" applyFont="1" applyFill="1" applyBorder="1" applyAlignment="1">
      <alignment wrapText="1"/>
    </xf>
    <xf numFmtId="0" fontId="8" fillId="3" borderId="1" xfId="11" applyFont="1" applyFill="1" applyBorder="1" applyAlignment="1">
      <alignment horizontal="center" vertical="top" wrapText="1"/>
    </xf>
    <xf numFmtId="0" fontId="5" fillId="0" borderId="1" xfId="11" applyFont="1" applyBorder="1" applyAlignment="1">
      <alignment horizontal="left" wrapText="1"/>
    </xf>
    <xf numFmtId="0" fontId="4" fillId="0" borderId="1" xfId="11" applyFont="1" applyBorder="1"/>
    <xf numFmtId="43" fontId="0" fillId="0" borderId="0" xfId="57" applyFont="1"/>
    <xf numFmtId="9" fontId="0" fillId="0" borderId="0" xfId="0" applyNumberFormat="1"/>
    <xf numFmtId="0" fontId="1" fillId="0" borderId="0" xfId="0" applyFont="1" applyAlignment="1">
      <alignment horizontal="right"/>
    </xf>
    <xf numFmtId="2" fontId="0" fillId="0" borderId="0" xfId="0" applyNumberFormat="1"/>
    <xf numFmtId="43" fontId="0" fillId="0" borderId="0" xfId="0" applyNumberFormat="1"/>
    <xf numFmtId="0" fontId="36" fillId="8" borderId="15" xfId="0" applyFont="1" applyFill="1" applyBorder="1" applyAlignment="1">
      <alignment horizontal="right"/>
    </xf>
    <xf numFmtId="0" fontId="35" fillId="0" borderId="0" xfId="0" applyFont="1" applyAlignment="1">
      <alignment horizontal="left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0" fillId="42" borderId="0" xfId="0" applyFill="1"/>
    <xf numFmtId="167" fontId="0" fillId="0" borderId="0" xfId="0" applyNumberFormat="1"/>
    <xf numFmtId="1" fontId="0" fillId="0" borderId="0" xfId="0" applyNumberFormat="1"/>
    <xf numFmtId="0" fontId="0" fillId="41" borderId="0" xfId="0" applyFill="1"/>
    <xf numFmtId="0" fontId="0" fillId="8" borderId="0" xfId="0" applyFill="1"/>
    <xf numFmtId="0" fontId="10" fillId="5" borderId="3" xfId="11" applyFont="1" applyFill="1" applyBorder="1" applyAlignment="1">
      <alignment horizontal="center"/>
    </xf>
    <xf numFmtId="0" fontId="9" fillId="4" borderId="19" xfId="11" applyFont="1" applyFill="1" applyBorder="1" applyAlignment="1">
      <alignment wrapText="1"/>
    </xf>
    <xf numFmtId="0" fontId="3" fillId="0" borderId="18" xfId="11" applyBorder="1"/>
    <xf numFmtId="0" fontId="11" fillId="4" borderId="18" xfId="11" applyFont="1" applyFill="1" applyBorder="1" applyAlignment="1">
      <alignment vertical="top" wrapText="1"/>
    </xf>
    <xf numFmtId="0" fontId="11" fillId="8" borderId="18" xfId="11" applyFont="1" applyFill="1" applyBorder="1" applyAlignment="1">
      <alignment vertical="top" wrapText="1"/>
    </xf>
    <xf numFmtId="0" fontId="10" fillId="43" borderId="3" xfId="11" applyFont="1" applyFill="1" applyBorder="1" applyAlignment="1">
      <alignment horizontal="center"/>
    </xf>
    <xf numFmtId="0" fontId="3" fillId="8" borderId="18" xfId="11" applyFill="1" applyBorder="1"/>
    <xf numFmtId="0" fontId="3" fillId="44" borderId="18" xfId="11" applyFill="1" applyBorder="1"/>
    <xf numFmtId="0" fontId="11" fillId="44" borderId="18" xfId="11" applyFont="1" applyFill="1" applyBorder="1" applyAlignment="1">
      <alignment vertical="top" wrapText="1"/>
    </xf>
    <xf numFmtId="0" fontId="10" fillId="45" borderId="3" xfId="11" applyFont="1" applyFill="1" applyBorder="1" applyAlignment="1">
      <alignment horizontal="center"/>
    </xf>
    <xf numFmtId="168" fontId="4" fillId="0" borderId="1" xfId="11" applyNumberFormat="1" applyFont="1" applyBorder="1" applyAlignment="1">
      <alignment horizontal="right"/>
    </xf>
    <xf numFmtId="168" fontId="4" fillId="8" borderId="1" xfId="11" applyNumberFormat="1" applyFont="1" applyFill="1" applyBorder="1" applyAlignment="1">
      <alignment horizontal="right"/>
    </xf>
    <xf numFmtId="168" fontId="4" fillId="6" borderId="1" xfId="11" applyNumberFormat="1" applyFont="1" applyFill="1" applyBorder="1" applyAlignment="1">
      <alignment horizontal="right"/>
    </xf>
    <xf numFmtId="168" fontId="4" fillId="44" borderId="1" xfId="11" applyNumberFormat="1" applyFont="1" applyFill="1" applyBorder="1" applyAlignment="1">
      <alignment horizontal="right"/>
    </xf>
    <xf numFmtId="0" fontId="4" fillId="0" borderId="0" xfId="11" applyFont="1"/>
    <xf numFmtId="0" fontId="0" fillId="0" borderId="0" xfId="0" applyAlignment="1">
      <alignment vertical="center"/>
    </xf>
    <xf numFmtId="0" fontId="1" fillId="42" borderId="0" xfId="0" applyFont="1" applyFill="1"/>
    <xf numFmtId="0" fontId="1" fillId="42" borderId="0" xfId="0" applyFont="1" applyFill="1" applyAlignment="1">
      <alignment wrapText="1"/>
    </xf>
    <xf numFmtId="0" fontId="13" fillId="0" borderId="0" xfId="0" applyFont="1"/>
    <xf numFmtId="0" fontId="23" fillId="12" borderId="0" xfId="21" applyAlignment="1"/>
    <xf numFmtId="0" fontId="13" fillId="0" borderId="0" xfId="0" quotePrefix="1" applyFont="1"/>
    <xf numFmtId="0" fontId="1" fillId="8" borderId="20" xfId="0" applyFont="1" applyFill="1" applyBorder="1"/>
    <xf numFmtId="167" fontId="1" fillId="8" borderId="21" xfId="0" applyNumberFormat="1" applyFont="1" applyFill="1" applyBorder="1"/>
    <xf numFmtId="0" fontId="37" fillId="8" borderId="22" xfId="11" applyFont="1" applyFill="1" applyBorder="1"/>
    <xf numFmtId="0" fontId="1" fillId="8" borderId="24" xfId="0" applyFont="1" applyFill="1" applyBorder="1"/>
    <xf numFmtId="2" fontId="1" fillId="8" borderId="25" xfId="0" applyNumberFormat="1" applyFont="1" applyFill="1" applyBorder="1"/>
    <xf numFmtId="167" fontId="37" fillId="8" borderId="23" xfId="11" applyNumberFormat="1" applyFont="1" applyFill="1" applyBorder="1"/>
    <xf numFmtId="0" fontId="0" fillId="44" borderId="0" xfId="0" applyFill="1"/>
    <xf numFmtId="0" fontId="1" fillId="0" borderId="0" xfId="0" applyFont="1" applyAlignment="1">
      <alignment vertical="center"/>
    </xf>
    <xf numFmtId="0" fontId="3" fillId="0" borderId="0" xfId="11" applyAlignment="1">
      <alignment wrapText="1"/>
    </xf>
    <xf numFmtId="0" fontId="1" fillId="0" borderId="13" xfId="0" applyFont="1" applyBorder="1"/>
    <xf numFmtId="166" fontId="0" fillId="8" borderId="22" xfId="57" applyNumberFormat="1" applyFont="1" applyFill="1" applyBorder="1"/>
    <xf numFmtId="166" fontId="0" fillId="8" borderId="23" xfId="57" applyNumberFormat="1" applyFont="1" applyFill="1" applyBorder="1"/>
    <xf numFmtId="166" fontId="0" fillId="8" borderId="0" xfId="57" applyNumberFormat="1" applyFont="1" applyFill="1" applyBorder="1"/>
    <xf numFmtId="9" fontId="0" fillId="8" borderId="24" xfId="3" applyFont="1" applyFill="1" applyBorder="1"/>
    <xf numFmtId="9" fontId="0" fillId="8" borderId="25" xfId="3" applyFont="1" applyFill="1" applyBorder="1"/>
    <xf numFmtId="9" fontId="0" fillId="8" borderId="13" xfId="3" applyFont="1" applyFill="1" applyBorder="1"/>
    <xf numFmtId="0" fontId="1" fillId="46" borderId="0" xfId="0" applyFont="1" applyFill="1"/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8" fillId="3" borderId="2" xfId="11" applyFont="1" applyFill="1" applyBorder="1" applyAlignment="1">
      <alignment horizontal="center" vertical="top" wrapText="1"/>
    </xf>
    <xf numFmtId="0" fontId="8" fillId="3" borderId="17" xfId="11" applyFont="1" applyFill="1" applyBorder="1" applyAlignment="1">
      <alignment horizontal="center" vertical="top" wrapText="1"/>
    </xf>
    <xf numFmtId="0" fontId="8" fillId="3" borderId="3" xfId="11" applyFont="1" applyFill="1" applyBorder="1" applyAlignment="1">
      <alignment horizontal="center" vertical="top" wrapText="1"/>
    </xf>
    <xf numFmtId="0" fontId="6" fillId="2" borderId="2" xfId="11" applyFont="1" applyFill="1" applyBorder="1" applyAlignment="1">
      <alignment horizontal="right" vertical="top" wrapText="1"/>
    </xf>
    <xf numFmtId="0" fontId="6" fillId="2" borderId="3" xfId="11" applyFont="1" applyFill="1" applyBorder="1" applyAlignment="1">
      <alignment horizontal="right" vertical="top" wrapText="1"/>
    </xf>
    <xf numFmtId="0" fontId="7" fillId="2" borderId="2" xfId="11" applyFont="1" applyFill="1" applyBorder="1" applyAlignment="1">
      <alignment vertical="top" wrapText="1"/>
    </xf>
    <xf numFmtId="0" fontId="7" fillId="2" borderId="17" xfId="11" applyFont="1" applyFill="1" applyBorder="1" applyAlignment="1">
      <alignment vertical="top" wrapText="1"/>
    </xf>
    <xf numFmtId="0" fontId="7" fillId="2" borderId="3" xfId="11" applyFont="1" applyFill="1" applyBorder="1" applyAlignment="1">
      <alignment vertical="top" wrapText="1"/>
    </xf>
    <xf numFmtId="0" fontId="8" fillId="2" borderId="2" xfId="11" applyFont="1" applyFill="1" applyBorder="1" applyAlignment="1">
      <alignment vertical="top" wrapText="1"/>
    </xf>
    <xf numFmtId="0" fontId="8" fillId="2" borderId="17" xfId="11" applyFont="1" applyFill="1" applyBorder="1" applyAlignment="1">
      <alignment vertical="top" wrapText="1"/>
    </xf>
    <xf numFmtId="0" fontId="8" fillId="2" borderId="3" xfId="11" applyFont="1" applyFill="1" applyBorder="1" applyAlignment="1">
      <alignment vertical="top" wrapText="1"/>
    </xf>
    <xf numFmtId="9" fontId="0" fillId="0" borderId="0" xfId="3" applyNumberFormat="1" applyFont="1"/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1C000000}"/>
    <cellStyle name="Comma 2 2" xfId="9" xr:uid="{00000000-0005-0000-0000-00001D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00000000-0005-0000-0000-000025000000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2A000000}"/>
    <cellStyle name="Normal 2" xfId="2" xr:uid="{00000000-0005-0000-0000-00002B000000}"/>
    <cellStyle name="Normal 2 2" xfId="6" xr:uid="{00000000-0005-0000-0000-00002C000000}"/>
    <cellStyle name="Normal 3" xfId="4" xr:uid="{00000000-0005-0000-0000-00002D000000}"/>
    <cellStyle name="Normal 3 2" xfId="5" xr:uid="{00000000-0005-0000-0000-00002E000000}"/>
    <cellStyle name="Normal 3 3" xfId="56" xr:uid="{00000000-0005-0000-0000-00002F000000}"/>
    <cellStyle name="Normal 4" xfId="10" xr:uid="{00000000-0005-0000-0000-000030000000}"/>
    <cellStyle name="Normal 4 2" xfId="13" xr:uid="{00000000-0005-0000-0000-000031000000}"/>
    <cellStyle name="Normal 4 2 2" xfId="7" xr:uid="{00000000-0005-0000-0000-000032000000}"/>
    <cellStyle name="Normal 5" xfId="12" xr:uid="{00000000-0005-0000-0000-000033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5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externalLink" Target="externalLinks/externalLink6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IOTSI4_2018" TargetMode="External"/><Relationship Id="rId2" Type="http://schemas.openxmlformats.org/officeDocument/2006/relationships/hyperlink" Target="https://ec.europa.eu/eurostat/databrowser/view/NAIO_10_CP1610__custom_806876/default/table?lang=en" TargetMode="External"/><Relationship Id="rId1" Type="http://schemas.openxmlformats.org/officeDocument/2006/relationships/hyperlink" Target="https://zenodo.org/record/265446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ata.oecd.org/trade/import-content-of-exports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trade/import-content-of-exports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53"/>
  <sheetViews>
    <sheetView tabSelected="1" topLeftCell="A25" workbookViewId="0">
      <selection activeCell="A51" sqref="A51"/>
    </sheetView>
  </sheetViews>
  <sheetFormatPr defaultRowHeight="14.5" x14ac:dyDescent="0.35"/>
  <cols>
    <col min="2" max="2" width="105.6328125" customWidth="1"/>
  </cols>
  <sheetData>
    <row r="1" spans="1:2" x14ac:dyDescent="0.35">
      <c r="A1" s="1" t="s">
        <v>87</v>
      </c>
    </row>
    <row r="3" spans="1:2" x14ac:dyDescent="0.35">
      <c r="A3" s="1" t="s">
        <v>0</v>
      </c>
      <c r="B3" s="9" t="s">
        <v>346</v>
      </c>
    </row>
    <row r="4" spans="1:2" x14ac:dyDescent="0.35">
      <c r="B4" t="s">
        <v>323</v>
      </c>
    </row>
    <row r="5" spans="1:2" x14ac:dyDescent="0.35">
      <c r="B5" s="2">
        <v>2019</v>
      </c>
    </row>
    <row r="6" spans="1:2" x14ac:dyDescent="0.35">
      <c r="B6" t="s">
        <v>324</v>
      </c>
    </row>
    <row r="7" spans="1:2" x14ac:dyDescent="0.35">
      <c r="B7" s="3" t="s">
        <v>325</v>
      </c>
    </row>
    <row r="8" spans="1:2" x14ac:dyDescent="0.35">
      <c r="B8" t="s">
        <v>326</v>
      </c>
    </row>
    <row r="9" spans="1:2" x14ac:dyDescent="0.35">
      <c r="B9" t="s">
        <v>488</v>
      </c>
    </row>
    <row r="11" spans="1:2" x14ac:dyDescent="0.35">
      <c r="B11" s="9" t="s">
        <v>322</v>
      </c>
    </row>
    <row r="12" spans="1:2" x14ac:dyDescent="0.35">
      <c r="B12" t="s">
        <v>339</v>
      </c>
    </row>
    <row r="13" spans="1:2" x14ac:dyDescent="0.35">
      <c r="B13" s="38">
        <v>2021</v>
      </c>
    </row>
    <row r="14" spans="1:2" x14ac:dyDescent="0.35">
      <c r="B14" t="s">
        <v>347</v>
      </c>
    </row>
    <row r="15" spans="1:2" x14ac:dyDescent="0.35">
      <c r="B15" s="3" t="s">
        <v>348</v>
      </c>
    </row>
    <row r="16" spans="1:2" x14ac:dyDescent="0.35">
      <c r="B16" t="s">
        <v>349</v>
      </c>
    </row>
    <row r="17" spans="1:2" x14ac:dyDescent="0.35">
      <c r="B17" s="2"/>
    </row>
    <row r="18" spans="1:2" x14ac:dyDescent="0.35">
      <c r="B18" t="s">
        <v>1</v>
      </c>
    </row>
    <row r="19" spans="1:2" x14ac:dyDescent="0.35">
      <c r="B19" s="2">
        <v>2018</v>
      </c>
    </row>
    <row r="20" spans="1:2" x14ac:dyDescent="0.35">
      <c r="B20" t="s">
        <v>79</v>
      </c>
    </row>
    <row r="21" spans="1:2" x14ac:dyDescent="0.35">
      <c r="B21" s="3" t="s">
        <v>103</v>
      </c>
    </row>
    <row r="22" spans="1:2" x14ac:dyDescent="0.35">
      <c r="B22" t="s">
        <v>489</v>
      </c>
    </row>
    <row r="24" spans="1:2" x14ac:dyDescent="0.35">
      <c r="B24" t="s">
        <v>1</v>
      </c>
    </row>
    <row r="25" spans="1:2" x14ac:dyDescent="0.35">
      <c r="B25" s="2">
        <v>2021</v>
      </c>
    </row>
    <row r="26" spans="1:2" x14ac:dyDescent="0.35">
      <c r="B26" t="s">
        <v>350</v>
      </c>
    </row>
    <row r="27" spans="1:2" x14ac:dyDescent="0.35">
      <c r="B27" s="3" t="s">
        <v>351</v>
      </c>
    </row>
    <row r="28" spans="1:2" x14ac:dyDescent="0.35">
      <c r="B28" t="s">
        <v>352</v>
      </c>
    </row>
    <row r="30" spans="1:2" x14ac:dyDescent="0.35">
      <c r="A30" s="1" t="s">
        <v>2</v>
      </c>
    </row>
    <row r="31" spans="1:2" x14ac:dyDescent="0.35">
      <c r="A31" t="s">
        <v>83</v>
      </c>
    </row>
    <row r="32" spans="1:2" x14ac:dyDescent="0.35">
      <c r="A32" t="s">
        <v>97</v>
      </c>
    </row>
    <row r="33" spans="1:1" x14ac:dyDescent="0.35">
      <c r="A33" t="s">
        <v>84</v>
      </c>
    </row>
    <row r="35" spans="1:1" x14ac:dyDescent="0.35">
      <c r="A35" t="s">
        <v>98</v>
      </c>
    </row>
    <row r="36" spans="1:1" x14ac:dyDescent="0.35">
      <c r="A36" t="s">
        <v>99</v>
      </c>
    </row>
    <row r="37" spans="1:1" x14ac:dyDescent="0.35">
      <c r="A37" t="s">
        <v>100</v>
      </c>
    </row>
    <row r="38" spans="1:1" x14ac:dyDescent="0.35">
      <c r="A38" t="s">
        <v>353</v>
      </c>
    </row>
    <row r="40" spans="1:1" x14ac:dyDescent="0.35">
      <c r="A40" t="s">
        <v>500</v>
      </c>
    </row>
    <row r="42" spans="1:1" x14ac:dyDescent="0.35">
      <c r="A42" t="s">
        <v>475</v>
      </c>
    </row>
    <row r="43" spans="1:1" x14ac:dyDescent="0.35">
      <c r="A43" s="61" t="s">
        <v>468</v>
      </c>
    </row>
    <row r="44" spans="1:1" x14ac:dyDescent="0.35">
      <c r="A44" s="61" t="s">
        <v>469</v>
      </c>
    </row>
    <row r="45" spans="1:1" x14ac:dyDescent="0.35">
      <c r="A45" s="61" t="s">
        <v>470</v>
      </c>
    </row>
    <row r="46" spans="1:1" x14ac:dyDescent="0.35">
      <c r="A46" s="61" t="s">
        <v>474</v>
      </c>
    </row>
    <row r="47" spans="1:1" x14ac:dyDescent="0.35">
      <c r="A47" s="61"/>
    </row>
    <row r="48" spans="1:1" x14ac:dyDescent="0.35">
      <c r="A48" s="61" t="s">
        <v>467</v>
      </c>
    </row>
    <row r="49" spans="1:1" x14ac:dyDescent="0.35">
      <c r="A49" s="61" t="s">
        <v>471</v>
      </c>
    </row>
    <row r="50" spans="1:1" x14ac:dyDescent="0.35">
      <c r="A50" s="61" t="s">
        <v>472</v>
      </c>
    </row>
    <row r="51" spans="1:1" x14ac:dyDescent="0.35">
      <c r="A51" s="61" t="s">
        <v>473</v>
      </c>
    </row>
    <row r="53" spans="1:1" x14ac:dyDescent="0.35">
      <c r="A53" s="74" t="s">
        <v>491</v>
      </c>
    </row>
  </sheetData>
  <hyperlinks>
    <hyperlink ref="B7" r:id="rId1" location=".YEFjHmhKg2w" xr:uid="{00000000-0004-0000-0000-000000000000}"/>
    <hyperlink ref="B15" r:id="rId2" xr:uid="{00000000-0004-0000-0000-000001000000}"/>
    <hyperlink ref="B21" r:id="rId3" xr:uid="{00000000-0004-0000-0000-000002000000}"/>
    <hyperlink ref="B27" r:id="rId4" xr:uid="{00000000-0004-0000-0000-000003000000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2:C46"/>
  <sheetViews>
    <sheetView topLeftCell="A4" workbookViewId="0">
      <selection activeCell="B20" sqref="B20"/>
    </sheetView>
  </sheetViews>
  <sheetFormatPr defaultRowHeight="14.5" x14ac:dyDescent="0.35"/>
  <cols>
    <col min="3" max="3" width="15.7265625" customWidth="1"/>
  </cols>
  <sheetData>
    <row r="2" spans="2:3" x14ac:dyDescent="0.35">
      <c r="B2" t="s">
        <v>355</v>
      </c>
    </row>
    <row r="3" spans="2:3" x14ac:dyDescent="0.35">
      <c r="B3" t="s">
        <v>321</v>
      </c>
    </row>
    <row r="4" spans="2:3" x14ac:dyDescent="0.35">
      <c r="B4" t="s">
        <v>328</v>
      </c>
    </row>
    <row r="6" spans="2:3" x14ac:dyDescent="0.35">
      <c r="B6" t="s">
        <v>319</v>
      </c>
      <c r="C6" t="s">
        <v>320</v>
      </c>
    </row>
    <row r="7" spans="2:3" x14ac:dyDescent="0.35">
      <c r="B7" s="16">
        <v>0</v>
      </c>
      <c r="C7">
        <v>0</v>
      </c>
    </row>
    <row r="8" spans="2:3" x14ac:dyDescent="0.35">
      <c r="B8" s="16" t="s">
        <v>9</v>
      </c>
      <c r="C8" s="15">
        <v>454004.30469012773</v>
      </c>
    </row>
    <row r="9" spans="2:3" x14ac:dyDescent="0.35">
      <c r="B9" s="16" t="s">
        <v>107</v>
      </c>
      <c r="C9" s="15">
        <v>17369.497711539327</v>
      </c>
    </row>
    <row r="10" spans="2:3" x14ac:dyDescent="0.35">
      <c r="B10" s="16" t="s">
        <v>106</v>
      </c>
      <c r="C10" s="15">
        <v>73923.484291312576</v>
      </c>
    </row>
    <row r="11" spans="2:3" x14ac:dyDescent="0.35">
      <c r="B11" s="16" t="s">
        <v>10</v>
      </c>
      <c r="C11" s="15">
        <v>166340.70671915577</v>
      </c>
    </row>
    <row r="12" spans="2:3" x14ac:dyDescent="0.35">
      <c r="B12" s="16" t="s">
        <v>12</v>
      </c>
      <c r="C12" s="15">
        <v>1232631.819501061</v>
      </c>
    </row>
    <row r="13" spans="2:3" x14ac:dyDescent="0.35">
      <c r="B13" s="16" t="s">
        <v>13</v>
      </c>
      <c r="C13" s="15">
        <v>323476.72954805865</v>
      </c>
    </row>
    <row r="14" spans="2:3" x14ac:dyDescent="0.35">
      <c r="B14" s="16" t="s">
        <v>14</v>
      </c>
      <c r="C14" s="15">
        <v>154352.38794923623</v>
      </c>
    </row>
    <row r="15" spans="2:3" x14ac:dyDescent="0.35">
      <c r="B15" s="16" t="s">
        <v>15</v>
      </c>
      <c r="C15" s="15">
        <v>534284.32907906547</v>
      </c>
    </row>
    <row r="16" spans="2:3" x14ac:dyDescent="0.35">
      <c r="B16" s="16" t="s">
        <v>16</v>
      </c>
      <c r="C16" s="15">
        <v>273457.51548171084</v>
      </c>
    </row>
    <row r="17" spans="2:3" x14ac:dyDescent="0.35">
      <c r="B17" s="16" t="s">
        <v>101</v>
      </c>
      <c r="C17" s="15">
        <v>551187.88178227108</v>
      </c>
    </row>
    <row r="18" spans="2:3" x14ac:dyDescent="0.35">
      <c r="B18" s="16" t="s">
        <v>17</v>
      </c>
      <c r="C18" s="15">
        <v>330154.43852352368</v>
      </c>
    </row>
    <row r="19" spans="2:3" x14ac:dyDescent="0.35">
      <c r="B19" s="16" t="s">
        <v>311</v>
      </c>
      <c r="C19" s="15">
        <v>50989.84531563332</v>
      </c>
    </row>
    <row r="20" spans="2:3" x14ac:dyDescent="0.35">
      <c r="B20" s="16" t="s">
        <v>312</v>
      </c>
      <c r="C20" s="15">
        <v>219537.40363539784</v>
      </c>
    </row>
    <row r="21" spans="2:3" x14ac:dyDescent="0.35">
      <c r="B21" s="16" t="s">
        <v>313</v>
      </c>
      <c r="C21" s="15">
        <v>216239.50719206425</v>
      </c>
    </row>
    <row r="22" spans="2:3" x14ac:dyDescent="0.35">
      <c r="B22" s="16" t="s">
        <v>314</v>
      </c>
      <c r="C22" s="15">
        <v>237895.21986255262</v>
      </c>
    </row>
    <row r="23" spans="2:3" x14ac:dyDescent="0.35">
      <c r="B23" s="16" t="s">
        <v>18</v>
      </c>
      <c r="C23" s="15">
        <v>567999.17969576549</v>
      </c>
    </row>
    <row r="24" spans="2:3" x14ac:dyDescent="0.35">
      <c r="B24" s="16" t="s">
        <v>19</v>
      </c>
      <c r="C24" s="15">
        <v>654612.75486280746</v>
      </c>
    </row>
    <row r="25" spans="2:3" x14ac:dyDescent="0.35">
      <c r="B25" s="16" t="s">
        <v>20</v>
      </c>
      <c r="C25" s="15">
        <v>450036.29539568856</v>
      </c>
    </row>
    <row r="26" spans="2:3" x14ac:dyDescent="0.35">
      <c r="B26" s="16" t="s">
        <v>21</v>
      </c>
      <c r="C26" s="15">
        <v>705795.49622194842</v>
      </c>
    </row>
    <row r="27" spans="2:3" x14ac:dyDescent="0.35">
      <c r="B27" s="16" t="s">
        <v>22</v>
      </c>
      <c r="C27" s="15">
        <v>864841.21901943686</v>
      </c>
    </row>
    <row r="28" spans="2:3" x14ac:dyDescent="0.35">
      <c r="B28" s="16" t="s">
        <v>23</v>
      </c>
      <c r="C28" s="15">
        <v>266593.43867709133</v>
      </c>
    </row>
    <row r="29" spans="2:3" x14ac:dyDescent="0.35">
      <c r="B29" s="16" t="s">
        <v>24</v>
      </c>
      <c r="C29" s="15">
        <v>338637.33984129014</v>
      </c>
    </row>
    <row r="30" spans="2:3" x14ac:dyDescent="0.35">
      <c r="B30" s="16" t="s">
        <v>316</v>
      </c>
      <c r="C30" s="15">
        <v>361710.42872671696</v>
      </c>
    </row>
    <row r="31" spans="2:3" x14ac:dyDescent="0.35">
      <c r="B31" s="16" t="s">
        <v>317</v>
      </c>
      <c r="C31" s="15">
        <v>111361.53510754601</v>
      </c>
    </row>
    <row r="32" spans="2:3" x14ac:dyDescent="0.35">
      <c r="B32" s="16" t="s">
        <v>315</v>
      </c>
      <c r="C32" s="15">
        <v>349344.09285235434</v>
      </c>
    </row>
    <row r="33" spans="2:3" x14ac:dyDescent="0.35">
      <c r="B33" s="16" t="s">
        <v>25</v>
      </c>
      <c r="C33" s="15">
        <v>2006400.8867646223</v>
      </c>
    </row>
    <row r="34" spans="2:3" x14ac:dyDescent="0.35">
      <c r="B34" s="16" t="s">
        <v>26</v>
      </c>
      <c r="C34" s="15">
        <v>1346015.6977509833</v>
      </c>
    </row>
    <row r="35" spans="2:3" x14ac:dyDescent="0.35">
      <c r="B35" s="16" t="s">
        <v>27</v>
      </c>
      <c r="C35" s="15">
        <v>1835574.3113584032</v>
      </c>
    </row>
    <row r="36" spans="2:3" x14ac:dyDescent="0.35">
      <c r="B36" s="16" t="s">
        <v>28</v>
      </c>
      <c r="C36" s="15">
        <v>966017.34643954423</v>
      </c>
    </row>
    <row r="37" spans="2:3" x14ac:dyDescent="0.35">
      <c r="B37" s="16" t="s">
        <v>30</v>
      </c>
      <c r="C37" s="15">
        <v>684476.59847709525</v>
      </c>
    </row>
    <row r="38" spans="2:3" x14ac:dyDescent="0.35">
      <c r="B38" s="16" t="s">
        <v>31</v>
      </c>
      <c r="C38" s="15">
        <v>550143.29516588966</v>
      </c>
    </row>
    <row r="39" spans="2:3" x14ac:dyDescent="0.35">
      <c r="B39" s="16" t="s">
        <v>32</v>
      </c>
      <c r="C39" s="15">
        <v>1389349.7271460416</v>
      </c>
    </row>
    <row r="40" spans="2:3" x14ac:dyDescent="0.35">
      <c r="B40" s="16" t="s">
        <v>33</v>
      </c>
      <c r="C40" s="15">
        <v>1935135.5752435944</v>
      </c>
    </row>
    <row r="41" spans="2:3" x14ac:dyDescent="0.35">
      <c r="B41" s="16" t="s">
        <v>34</v>
      </c>
      <c r="C41" s="15">
        <v>2694919.9232675401</v>
      </c>
    </row>
    <row r="42" spans="2:3" x14ac:dyDescent="0.35">
      <c r="B42" s="16" t="s">
        <v>35</v>
      </c>
      <c r="C42" s="15">
        <v>1239865.3484659391</v>
      </c>
    </row>
    <row r="43" spans="2:3" x14ac:dyDescent="0.35">
      <c r="B43" s="16" t="s">
        <v>36</v>
      </c>
      <c r="C43" s="15">
        <v>985738.49523987656</v>
      </c>
    </row>
    <row r="44" spans="2:3" x14ac:dyDescent="0.35">
      <c r="B44" s="16" t="s">
        <v>37</v>
      </c>
      <c r="C44" s="15">
        <v>1743990.1113959665</v>
      </c>
    </row>
    <row r="45" spans="2:3" x14ac:dyDescent="0.35">
      <c r="B45" s="16" t="s">
        <v>38</v>
      </c>
      <c r="C45" s="15">
        <v>1032393.6469261519</v>
      </c>
    </row>
    <row r="46" spans="2:3" x14ac:dyDescent="0.35">
      <c r="B46" s="16" t="s">
        <v>39</v>
      </c>
      <c r="C46" s="15">
        <v>65006.848898405093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E205"/>
  <sheetViews>
    <sheetView topLeftCell="A84" workbookViewId="0">
      <selection activeCell="E101" sqref="E101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307</v>
      </c>
    </row>
    <row r="2" spans="1:5" x14ac:dyDescent="0.35">
      <c r="A2" t="s">
        <v>308</v>
      </c>
    </row>
    <row r="3" spans="1:5" x14ac:dyDescent="0.35">
      <c r="A3" t="s">
        <v>328</v>
      </c>
    </row>
    <row r="5" spans="1:5" x14ac:dyDescent="0.35">
      <c r="A5" t="s">
        <v>108</v>
      </c>
      <c r="B5" t="s">
        <v>109</v>
      </c>
      <c r="C5" t="s">
        <v>81</v>
      </c>
      <c r="D5" t="s">
        <v>86</v>
      </c>
      <c r="E5" s="14" t="s">
        <v>310</v>
      </c>
    </row>
    <row r="6" spans="1:5" x14ac:dyDescent="0.35">
      <c r="A6" t="s">
        <v>110</v>
      </c>
      <c r="B6">
        <v>1</v>
      </c>
      <c r="C6">
        <v>11.141877582370334</v>
      </c>
      <c r="D6">
        <v>39.803333071618674</v>
      </c>
      <c r="E6" s="14" t="str">
        <f>VLOOKUP(A6,'ISIC Code Mapping'!$A$2:$D$202, 4, FALSE)</f>
        <v>ISIC 01T03</v>
      </c>
    </row>
    <row r="7" spans="1:5" x14ac:dyDescent="0.35">
      <c r="A7" t="s">
        <v>111</v>
      </c>
      <c r="B7">
        <v>2</v>
      </c>
      <c r="C7">
        <v>890.43143231185923</v>
      </c>
      <c r="D7">
        <v>9291.9264832432054</v>
      </c>
      <c r="E7" s="14" t="str">
        <f>VLOOKUP(A7,'ISIC Code Mapping'!$A$2:$D$202, 4, FALSE)</f>
        <v>ISIC 01T03</v>
      </c>
    </row>
    <row r="8" spans="1:5" x14ac:dyDescent="0.35">
      <c r="A8" t="s">
        <v>112</v>
      </c>
      <c r="B8">
        <v>3</v>
      </c>
      <c r="C8">
        <v>2232.8883799998302</v>
      </c>
      <c r="D8">
        <v>3217.5690092489567</v>
      </c>
      <c r="E8" s="14" t="str">
        <f>VLOOKUP(A8,'ISIC Code Mapping'!$A$2:$D$202, 4, FALSE)</f>
        <v>ISIC 01T03</v>
      </c>
    </row>
    <row r="9" spans="1:5" x14ac:dyDescent="0.35">
      <c r="A9" t="s">
        <v>113</v>
      </c>
      <c r="B9">
        <v>4</v>
      </c>
      <c r="C9">
        <v>30614.038138864307</v>
      </c>
      <c r="D9">
        <v>7092.9937904807794</v>
      </c>
      <c r="E9" s="14" t="str">
        <f>VLOOKUP(A9,'ISIC Code Mapping'!$A$2:$D$202, 4, FALSE)</f>
        <v>ISIC 01T03</v>
      </c>
    </row>
    <row r="10" spans="1:5" x14ac:dyDescent="0.35">
      <c r="A10" t="s">
        <v>114</v>
      </c>
      <c r="B10">
        <v>5</v>
      </c>
      <c r="C10">
        <v>7668.6915619983383</v>
      </c>
      <c r="D10">
        <v>1002.2209258360692</v>
      </c>
      <c r="E10" s="14" t="str">
        <f>VLOOKUP(A10,'ISIC Code Mapping'!$A$2:$D$202, 4, FALSE)</f>
        <v>ISIC 01T03</v>
      </c>
    </row>
    <row r="11" spans="1:5" x14ac:dyDescent="0.35">
      <c r="A11" t="s">
        <v>115</v>
      </c>
      <c r="B11">
        <v>6</v>
      </c>
      <c r="C11">
        <v>4.7824559134690743</v>
      </c>
      <c r="D11">
        <v>5.5505994603397184</v>
      </c>
      <c r="E11" s="14" t="str">
        <f>VLOOKUP(A11,'ISIC Code Mapping'!$A$2:$D$202, 4, FALSE)</f>
        <v>ISIC 01T03</v>
      </c>
    </row>
    <row r="12" spans="1:5" x14ac:dyDescent="0.35">
      <c r="A12" t="s">
        <v>116</v>
      </c>
      <c r="B12">
        <v>7</v>
      </c>
      <c r="C12">
        <v>214.51903442070562</v>
      </c>
      <c r="D12">
        <v>406.24800420174898</v>
      </c>
      <c r="E12" s="14" t="str">
        <f>VLOOKUP(A12,'ISIC Code Mapping'!$A$2:$D$202, 4, FALSE)</f>
        <v>ISIC 01T03</v>
      </c>
    </row>
    <row r="13" spans="1:5" x14ac:dyDescent="0.35">
      <c r="A13" t="s">
        <v>117</v>
      </c>
      <c r="B13">
        <v>8</v>
      </c>
      <c r="C13">
        <v>16018.973290414147</v>
      </c>
      <c r="D13">
        <v>838.56398643578063</v>
      </c>
      <c r="E13" s="14" t="str">
        <f>VLOOKUP(A13,'ISIC Code Mapping'!$A$2:$D$202, 4, FALSE)</f>
        <v>ISIC 01T03</v>
      </c>
    </row>
    <row r="14" spans="1:5" x14ac:dyDescent="0.35">
      <c r="A14" t="s">
        <v>118</v>
      </c>
      <c r="B14">
        <v>9</v>
      </c>
      <c r="C14">
        <v>3.7591904763628077</v>
      </c>
      <c r="D14">
        <v>860.8061673761747</v>
      </c>
      <c r="E14" s="14" t="str">
        <f>VLOOKUP(A14,'ISIC Code Mapping'!$A$2:$D$202, 4, FALSE)</f>
        <v>ISIC 01T03</v>
      </c>
    </row>
    <row r="15" spans="1:5" x14ac:dyDescent="0.35">
      <c r="A15" t="s">
        <v>119</v>
      </c>
      <c r="B15">
        <v>10</v>
      </c>
      <c r="C15">
        <v>1.733150485060208</v>
      </c>
      <c r="D15">
        <v>111.11366801289091</v>
      </c>
      <c r="E15" s="14" t="str">
        <f>VLOOKUP(A15,'ISIC Code Mapping'!$A$2:$D$202, 4, FALSE)</f>
        <v>ISIC 01T03</v>
      </c>
    </row>
    <row r="16" spans="1:5" x14ac:dyDescent="0.35">
      <c r="A16" t="s">
        <v>120</v>
      </c>
      <c r="B16">
        <v>11</v>
      </c>
      <c r="C16">
        <v>11.594304661437985</v>
      </c>
      <c r="D16">
        <v>508.57022257597089</v>
      </c>
      <c r="E16" s="14" t="str">
        <f>VLOOKUP(A16,'ISIC Code Mapping'!$A$2:$D$202, 4, FALSE)</f>
        <v>ISIC 01T03</v>
      </c>
    </row>
    <row r="17" spans="1:5" x14ac:dyDescent="0.35">
      <c r="A17" t="s">
        <v>121</v>
      </c>
      <c r="B17">
        <v>12</v>
      </c>
      <c r="C17">
        <v>346.15640732889699</v>
      </c>
      <c r="D17">
        <v>1199.7528973848603</v>
      </c>
      <c r="E17" s="14" t="str">
        <f>VLOOKUP(A17,'ISIC Code Mapping'!$A$2:$D$202, 4, FALSE)</f>
        <v>ISIC 01T03</v>
      </c>
    </row>
    <row r="18" spans="1:5" x14ac:dyDescent="0.35">
      <c r="A18" t="s">
        <v>122</v>
      </c>
      <c r="B18">
        <v>13</v>
      </c>
      <c r="C18">
        <v>655.94603383204662</v>
      </c>
      <c r="D18">
        <v>345.03880570204319</v>
      </c>
      <c r="E18" s="14" t="str">
        <f>VLOOKUP(A18,'ISIC Code Mapping'!$A$2:$D$202, 4, FALSE)</f>
        <v>ISIC 01T03</v>
      </c>
    </row>
    <row r="19" spans="1:5" x14ac:dyDescent="0.35">
      <c r="A19" t="s">
        <v>123</v>
      </c>
      <c r="B19">
        <v>14</v>
      </c>
      <c r="C19">
        <v>0</v>
      </c>
      <c r="D19">
        <v>0</v>
      </c>
      <c r="E19" s="14" t="str">
        <f>VLOOKUP(A19,'ISIC Code Mapping'!$A$2:$D$202, 4, FALSE)</f>
        <v>ISIC 01T03</v>
      </c>
    </row>
    <row r="20" spans="1:5" x14ac:dyDescent="0.35">
      <c r="A20" t="s">
        <v>124</v>
      </c>
      <c r="B20">
        <v>15</v>
      </c>
      <c r="C20">
        <v>278.39516773450958</v>
      </c>
      <c r="D20">
        <v>61.51955011459853</v>
      </c>
      <c r="E20" s="14" t="str">
        <f>VLOOKUP(A20,'ISIC Code Mapping'!$A$2:$D$202, 4, FALSE)</f>
        <v>ISIC 01T03</v>
      </c>
    </row>
    <row r="21" spans="1:5" x14ac:dyDescent="0.35">
      <c r="A21" t="s">
        <v>125</v>
      </c>
      <c r="B21">
        <v>16</v>
      </c>
      <c r="C21">
        <v>0</v>
      </c>
      <c r="D21">
        <v>0</v>
      </c>
      <c r="E21" s="14" t="str">
        <f>VLOOKUP(A21,'ISIC Code Mapping'!$A$2:$D$202, 4, FALSE)</f>
        <v>ISIC 01T03</v>
      </c>
    </row>
    <row r="22" spans="1:5" x14ac:dyDescent="0.35">
      <c r="A22" t="s">
        <v>126</v>
      </c>
      <c r="B22">
        <v>17</v>
      </c>
      <c r="C22">
        <v>0</v>
      </c>
      <c r="D22">
        <v>0</v>
      </c>
      <c r="E22" s="14" t="str">
        <f>VLOOKUP(A22,'ISIC Code Mapping'!$A$2:$D$202, 4, FALSE)</f>
        <v>ISIC 01T03</v>
      </c>
    </row>
    <row r="23" spans="1:5" x14ac:dyDescent="0.35">
      <c r="A23" t="s">
        <v>127</v>
      </c>
      <c r="B23">
        <v>18</v>
      </c>
      <c r="C23">
        <v>1966.2355209065981</v>
      </c>
      <c r="D23">
        <v>1589.2048719500428</v>
      </c>
      <c r="E23" s="14" t="str">
        <f>VLOOKUP(A23,'ISIC Code Mapping'!$A$2:$D$202, 4, FALSE)</f>
        <v>ISIC 01T03</v>
      </c>
    </row>
    <row r="24" spans="1:5" x14ac:dyDescent="0.35">
      <c r="A24" t="s">
        <v>128</v>
      </c>
      <c r="B24">
        <v>19</v>
      </c>
      <c r="C24">
        <v>5518.2504983795707</v>
      </c>
      <c r="D24">
        <v>1152.731040943416</v>
      </c>
      <c r="E24" s="14" t="str">
        <f>VLOOKUP(A24,'ISIC Code Mapping'!$A$2:$D$202, 4, FALSE)</f>
        <v>ISIC 01T03</v>
      </c>
    </row>
    <row r="25" spans="1:5" x14ac:dyDescent="0.35">
      <c r="A25" t="s">
        <v>129</v>
      </c>
      <c r="B25">
        <v>20</v>
      </c>
      <c r="C25">
        <v>471.14322049606187</v>
      </c>
      <c r="D25">
        <v>13.336262500338009</v>
      </c>
      <c r="E25" s="14" t="str">
        <f>VLOOKUP(A25,'ISIC Code Mapping'!$A$2:$D$202, 4, FALSE)</f>
        <v>ISIC 05</v>
      </c>
    </row>
    <row r="26" spans="1:5" x14ac:dyDescent="0.35">
      <c r="A26" t="s">
        <v>130</v>
      </c>
      <c r="B26">
        <v>21</v>
      </c>
      <c r="C26">
        <v>421.72315999905362</v>
      </c>
      <c r="D26">
        <v>10.476206170953988</v>
      </c>
      <c r="E26" s="14" t="str">
        <f>VLOOKUP(A26,'ISIC Code Mapping'!$A$2:$D$202, 4, FALSE)</f>
        <v>ISIC 05</v>
      </c>
    </row>
    <row r="27" spans="1:5" x14ac:dyDescent="0.35">
      <c r="A27" t="s">
        <v>131</v>
      </c>
      <c r="B27">
        <v>22</v>
      </c>
      <c r="C27">
        <v>7925.9517025842424</v>
      </c>
      <c r="D27">
        <v>164.38835296921579</v>
      </c>
      <c r="E27" s="14" t="str">
        <f>VLOOKUP(A27,'ISIC Code Mapping'!$A$2:$D$202, 4, FALSE)</f>
        <v>ISIC 05</v>
      </c>
    </row>
    <row r="28" spans="1:5" x14ac:dyDescent="0.35">
      <c r="A28" t="s">
        <v>132</v>
      </c>
      <c r="B28">
        <v>23</v>
      </c>
      <c r="C28">
        <v>310.43244744663747</v>
      </c>
      <c r="D28">
        <v>2.0603881296297137</v>
      </c>
      <c r="E28" s="14" t="str">
        <f>VLOOKUP(A28,'ISIC Code Mapping'!$A$2:$D$202, 4, FALSE)</f>
        <v>ISIC 05</v>
      </c>
    </row>
    <row r="29" spans="1:5" x14ac:dyDescent="0.35">
      <c r="A29" t="s">
        <v>133</v>
      </c>
      <c r="B29">
        <v>24</v>
      </c>
      <c r="C29">
        <v>6.2871836509572787E-2</v>
      </c>
      <c r="D29">
        <v>0.7708531846656278</v>
      </c>
      <c r="E29" s="14" t="str">
        <f>VLOOKUP(A29,'ISIC Code Mapping'!$A$2:$D$202, 4, FALSE)</f>
        <v>ISIC 05</v>
      </c>
    </row>
    <row r="30" spans="1:5" x14ac:dyDescent="0.35">
      <c r="A30" t="s">
        <v>134</v>
      </c>
      <c r="B30">
        <v>25</v>
      </c>
      <c r="C30">
        <v>22.044613399454683</v>
      </c>
      <c r="D30">
        <v>18.427092348782544</v>
      </c>
      <c r="E30" s="14" t="str">
        <f>VLOOKUP(A30,'ISIC Code Mapping'!$A$2:$D$202, 4, FALSE)</f>
        <v>ISIC 05</v>
      </c>
    </row>
    <row r="31" spans="1:5" x14ac:dyDescent="0.35">
      <c r="A31" t="s">
        <v>135</v>
      </c>
      <c r="B31">
        <v>26</v>
      </c>
      <c r="C31">
        <v>17.382051264307531</v>
      </c>
      <c r="D31">
        <v>51.619710928112752</v>
      </c>
      <c r="E31" s="14" t="str">
        <f>VLOOKUP(A31,'ISIC Code Mapping'!$A$2:$D$202, 4, FALSE)</f>
        <v>ISIC 05</v>
      </c>
    </row>
    <row r="32" spans="1:5" x14ac:dyDescent="0.35">
      <c r="A32" t="s">
        <v>136</v>
      </c>
      <c r="B32">
        <v>27</v>
      </c>
      <c r="C32">
        <v>7.2398335144376293</v>
      </c>
      <c r="D32">
        <v>24.824904487394324</v>
      </c>
      <c r="E32" s="14" t="str">
        <f>VLOOKUP(A32,'ISIC Code Mapping'!$A$2:$D$202, 4, FALSE)</f>
        <v>ISIC 05</v>
      </c>
    </row>
    <row r="33" spans="1:5" x14ac:dyDescent="0.35">
      <c r="A33" t="s">
        <v>137</v>
      </c>
      <c r="B33">
        <v>28</v>
      </c>
      <c r="C33">
        <v>105742.04702406097</v>
      </c>
      <c r="D33">
        <v>6687.5898142599108</v>
      </c>
      <c r="E33" s="14" t="str">
        <f>VLOOKUP(A33,'ISIC Code Mapping'!$A$2:$D$202, 4, FALSE)</f>
        <v>ISIC 06</v>
      </c>
    </row>
    <row r="34" spans="1:5" x14ac:dyDescent="0.35">
      <c r="A34" t="s">
        <v>138</v>
      </c>
      <c r="B34">
        <v>29</v>
      </c>
      <c r="C34">
        <v>50035.56911154266</v>
      </c>
      <c r="D34">
        <v>996.16111918138472</v>
      </c>
      <c r="E34" s="14" t="str">
        <f>VLOOKUP(A34,'ISIC Code Mapping'!$A$2:$D$202, 4, FALSE)</f>
        <v>ISIC 06</v>
      </c>
    </row>
    <row r="35" spans="1:5" x14ac:dyDescent="0.35">
      <c r="A35" t="s">
        <v>139</v>
      </c>
      <c r="B35">
        <v>30</v>
      </c>
      <c r="C35">
        <v>2455.7009434388774</v>
      </c>
      <c r="D35">
        <v>121.96656579148942</v>
      </c>
      <c r="E35" s="14" t="str">
        <f>VLOOKUP(A35,'ISIC Code Mapping'!$A$2:$D$202, 4, FALSE)</f>
        <v>ISIC 06</v>
      </c>
    </row>
    <row r="36" spans="1:5" x14ac:dyDescent="0.35">
      <c r="A36" t="s">
        <v>140</v>
      </c>
      <c r="B36">
        <v>31</v>
      </c>
      <c r="C36">
        <v>1.0306205966231521</v>
      </c>
      <c r="D36">
        <v>3.0582795380904516E-2</v>
      </c>
      <c r="E36" s="14" t="str">
        <f>VLOOKUP(A36,'ISIC Code Mapping'!$A$2:$D$202, 4, FALSE)</f>
        <v>ISIC 06</v>
      </c>
    </row>
    <row r="37" spans="1:5" x14ac:dyDescent="0.35">
      <c r="A37" t="s">
        <v>141</v>
      </c>
      <c r="B37">
        <v>32</v>
      </c>
      <c r="C37">
        <v>0.3226659757692793</v>
      </c>
      <c r="D37">
        <v>4.5992678426185511E-3</v>
      </c>
      <c r="E37" s="14" t="str">
        <f>VLOOKUP(A37,'ISIC Code Mapping'!$A$2:$D$202, 4, FALSE)</f>
        <v>ISIC 07T08</v>
      </c>
    </row>
    <row r="38" spans="1:5" x14ac:dyDescent="0.35">
      <c r="A38" t="s">
        <v>142</v>
      </c>
      <c r="B38">
        <v>33</v>
      </c>
      <c r="C38">
        <v>5109.7073517775643</v>
      </c>
      <c r="D38">
        <v>163.35962400906004</v>
      </c>
      <c r="E38" s="14" t="str">
        <f>VLOOKUP(A38,'ISIC Code Mapping'!$A$2:$D$202, 4, FALSE)</f>
        <v>ISIC 07T08</v>
      </c>
    </row>
    <row r="39" spans="1:5" x14ac:dyDescent="0.35">
      <c r="A39" t="s">
        <v>143</v>
      </c>
      <c r="B39">
        <v>34</v>
      </c>
      <c r="C39">
        <v>10121.965617505877</v>
      </c>
      <c r="D39">
        <v>867.01476300630975</v>
      </c>
      <c r="E39" s="14" t="str">
        <f>VLOOKUP(A39,'ISIC Code Mapping'!$A$2:$D$202, 4, FALSE)</f>
        <v>ISIC 07T08</v>
      </c>
    </row>
    <row r="40" spans="1:5" x14ac:dyDescent="0.35">
      <c r="A40" t="s">
        <v>144</v>
      </c>
      <c r="B40">
        <v>35</v>
      </c>
      <c r="C40">
        <v>414.42240033188028</v>
      </c>
      <c r="D40">
        <v>317.18232952884864</v>
      </c>
      <c r="E40" s="14" t="str">
        <f>VLOOKUP(A40,'ISIC Code Mapping'!$A$2:$D$202, 4, FALSE)</f>
        <v>ISIC 07T08</v>
      </c>
    </row>
    <row r="41" spans="1:5" x14ac:dyDescent="0.35">
      <c r="A41" t="s">
        <v>145</v>
      </c>
      <c r="B41">
        <v>36</v>
      </c>
      <c r="C41">
        <v>169.3260405232416</v>
      </c>
      <c r="D41">
        <v>16.815962543983513</v>
      </c>
      <c r="E41" s="14" t="str">
        <f>VLOOKUP(A41,'ISIC Code Mapping'!$A$2:$D$202, 4, FALSE)</f>
        <v>ISIC 07T08</v>
      </c>
    </row>
    <row r="42" spans="1:5" x14ac:dyDescent="0.35">
      <c r="A42" t="s">
        <v>146</v>
      </c>
      <c r="B42">
        <v>37</v>
      </c>
      <c r="C42">
        <v>533.25938885994913</v>
      </c>
      <c r="D42">
        <v>421.07137724840135</v>
      </c>
      <c r="E42" s="14" t="str">
        <f>VLOOKUP(A42,'ISIC Code Mapping'!$A$2:$D$202, 4, FALSE)</f>
        <v>ISIC 07T08</v>
      </c>
    </row>
    <row r="43" spans="1:5" x14ac:dyDescent="0.35">
      <c r="A43" t="s">
        <v>147</v>
      </c>
      <c r="B43">
        <v>38</v>
      </c>
      <c r="C43">
        <v>1725.1236806904999</v>
      </c>
      <c r="D43">
        <v>384.40723643000962</v>
      </c>
      <c r="E43" s="14" t="str">
        <f>VLOOKUP(A43,'ISIC Code Mapping'!$A$2:$D$202, 4, FALSE)</f>
        <v>ISIC 07T08</v>
      </c>
    </row>
    <row r="44" spans="1:5" x14ac:dyDescent="0.35">
      <c r="A44" t="s">
        <v>148</v>
      </c>
      <c r="B44">
        <v>39</v>
      </c>
      <c r="C44">
        <v>1370.5866029337139</v>
      </c>
      <c r="D44">
        <v>67.783606703090072</v>
      </c>
      <c r="E44" s="14" t="str">
        <f>VLOOKUP(A44,'ISIC Code Mapping'!$A$2:$D$202, 4, FALSE)</f>
        <v>ISIC 07T08</v>
      </c>
    </row>
    <row r="45" spans="1:5" x14ac:dyDescent="0.35">
      <c r="A45" t="s">
        <v>149</v>
      </c>
      <c r="B45">
        <v>40</v>
      </c>
      <c r="C45">
        <v>855.43698287638995</v>
      </c>
      <c r="D45">
        <v>1724.5428084673231</v>
      </c>
      <c r="E45" s="14" t="str">
        <f>VLOOKUP(A45,'ISIC Code Mapping'!$A$2:$D$202, 4, FALSE)</f>
        <v>ISIC 07T08</v>
      </c>
    </row>
    <row r="46" spans="1:5" x14ac:dyDescent="0.35">
      <c r="A46" t="s">
        <v>150</v>
      </c>
      <c r="B46">
        <v>41</v>
      </c>
      <c r="C46">
        <v>1762.028183940962</v>
      </c>
      <c r="D46">
        <v>806.52448204873247</v>
      </c>
      <c r="E46" s="14" t="str">
        <f>VLOOKUP(A46,'ISIC Code Mapping'!$A$2:$D$202, 4, FALSE)</f>
        <v>ISIC 07T08</v>
      </c>
    </row>
    <row r="47" spans="1:5" x14ac:dyDescent="0.35">
      <c r="A47" t="s">
        <v>151</v>
      </c>
      <c r="B47">
        <v>42</v>
      </c>
      <c r="C47">
        <v>3598.9206868388978</v>
      </c>
      <c r="D47">
        <v>2467.1989159588911</v>
      </c>
      <c r="E47" s="14" t="str">
        <f>VLOOKUP(A47,'ISIC Code Mapping'!$A$2:$D$202, 4, FALSE)</f>
        <v>ISIC 07T08</v>
      </c>
    </row>
    <row r="48" spans="1:5" x14ac:dyDescent="0.35">
      <c r="A48" t="s">
        <v>152</v>
      </c>
      <c r="B48">
        <v>43</v>
      </c>
      <c r="C48">
        <v>1660.4602282377298</v>
      </c>
      <c r="D48">
        <v>686.64653544295936</v>
      </c>
      <c r="E48" s="14" t="str">
        <f>VLOOKUP(A48,'ISIC Code Mapping'!$A$2:$D$202, 4, FALSE)</f>
        <v>ISIC 10T12</v>
      </c>
    </row>
    <row r="49" spans="1:5" x14ac:dyDescent="0.35">
      <c r="A49" t="s">
        <v>153</v>
      </c>
      <c r="B49">
        <v>44</v>
      </c>
      <c r="C49">
        <v>99.783446004306029</v>
      </c>
      <c r="D49">
        <v>6294.32728507101</v>
      </c>
      <c r="E49" s="14" t="str">
        <f>VLOOKUP(A49,'ISIC Code Mapping'!$A$2:$D$202, 4, FALSE)</f>
        <v>ISIC 10T12</v>
      </c>
    </row>
    <row r="50" spans="1:5" x14ac:dyDescent="0.35">
      <c r="A50" t="s">
        <v>154</v>
      </c>
      <c r="B50">
        <v>45</v>
      </c>
      <c r="C50">
        <v>977.48949403562131</v>
      </c>
      <c r="D50">
        <v>2179.5326480909275</v>
      </c>
      <c r="E50" s="14" t="str">
        <f>VLOOKUP(A50,'ISIC Code Mapping'!$A$2:$D$202, 4, FALSE)</f>
        <v>ISIC 10T12</v>
      </c>
    </row>
    <row r="51" spans="1:5" x14ac:dyDescent="0.35">
      <c r="A51" t="s">
        <v>155</v>
      </c>
      <c r="B51">
        <v>46</v>
      </c>
      <c r="C51">
        <v>2273.0388790913103</v>
      </c>
      <c r="D51">
        <v>2533.6813745541995</v>
      </c>
      <c r="E51" s="14" t="str">
        <f>VLOOKUP(A51,'ISIC Code Mapping'!$A$2:$D$202, 4, FALSE)</f>
        <v>ISIC 10T12</v>
      </c>
    </row>
    <row r="52" spans="1:5" x14ac:dyDescent="0.35">
      <c r="A52" t="s">
        <v>156</v>
      </c>
      <c r="B52">
        <v>47</v>
      </c>
      <c r="C52">
        <v>5087.3475388958577</v>
      </c>
      <c r="D52">
        <v>4513.983733375173</v>
      </c>
      <c r="E52" s="14" t="str">
        <f>VLOOKUP(A52,'ISIC Code Mapping'!$A$2:$D$202, 4, FALSE)</f>
        <v>ISIC 10T12</v>
      </c>
    </row>
    <row r="53" spans="1:5" x14ac:dyDescent="0.35">
      <c r="A53" t="s">
        <v>157</v>
      </c>
      <c r="B53">
        <v>48</v>
      </c>
      <c r="C53">
        <v>1079.8747174891496</v>
      </c>
      <c r="D53">
        <v>20327.804407579981</v>
      </c>
      <c r="E53" s="14" t="str">
        <f>VLOOKUP(A53,'ISIC Code Mapping'!$A$2:$D$202, 4, FALSE)</f>
        <v>ISIC 10T12</v>
      </c>
    </row>
    <row r="54" spans="1:5" x14ac:dyDescent="0.35">
      <c r="A54" t="s">
        <v>158</v>
      </c>
      <c r="B54">
        <v>49</v>
      </c>
      <c r="C54">
        <v>607.50610706358077</v>
      </c>
      <c r="D54">
        <v>196.87787536728015</v>
      </c>
      <c r="E54" s="14" t="str">
        <f>VLOOKUP(A54,'ISIC Code Mapping'!$A$2:$D$202, 4, FALSE)</f>
        <v>ISIC 10T12</v>
      </c>
    </row>
    <row r="55" spans="1:5" x14ac:dyDescent="0.35">
      <c r="A55" t="s">
        <v>159</v>
      </c>
      <c r="B55">
        <v>50</v>
      </c>
      <c r="C55">
        <v>778.80183738533856</v>
      </c>
      <c r="D55">
        <v>1216.6587270740938</v>
      </c>
      <c r="E55" s="14" t="str">
        <f>VLOOKUP(A55,'ISIC Code Mapping'!$A$2:$D$202, 4, FALSE)</f>
        <v>ISIC 10T12</v>
      </c>
    </row>
    <row r="56" spans="1:5" x14ac:dyDescent="0.35">
      <c r="A56" t="s">
        <v>160</v>
      </c>
      <c r="B56">
        <v>51</v>
      </c>
      <c r="C56">
        <v>28235.076320574415</v>
      </c>
      <c r="D56">
        <v>66821.438270189916</v>
      </c>
      <c r="E56" s="14" t="str">
        <f>VLOOKUP(A56,'ISIC Code Mapping'!$A$2:$D$202, 4, FALSE)</f>
        <v>ISIC 10T12</v>
      </c>
    </row>
    <row r="57" spans="1:5" x14ac:dyDescent="0.35">
      <c r="A57" t="s">
        <v>161</v>
      </c>
      <c r="B57">
        <v>52</v>
      </c>
      <c r="C57">
        <v>7626.8161118833323</v>
      </c>
      <c r="D57">
        <v>35499.435874629635</v>
      </c>
      <c r="E57" s="14" t="str">
        <f>VLOOKUP(A57,'ISIC Code Mapping'!$A$2:$D$202, 4, FALSE)</f>
        <v>ISIC 10T12</v>
      </c>
    </row>
    <row r="58" spans="1:5" x14ac:dyDescent="0.35">
      <c r="A58" t="s">
        <v>162</v>
      </c>
      <c r="B58">
        <v>53</v>
      </c>
      <c r="C58">
        <v>11640.631056238099</v>
      </c>
      <c r="D58">
        <v>5944.2498507892806</v>
      </c>
      <c r="E58" s="14" t="str">
        <f>VLOOKUP(A58,'ISIC Code Mapping'!$A$2:$D$202, 4, FALSE)</f>
        <v>ISIC 10T12</v>
      </c>
    </row>
    <row r="59" spans="1:5" x14ac:dyDescent="0.35">
      <c r="A59" t="s">
        <v>163</v>
      </c>
      <c r="B59">
        <v>54</v>
      </c>
      <c r="C59">
        <v>738.49956059031035</v>
      </c>
      <c r="D59">
        <v>5614.2218673931447</v>
      </c>
      <c r="E59" s="14" t="str">
        <f>VLOOKUP(A59,'ISIC Code Mapping'!$A$2:$D$202, 4, FALSE)</f>
        <v>ISIC 10T12</v>
      </c>
    </row>
    <row r="60" spans="1:5" x14ac:dyDescent="0.35">
      <c r="A60" t="s">
        <v>164</v>
      </c>
      <c r="B60">
        <v>55</v>
      </c>
      <c r="C60">
        <v>37102.348203255351</v>
      </c>
      <c r="D60">
        <v>26658.863994629952</v>
      </c>
      <c r="E60" s="14" t="str">
        <f>VLOOKUP(A60,'ISIC Code Mapping'!$A$2:$D$202, 4, FALSE)</f>
        <v>ISIC 13T15</v>
      </c>
    </row>
    <row r="61" spans="1:5" x14ac:dyDescent="0.35">
      <c r="A61" t="s">
        <v>165</v>
      </c>
      <c r="B61">
        <v>56</v>
      </c>
      <c r="C61">
        <v>45692.02018474591</v>
      </c>
      <c r="D61">
        <v>22263.960249470409</v>
      </c>
      <c r="E61" s="14" t="str">
        <f>VLOOKUP(A61,'ISIC Code Mapping'!$A$2:$D$202, 4, FALSE)</f>
        <v>ISIC 13T15</v>
      </c>
    </row>
    <row r="62" spans="1:5" x14ac:dyDescent="0.35">
      <c r="A62" t="s">
        <v>166</v>
      </c>
      <c r="B62">
        <v>57</v>
      </c>
      <c r="C62">
        <v>22987.676896700134</v>
      </c>
      <c r="D62">
        <v>19675.889658820488</v>
      </c>
      <c r="E62" s="14" t="str">
        <f>VLOOKUP(A62,'ISIC Code Mapping'!$A$2:$D$202, 4, FALSE)</f>
        <v>ISIC 13T15</v>
      </c>
    </row>
    <row r="63" spans="1:5" x14ac:dyDescent="0.35">
      <c r="A63" t="s">
        <v>167</v>
      </c>
      <c r="B63">
        <v>58</v>
      </c>
      <c r="C63">
        <v>10769.887064800936</v>
      </c>
      <c r="D63">
        <v>18009.071646368429</v>
      </c>
      <c r="E63" s="14" t="str">
        <f>VLOOKUP(A63,'ISIC Code Mapping'!$A$2:$D$202, 4, FALSE)</f>
        <v>ISIC 16</v>
      </c>
    </row>
    <row r="64" spans="1:5" x14ac:dyDescent="0.35">
      <c r="A64" t="s">
        <v>168</v>
      </c>
      <c r="B64">
        <v>59</v>
      </c>
      <c r="C64">
        <v>0</v>
      </c>
      <c r="D64">
        <v>0</v>
      </c>
      <c r="E64" s="14" t="str">
        <f>VLOOKUP(A64,'ISIC Code Mapping'!$A$2:$D$202, 4, FALSE)</f>
        <v>ISIC 16</v>
      </c>
    </row>
    <row r="65" spans="1:5" x14ac:dyDescent="0.35">
      <c r="A65" t="s">
        <v>169</v>
      </c>
      <c r="B65">
        <v>60</v>
      </c>
      <c r="C65">
        <v>2289.7366274193159</v>
      </c>
      <c r="D65">
        <v>5390.7007709045083</v>
      </c>
      <c r="E65" s="14" t="str">
        <f>VLOOKUP(A65,'ISIC Code Mapping'!$A$2:$D$202, 4, FALSE)</f>
        <v>ISIC 17T18</v>
      </c>
    </row>
    <row r="66" spans="1:5" x14ac:dyDescent="0.35">
      <c r="A66" t="s">
        <v>170</v>
      </c>
      <c r="B66">
        <v>61</v>
      </c>
      <c r="C66">
        <v>0</v>
      </c>
      <c r="D66">
        <v>0</v>
      </c>
      <c r="E66" s="14" t="str">
        <f>VLOOKUP(A66,'ISIC Code Mapping'!$A$2:$D$202, 4, FALSE)</f>
        <v>ISIC 17T18</v>
      </c>
    </row>
    <row r="67" spans="1:5" x14ac:dyDescent="0.35">
      <c r="A67" t="s">
        <v>104</v>
      </c>
      <c r="B67">
        <v>62</v>
      </c>
      <c r="C67">
        <v>8886.3029983786309</v>
      </c>
      <c r="D67">
        <v>27161.614450236542</v>
      </c>
      <c r="E67" s="14" t="str">
        <f>VLOOKUP(A67,'ISIC Code Mapping'!$A$2:$D$202, 4, FALSE)</f>
        <v>ISIC 17T18</v>
      </c>
    </row>
    <row r="68" spans="1:5" x14ac:dyDescent="0.35">
      <c r="A68" t="s">
        <v>171</v>
      </c>
      <c r="B68">
        <v>63</v>
      </c>
      <c r="C68">
        <v>5427.6867152260747</v>
      </c>
      <c r="D68">
        <v>15227.470531067162</v>
      </c>
      <c r="E68" s="14" t="str">
        <f>VLOOKUP(A68,'ISIC Code Mapping'!$A$2:$D$202, 4, FALSE)</f>
        <v>ISIC 17T18</v>
      </c>
    </row>
    <row r="69" spans="1:5" x14ac:dyDescent="0.35">
      <c r="A69" t="s">
        <v>172</v>
      </c>
      <c r="B69">
        <v>64</v>
      </c>
      <c r="C69">
        <v>363.54993791085121</v>
      </c>
      <c r="D69">
        <v>545.83307620892663</v>
      </c>
      <c r="E69" s="14" t="str">
        <f>VLOOKUP(A69,'ISIC Code Mapping'!$A$2:$D$202, 4, FALSE)</f>
        <v>ISIC 19</v>
      </c>
    </row>
    <row r="70" spans="1:5" x14ac:dyDescent="0.35">
      <c r="A70" t="s">
        <v>173</v>
      </c>
      <c r="B70">
        <v>65</v>
      </c>
      <c r="C70">
        <v>0</v>
      </c>
      <c r="D70">
        <v>0</v>
      </c>
      <c r="E70" s="14" t="str">
        <f>VLOOKUP(A70,'ISIC Code Mapping'!$A$2:$D$202, 4, FALSE)</f>
        <v>ISIC 19</v>
      </c>
    </row>
    <row r="71" spans="1:5" x14ac:dyDescent="0.35">
      <c r="A71" t="s">
        <v>174</v>
      </c>
      <c r="B71">
        <v>66</v>
      </c>
      <c r="C71">
        <v>35.79234360444984</v>
      </c>
      <c r="D71">
        <v>2.0551042651767162</v>
      </c>
      <c r="E71" s="14" t="str">
        <f>VLOOKUP(A71,'ISIC Code Mapping'!$A$2:$D$202, 4, FALSE)</f>
        <v>ISIC 19</v>
      </c>
    </row>
    <row r="72" spans="1:5" x14ac:dyDescent="0.35">
      <c r="A72" t="s">
        <v>175</v>
      </c>
      <c r="B72">
        <v>67</v>
      </c>
      <c r="C72">
        <v>4877.568800598393</v>
      </c>
      <c r="D72">
        <v>14278.040982406685</v>
      </c>
      <c r="E72" s="14" t="str">
        <f>VLOOKUP(A72,'ISIC Code Mapping'!$A$2:$D$202, 4, FALSE)</f>
        <v>ISIC 19</v>
      </c>
    </row>
    <row r="73" spans="1:5" x14ac:dyDescent="0.35">
      <c r="A73" t="s">
        <v>176</v>
      </c>
      <c r="B73">
        <v>68</v>
      </c>
      <c r="C73">
        <v>0</v>
      </c>
      <c r="D73">
        <v>0</v>
      </c>
      <c r="E73" s="14" t="str">
        <f>VLOOKUP(A73,'ISIC Code Mapping'!$A$2:$D$202, 4, FALSE)</f>
        <v>ISIC 19</v>
      </c>
    </row>
    <row r="74" spans="1:5" x14ac:dyDescent="0.35">
      <c r="A74" t="s">
        <v>177</v>
      </c>
      <c r="B74">
        <v>69</v>
      </c>
      <c r="C74">
        <v>0.33775852572627063</v>
      </c>
      <c r="D74">
        <v>0</v>
      </c>
      <c r="E74" s="14" t="str">
        <f>VLOOKUP(A74,'ISIC Code Mapping'!$A$2:$D$202, 4, FALSE)</f>
        <v>ISIC 19</v>
      </c>
    </row>
    <row r="75" spans="1:5" x14ac:dyDescent="0.35">
      <c r="A75" t="s">
        <v>178</v>
      </c>
      <c r="B75">
        <v>70</v>
      </c>
      <c r="C75">
        <v>3925.230606529758</v>
      </c>
      <c r="D75">
        <v>4982.1325518746426</v>
      </c>
      <c r="E75" s="14" t="str">
        <f>VLOOKUP(A75,'ISIC Code Mapping'!$A$2:$D$202, 4, FALSE)</f>
        <v>ISIC 19</v>
      </c>
    </row>
    <row r="76" spans="1:5" x14ac:dyDescent="0.35">
      <c r="A76" t="s">
        <v>179</v>
      </c>
      <c r="B76">
        <v>71</v>
      </c>
      <c r="C76">
        <v>845.2056397044114</v>
      </c>
      <c r="D76">
        <v>1773.4092916731481</v>
      </c>
      <c r="E76" s="14" t="str">
        <f>VLOOKUP(A76,'ISIC Code Mapping'!$A$2:$D$202, 4, FALSE)</f>
        <v>ISIC 19</v>
      </c>
    </row>
    <row r="77" spans="1:5" x14ac:dyDescent="0.35">
      <c r="A77" t="s">
        <v>180</v>
      </c>
      <c r="B77">
        <v>72</v>
      </c>
      <c r="C77">
        <v>0</v>
      </c>
      <c r="D77">
        <v>0</v>
      </c>
      <c r="E77" s="14" t="str">
        <f>VLOOKUP(A77,'ISIC Code Mapping'!$A$2:$D$202, 4, FALSE)</f>
        <v>ISIC 19</v>
      </c>
    </row>
    <row r="78" spans="1:5" x14ac:dyDescent="0.35">
      <c r="A78" t="s">
        <v>181</v>
      </c>
      <c r="B78">
        <v>73</v>
      </c>
      <c r="C78">
        <v>11019.046251212376</v>
      </c>
      <c r="D78">
        <v>7331.5067189654355</v>
      </c>
      <c r="E78" s="14" t="str">
        <f>VLOOKUP(A78,'ISIC Code Mapping'!$A$2:$D$202, 4, FALSE)</f>
        <v>ISIC 19</v>
      </c>
    </row>
    <row r="79" spans="1:5" x14ac:dyDescent="0.35">
      <c r="A79" t="s">
        <v>182</v>
      </c>
      <c r="B79">
        <v>74</v>
      </c>
      <c r="C79">
        <v>0.51468668512263982</v>
      </c>
      <c r="D79">
        <v>0.7746293275532975</v>
      </c>
      <c r="E79" s="14" t="str">
        <f>VLOOKUP(A79,'ISIC Code Mapping'!$A$2:$D$202, 4, FALSE)</f>
        <v>ISIC 19</v>
      </c>
    </row>
    <row r="80" spans="1:5" x14ac:dyDescent="0.35">
      <c r="A80" t="s">
        <v>183</v>
      </c>
      <c r="B80">
        <v>75</v>
      </c>
      <c r="C80">
        <v>4114.1564747480561</v>
      </c>
      <c r="D80">
        <v>1389.6685930275492</v>
      </c>
      <c r="E80" s="14" t="str">
        <f>VLOOKUP(A80,'ISIC Code Mapping'!$A$2:$D$202, 4, FALSE)</f>
        <v>ISIC 19</v>
      </c>
    </row>
    <row r="81" spans="1:5" x14ac:dyDescent="0.35">
      <c r="A81" t="s">
        <v>184</v>
      </c>
      <c r="B81">
        <v>76</v>
      </c>
      <c r="C81">
        <v>88.95604561559648</v>
      </c>
      <c r="D81">
        <v>253.18440517618615</v>
      </c>
      <c r="E81" s="14" t="str">
        <f>VLOOKUP(A81,'ISIC Code Mapping'!$A$2:$D$202, 4, FALSE)</f>
        <v>ISIC 19</v>
      </c>
    </row>
    <row r="82" spans="1:5" x14ac:dyDescent="0.35">
      <c r="A82" t="s">
        <v>185</v>
      </c>
      <c r="B82">
        <v>77</v>
      </c>
      <c r="C82">
        <v>0</v>
      </c>
      <c r="D82">
        <v>0</v>
      </c>
      <c r="E82" s="14" t="str">
        <f>VLOOKUP(A82,'ISIC Code Mapping'!$A$2:$D$202, 4, FALSE)</f>
        <v>ISIC 19</v>
      </c>
    </row>
    <row r="83" spans="1:5" x14ac:dyDescent="0.35">
      <c r="A83" t="s">
        <v>186</v>
      </c>
      <c r="B83">
        <v>78</v>
      </c>
      <c r="C83">
        <v>2822.2184386343656</v>
      </c>
      <c r="D83">
        <v>3169.47906200236</v>
      </c>
      <c r="E83" s="14" t="str">
        <f>VLOOKUP(A83,'ISIC Code Mapping'!$A$2:$D$202, 4, FALSE)</f>
        <v>ISIC 19</v>
      </c>
    </row>
    <row r="84" spans="1:5" x14ac:dyDescent="0.35">
      <c r="A84" t="s">
        <v>187</v>
      </c>
      <c r="B84">
        <v>79</v>
      </c>
      <c r="C84">
        <v>134.78301803831906</v>
      </c>
      <c r="D84">
        <v>380.06990429450968</v>
      </c>
      <c r="E84" s="14" t="str">
        <f>VLOOKUP(A84,'ISIC Code Mapping'!$A$2:$D$202, 4, FALSE)</f>
        <v>ISIC 19</v>
      </c>
    </row>
    <row r="85" spans="1:5" x14ac:dyDescent="0.35">
      <c r="A85" t="s">
        <v>188</v>
      </c>
      <c r="B85">
        <v>80</v>
      </c>
      <c r="C85">
        <v>31.959399661346499</v>
      </c>
      <c r="D85">
        <v>114.72338526607383</v>
      </c>
      <c r="E85" s="14" t="str">
        <f>VLOOKUP(A85,'ISIC Code Mapping'!$A$2:$D$202, 4, FALSE)</f>
        <v>ISIC 19</v>
      </c>
    </row>
    <row r="86" spans="1:5" x14ac:dyDescent="0.35">
      <c r="A86" t="s">
        <v>189</v>
      </c>
      <c r="B86">
        <v>81</v>
      </c>
      <c r="C86">
        <v>90.294815699176297</v>
      </c>
      <c r="D86">
        <v>622.84279552476642</v>
      </c>
      <c r="E86" s="14" t="str">
        <f>VLOOKUP(A86,'ISIC Code Mapping'!$A$2:$D$202, 4, FALSE)</f>
        <v>ISIC 19</v>
      </c>
    </row>
    <row r="87" spans="1:5" x14ac:dyDescent="0.35">
      <c r="A87" t="s">
        <v>190</v>
      </c>
      <c r="B87">
        <v>82</v>
      </c>
      <c r="C87">
        <v>117.00461914637427</v>
      </c>
      <c r="D87">
        <v>30.371662920083075</v>
      </c>
      <c r="E87" s="14" t="str">
        <f>VLOOKUP(A87,'ISIC Code Mapping'!$A$2:$D$202, 4, FALSE)</f>
        <v>ISIC 19</v>
      </c>
    </row>
    <row r="88" spans="1:5" x14ac:dyDescent="0.35">
      <c r="A88" t="s">
        <v>191</v>
      </c>
      <c r="B88">
        <v>83</v>
      </c>
      <c r="C88">
        <v>220.7015800829985</v>
      </c>
      <c r="D88">
        <v>77.030205060241272</v>
      </c>
      <c r="E88" s="14" t="str">
        <f>VLOOKUP(A88,'ISIC Code Mapping'!$A$2:$D$202, 4, FALSE)</f>
        <v>ISIC 19</v>
      </c>
    </row>
    <row r="89" spans="1:5" x14ac:dyDescent="0.35">
      <c r="A89" t="s">
        <v>192</v>
      </c>
      <c r="B89">
        <v>84</v>
      </c>
      <c r="C89">
        <v>474.72554705413836</v>
      </c>
      <c r="D89">
        <v>204.81243813832927</v>
      </c>
      <c r="E89" s="14" t="str">
        <f>VLOOKUP(A89,'ISIC Code Mapping'!$A$2:$D$202, 4, FALSE)</f>
        <v>ISIC 19</v>
      </c>
    </row>
    <row r="90" spans="1:5" x14ac:dyDescent="0.35">
      <c r="A90" t="s">
        <v>193</v>
      </c>
      <c r="B90">
        <v>85</v>
      </c>
      <c r="C90">
        <v>1396.3152709305714</v>
      </c>
      <c r="D90">
        <v>2281.1604157416918</v>
      </c>
      <c r="E90" s="14" t="str">
        <f>VLOOKUP(A90,'ISIC Code Mapping'!$A$2:$D$202, 4, FALSE)</f>
        <v>ISIC 20</v>
      </c>
    </row>
    <row r="91" spans="1:5" x14ac:dyDescent="0.35">
      <c r="A91" t="s">
        <v>194</v>
      </c>
      <c r="B91">
        <v>86</v>
      </c>
      <c r="C91">
        <v>10483.691424411729</v>
      </c>
      <c r="D91">
        <v>18333.750503962045</v>
      </c>
      <c r="E91" s="14" t="str">
        <f>VLOOKUP(A91,'ISIC Code Mapping'!$A$2:$D$202, 4, FALSE)</f>
        <v>ISIC 20</v>
      </c>
    </row>
    <row r="92" spans="1:5" x14ac:dyDescent="0.35">
      <c r="A92" t="s">
        <v>195</v>
      </c>
      <c r="B92">
        <v>87</v>
      </c>
      <c r="C92">
        <v>0</v>
      </c>
      <c r="D92">
        <v>0</v>
      </c>
      <c r="E92" s="14" t="str">
        <f>VLOOKUP(A92,'ISIC Code Mapping'!$A$2:$D$202, 4, FALSE)</f>
        <v>ISIC 20</v>
      </c>
    </row>
    <row r="93" spans="1:5" x14ac:dyDescent="0.35">
      <c r="A93" t="s">
        <v>196</v>
      </c>
      <c r="B93">
        <v>88</v>
      </c>
      <c r="C93">
        <v>179.3430592845385</v>
      </c>
      <c r="D93">
        <v>93.82040485651892</v>
      </c>
      <c r="E93" s="14" t="str">
        <f>VLOOKUP(A93,'ISIC Code Mapping'!$A$2:$D$202, 4, FALSE)</f>
        <v>ISIC 20</v>
      </c>
    </row>
    <row r="94" spans="1:5" x14ac:dyDescent="0.35">
      <c r="A94" t="s">
        <v>197</v>
      </c>
      <c r="B94">
        <v>89</v>
      </c>
      <c r="C94">
        <v>2421.2003306887555</v>
      </c>
      <c r="D94">
        <v>2146.4254550088949</v>
      </c>
      <c r="E94" s="14" t="str">
        <f>VLOOKUP(A94,'ISIC Code Mapping'!$A$2:$D$202, 4, FALSE)</f>
        <v>ISIC 20</v>
      </c>
    </row>
    <row r="95" spans="1:5" x14ac:dyDescent="0.35">
      <c r="A95" t="s">
        <v>198</v>
      </c>
      <c r="B95">
        <v>90</v>
      </c>
      <c r="C95">
        <v>168932.11055123113</v>
      </c>
      <c r="D95">
        <v>79910.613197454455</v>
      </c>
      <c r="E95" s="14" t="str">
        <f>VLOOKUP(A95,'ISIC Code Mapping'!$A$2:$D$202, 4, FALSE)</f>
        <v>ISIC 20</v>
      </c>
    </row>
    <row r="96" spans="1:5" x14ac:dyDescent="0.35">
      <c r="A96" t="s">
        <v>199</v>
      </c>
      <c r="B96">
        <v>91</v>
      </c>
      <c r="C96">
        <v>160.68161493576241</v>
      </c>
      <c r="D96">
        <v>3.6993078626390794</v>
      </c>
      <c r="E96" s="14" t="str">
        <f>VLOOKUP(A96,'ISIC Code Mapping'!$A$2:$D$202, 4, FALSE)</f>
        <v>ISIC 20</v>
      </c>
    </row>
    <row r="97" spans="1:5" x14ac:dyDescent="0.35">
      <c r="A97" t="s">
        <v>200</v>
      </c>
      <c r="B97">
        <v>92</v>
      </c>
      <c r="C97">
        <v>86.257322764292084</v>
      </c>
      <c r="D97">
        <v>160.84866588375735</v>
      </c>
      <c r="E97" s="14" t="str">
        <f>VLOOKUP(A97,'ISIC Code Mapping'!$A$2:$D$202, 4, FALSE)</f>
        <v>ISIC 20</v>
      </c>
    </row>
    <row r="98" spans="1:5" x14ac:dyDescent="0.35">
      <c r="A98" t="s">
        <v>201</v>
      </c>
      <c r="B98">
        <v>93</v>
      </c>
      <c r="C98">
        <v>112.85451353771863</v>
      </c>
      <c r="D98">
        <v>34.932859005335082</v>
      </c>
      <c r="E98" s="14" t="str">
        <f>VLOOKUP(A98,'ISIC Code Mapping'!$A$2:$D$202, 4, FALSE)</f>
        <v>ISIC 19</v>
      </c>
    </row>
    <row r="99" spans="1:5" x14ac:dyDescent="0.35">
      <c r="A99" t="s">
        <v>202</v>
      </c>
      <c r="B99">
        <v>94</v>
      </c>
      <c r="C99">
        <v>33.860351314141752</v>
      </c>
      <c r="D99">
        <v>0.29065481183610681</v>
      </c>
      <c r="E99" s="14" t="str">
        <f>VLOOKUP(A99,'ISIC Code Mapping'!$A$2:$D$202, 4, FALSE)</f>
        <v>ISIC 19</v>
      </c>
    </row>
    <row r="100" spans="1:5" x14ac:dyDescent="0.35">
      <c r="A100" t="s">
        <v>203</v>
      </c>
      <c r="B100">
        <v>95</v>
      </c>
      <c r="C100">
        <v>12.72263389978214</v>
      </c>
      <c r="D100">
        <v>13.362086205367877</v>
      </c>
      <c r="E100" s="14" t="str">
        <f>VLOOKUP(A100,'ISIC Code Mapping'!$A$2:$D$202, 4, FALSE)</f>
        <v>ISIC 19</v>
      </c>
    </row>
    <row r="101" spans="1:5" x14ac:dyDescent="0.35">
      <c r="A101" t="s">
        <v>204</v>
      </c>
      <c r="B101">
        <v>96</v>
      </c>
      <c r="C101">
        <v>40578.784250686098</v>
      </c>
      <c r="D101">
        <v>56296.600571812523</v>
      </c>
      <c r="E101" s="14" t="str">
        <f>VLOOKUP(A101,'ISIC Code Mapping'!$A$2:$D$202, 4, FALSE)</f>
        <v>ISIC 22</v>
      </c>
    </row>
    <row r="102" spans="1:5" x14ac:dyDescent="0.35">
      <c r="A102" t="s">
        <v>205</v>
      </c>
      <c r="B102">
        <v>97</v>
      </c>
      <c r="C102">
        <v>5539.062513732616</v>
      </c>
      <c r="D102">
        <v>8565.8204264879823</v>
      </c>
      <c r="E102" s="14" t="str">
        <f>VLOOKUP(A102,'ISIC Code Mapping'!$A$2:$D$202, 4, FALSE)</f>
        <v>ISIC 231</v>
      </c>
    </row>
    <row r="103" spans="1:5" x14ac:dyDescent="0.35">
      <c r="A103" t="s">
        <v>206</v>
      </c>
      <c r="B103">
        <v>98</v>
      </c>
      <c r="C103">
        <v>0</v>
      </c>
      <c r="D103">
        <v>0</v>
      </c>
      <c r="E103" s="14" t="str">
        <f>VLOOKUP(A103,'ISIC Code Mapping'!$A$2:$D$202, 4, FALSE)</f>
        <v>ISIC 231</v>
      </c>
    </row>
    <row r="104" spans="1:5" x14ac:dyDescent="0.35">
      <c r="A104" t="s">
        <v>207</v>
      </c>
      <c r="B104">
        <v>99</v>
      </c>
      <c r="C104">
        <v>3482.9086082866652</v>
      </c>
      <c r="D104">
        <v>7277.9236225546492</v>
      </c>
      <c r="E104" s="14" t="str">
        <f>VLOOKUP(A104,'ISIC Code Mapping'!$A$2:$D$202, 4, FALSE)</f>
        <v>ISIC 239</v>
      </c>
    </row>
    <row r="105" spans="1:5" x14ac:dyDescent="0.35">
      <c r="A105" t="s">
        <v>208</v>
      </c>
      <c r="B105">
        <v>100</v>
      </c>
      <c r="C105">
        <v>55.20029126809392</v>
      </c>
      <c r="D105">
        <v>451.4563189464879</v>
      </c>
      <c r="E105" s="14" t="str">
        <f>VLOOKUP(A105,'ISIC Code Mapping'!$A$2:$D$202, 4, FALSE)</f>
        <v>ISIC 239</v>
      </c>
    </row>
    <row r="106" spans="1:5" x14ac:dyDescent="0.35">
      <c r="A106" t="s">
        <v>209</v>
      </c>
      <c r="B106">
        <v>101</v>
      </c>
      <c r="C106">
        <v>891.81343446025073</v>
      </c>
      <c r="D106">
        <v>5119.4079826641037</v>
      </c>
      <c r="E106" s="14" t="str">
        <f>VLOOKUP(A106,'ISIC Code Mapping'!$A$2:$D$202, 4, FALSE)</f>
        <v>ISIC 239</v>
      </c>
    </row>
    <row r="107" spans="1:5" x14ac:dyDescent="0.35">
      <c r="A107" t="s">
        <v>210</v>
      </c>
      <c r="B107">
        <v>102</v>
      </c>
      <c r="C107">
        <v>0</v>
      </c>
      <c r="D107">
        <v>0</v>
      </c>
      <c r="E107" s="14" t="str">
        <f>VLOOKUP(A107,'ISIC Code Mapping'!$A$2:$D$202, 4, FALSE)</f>
        <v>ISIC 239</v>
      </c>
    </row>
    <row r="108" spans="1:5" x14ac:dyDescent="0.35">
      <c r="A108" t="s">
        <v>105</v>
      </c>
      <c r="B108">
        <v>103</v>
      </c>
      <c r="C108">
        <v>4918.8978040523862</v>
      </c>
      <c r="D108">
        <v>8354.6613702778977</v>
      </c>
      <c r="E108" s="14" t="str">
        <f>VLOOKUP(A108,'ISIC Code Mapping'!$A$2:$D$202, 4, FALSE)</f>
        <v>ISIC 239</v>
      </c>
    </row>
    <row r="109" spans="1:5" x14ac:dyDescent="0.35">
      <c r="A109" t="s">
        <v>211</v>
      </c>
      <c r="B109">
        <v>104</v>
      </c>
      <c r="C109">
        <v>28135.388303342461</v>
      </c>
      <c r="D109">
        <v>48323.753630099549</v>
      </c>
      <c r="E109" s="14" t="str">
        <f>VLOOKUP(A109,'ISIC Code Mapping'!$A$2:$D$202, 4, FALSE)</f>
        <v>ISIC 241</v>
      </c>
    </row>
    <row r="110" spans="1:5" x14ac:dyDescent="0.35">
      <c r="A110" t="s">
        <v>212</v>
      </c>
      <c r="B110">
        <v>105</v>
      </c>
      <c r="C110">
        <v>0</v>
      </c>
      <c r="D110">
        <v>0</v>
      </c>
      <c r="E110" s="14" t="str">
        <f>VLOOKUP(A110,'ISIC Code Mapping'!$A$2:$D$202, 4, FALSE)</f>
        <v>ISIC 241</v>
      </c>
    </row>
    <row r="111" spans="1:5" x14ac:dyDescent="0.35">
      <c r="A111" t="s">
        <v>213</v>
      </c>
      <c r="B111">
        <v>106</v>
      </c>
      <c r="C111">
        <v>4860.0940547876489</v>
      </c>
      <c r="D111">
        <v>9091.7467751802233</v>
      </c>
      <c r="E111" s="14" t="str">
        <f>VLOOKUP(A111,'ISIC Code Mapping'!$A$2:$D$202, 4, FALSE)</f>
        <v>ISIC 242</v>
      </c>
    </row>
    <row r="112" spans="1:5" x14ac:dyDescent="0.35">
      <c r="A112" t="s">
        <v>214</v>
      </c>
      <c r="B112">
        <v>107</v>
      </c>
      <c r="C112">
        <v>0</v>
      </c>
      <c r="D112">
        <v>0</v>
      </c>
      <c r="E112" s="14" t="str">
        <f>VLOOKUP(A112,'ISIC Code Mapping'!$A$2:$D$202, 4, FALSE)</f>
        <v>ISIC 242</v>
      </c>
    </row>
    <row r="113" spans="1:5" x14ac:dyDescent="0.35">
      <c r="A113" t="s">
        <v>215</v>
      </c>
      <c r="B113">
        <v>108</v>
      </c>
      <c r="C113">
        <v>13123.824226352981</v>
      </c>
      <c r="D113">
        <v>11686.00729814381</v>
      </c>
      <c r="E113" s="14" t="str">
        <f>VLOOKUP(A113,'ISIC Code Mapping'!$A$2:$D$202, 4, FALSE)</f>
        <v>ISIC 242</v>
      </c>
    </row>
    <row r="114" spans="1:5" x14ac:dyDescent="0.35">
      <c r="A114" t="s">
        <v>216</v>
      </c>
      <c r="B114">
        <v>109</v>
      </c>
      <c r="C114">
        <v>0</v>
      </c>
      <c r="D114">
        <v>0</v>
      </c>
      <c r="E114" s="14" t="str">
        <f>VLOOKUP(A114,'ISIC Code Mapping'!$A$2:$D$202, 4, FALSE)</f>
        <v>ISIC 242</v>
      </c>
    </row>
    <row r="115" spans="1:5" x14ac:dyDescent="0.35">
      <c r="A115" t="s">
        <v>217</v>
      </c>
      <c r="B115">
        <v>110</v>
      </c>
      <c r="C115">
        <v>1933.0983483946334</v>
      </c>
      <c r="D115">
        <v>1660.576974666855</v>
      </c>
      <c r="E115" s="14" t="str">
        <f>VLOOKUP(A115,'ISIC Code Mapping'!$A$2:$D$202, 4, FALSE)</f>
        <v>ISIC 242</v>
      </c>
    </row>
    <row r="116" spans="1:5" x14ac:dyDescent="0.35">
      <c r="A116" t="s">
        <v>218</v>
      </c>
      <c r="B116">
        <v>111</v>
      </c>
      <c r="C116">
        <v>0</v>
      </c>
      <c r="D116">
        <v>0</v>
      </c>
      <c r="E116" s="14" t="str">
        <f>VLOOKUP(A116,'ISIC Code Mapping'!$A$2:$D$202, 4, FALSE)</f>
        <v>ISIC 242</v>
      </c>
    </row>
    <row r="117" spans="1:5" x14ac:dyDescent="0.35">
      <c r="A117" t="s">
        <v>219</v>
      </c>
      <c r="B117">
        <v>112</v>
      </c>
      <c r="C117">
        <v>9723.1973186227333</v>
      </c>
      <c r="D117">
        <v>18353.830860996284</v>
      </c>
      <c r="E117" s="14" t="str">
        <f>VLOOKUP(A117,'ISIC Code Mapping'!$A$2:$D$202, 4, FALSE)</f>
        <v>ISIC 242</v>
      </c>
    </row>
    <row r="118" spans="1:5" x14ac:dyDescent="0.35">
      <c r="A118" t="s">
        <v>220</v>
      </c>
      <c r="B118">
        <v>113</v>
      </c>
      <c r="C118">
        <v>0</v>
      </c>
      <c r="D118">
        <v>0</v>
      </c>
      <c r="E118" s="14" t="str">
        <f>VLOOKUP(A118,'ISIC Code Mapping'!$A$2:$D$202, 4, FALSE)</f>
        <v>ISIC 242</v>
      </c>
    </row>
    <row r="119" spans="1:5" x14ac:dyDescent="0.35">
      <c r="A119" t="s">
        <v>221</v>
      </c>
      <c r="B119">
        <v>114</v>
      </c>
      <c r="C119">
        <v>8617.1269619716404</v>
      </c>
      <c r="D119">
        <v>4106.8866260875957</v>
      </c>
      <c r="E119" s="14" t="str">
        <f>VLOOKUP(A119,'ISIC Code Mapping'!$A$2:$D$202, 4, FALSE)</f>
        <v>ISIC 242</v>
      </c>
    </row>
    <row r="120" spans="1:5" x14ac:dyDescent="0.35">
      <c r="A120" t="s">
        <v>222</v>
      </c>
      <c r="B120">
        <v>115</v>
      </c>
      <c r="C120">
        <v>0</v>
      </c>
      <c r="D120">
        <v>0</v>
      </c>
      <c r="E120" s="14" t="str">
        <f>VLOOKUP(A120,'ISIC Code Mapping'!$A$2:$D$202, 4, FALSE)</f>
        <v>ISIC 242</v>
      </c>
    </row>
    <row r="121" spans="1:5" x14ac:dyDescent="0.35">
      <c r="A121" t="s">
        <v>223</v>
      </c>
      <c r="B121">
        <v>116</v>
      </c>
      <c r="C121">
        <v>0</v>
      </c>
      <c r="D121">
        <v>0</v>
      </c>
      <c r="E121" s="14" t="str">
        <f>VLOOKUP(A121,'ISIC Code Mapping'!$A$2:$D$202, 4, FALSE)</f>
        <v>ISIC 242</v>
      </c>
    </row>
    <row r="122" spans="1:5" x14ac:dyDescent="0.35">
      <c r="A122" t="s">
        <v>224</v>
      </c>
      <c r="B122">
        <v>117</v>
      </c>
      <c r="C122">
        <v>36886.009597211632</v>
      </c>
      <c r="D122">
        <v>74781.482465497349</v>
      </c>
      <c r="E122" s="14" t="str">
        <f>VLOOKUP(A122,'ISIC Code Mapping'!$A$2:$D$202, 4, FALSE)</f>
        <v>ISIC 25</v>
      </c>
    </row>
    <row r="123" spans="1:5" x14ac:dyDescent="0.35">
      <c r="A123" t="s">
        <v>225</v>
      </c>
      <c r="B123">
        <v>118</v>
      </c>
      <c r="C123">
        <v>113677.11828902224</v>
      </c>
      <c r="D123">
        <v>318224.89867417247</v>
      </c>
      <c r="E123" s="14" t="str">
        <f>VLOOKUP(A123,'ISIC Code Mapping'!$A$2:$D$202, 4, FALSE)</f>
        <v>ISIC 28</v>
      </c>
    </row>
    <row r="124" spans="1:5" x14ac:dyDescent="0.35">
      <c r="A124" t="s">
        <v>226</v>
      </c>
      <c r="B124">
        <v>119</v>
      </c>
      <c r="C124">
        <v>48863.556105692456</v>
      </c>
      <c r="D124">
        <v>19502.913140733723</v>
      </c>
      <c r="E124" s="14" t="str">
        <f>VLOOKUP(A124,'ISIC Code Mapping'!$A$2:$D$202, 4, FALSE)</f>
        <v>ISIC 26</v>
      </c>
    </row>
    <row r="125" spans="1:5" x14ac:dyDescent="0.35">
      <c r="A125" t="s">
        <v>227</v>
      </c>
      <c r="B125">
        <v>120</v>
      </c>
      <c r="C125">
        <v>59891.439041999169</v>
      </c>
      <c r="D125">
        <v>119335.82533749365</v>
      </c>
      <c r="E125" s="14" t="str">
        <f>VLOOKUP(A125,'ISIC Code Mapping'!$A$2:$D$202, 4, FALSE)</f>
        <v>ISIC 27</v>
      </c>
    </row>
    <row r="126" spans="1:5" x14ac:dyDescent="0.35">
      <c r="A126" t="s">
        <v>228</v>
      </c>
      <c r="B126">
        <v>121</v>
      </c>
      <c r="C126">
        <v>79484.1672651478</v>
      </c>
      <c r="D126">
        <v>55802.53611344927</v>
      </c>
      <c r="E126" s="14" t="str">
        <f>VLOOKUP(A126,'ISIC Code Mapping'!$A$2:$D$202, 4, FALSE)</f>
        <v>ISIC 26</v>
      </c>
    </row>
    <row r="127" spans="1:5" x14ac:dyDescent="0.35">
      <c r="A127" t="s">
        <v>229</v>
      </c>
      <c r="B127">
        <v>122</v>
      </c>
      <c r="C127">
        <v>56802.235142775913</v>
      </c>
      <c r="D127">
        <v>103903.11467674693</v>
      </c>
      <c r="E127" s="14" t="str">
        <f>VLOOKUP(A127,'ISIC Code Mapping'!$A$2:$D$202, 4, FALSE)</f>
        <v>ISIC 26</v>
      </c>
    </row>
    <row r="128" spans="1:5" x14ac:dyDescent="0.35">
      <c r="A128" t="s">
        <v>230</v>
      </c>
      <c r="B128">
        <v>123</v>
      </c>
      <c r="C128">
        <v>60040.503102398397</v>
      </c>
      <c r="D128">
        <v>293087.78066746646</v>
      </c>
      <c r="E128" s="14" t="str">
        <f>VLOOKUP(A128,'ISIC Code Mapping'!$A$2:$D$202, 4, FALSE)</f>
        <v>ISIC 29</v>
      </c>
    </row>
    <row r="129" spans="1:5" x14ac:dyDescent="0.35">
      <c r="A129" t="s">
        <v>231</v>
      </c>
      <c r="B129">
        <v>124</v>
      </c>
      <c r="C129">
        <v>56193.734809267153</v>
      </c>
      <c r="D129">
        <v>123058.47076602079</v>
      </c>
      <c r="E129" s="14" t="str">
        <f>VLOOKUP(A129,'ISIC Code Mapping'!$A$2:$D$202, 4, FALSE)</f>
        <v>ISIC 30</v>
      </c>
    </row>
    <row r="130" spans="1:5" x14ac:dyDescent="0.35">
      <c r="A130" t="s">
        <v>232</v>
      </c>
      <c r="B130">
        <v>125</v>
      </c>
      <c r="C130">
        <v>39841.812753851373</v>
      </c>
      <c r="D130">
        <v>58057.573519096673</v>
      </c>
      <c r="E130" s="14" t="str">
        <f>VLOOKUP(A130,'ISIC Code Mapping'!$A$2:$D$202, 4, FALSE)</f>
        <v>ISIC 31T33</v>
      </c>
    </row>
    <row r="131" spans="1:5" x14ac:dyDescent="0.35">
      <c r="A131" t="s">
        <v>233</v>
      </c>
      <c r="B131">
        <v>126</v>
      </c>
      <c r="C131">
        <v>0</v>
      </c>
      <c r="D131">
        <v>0</v>
      </c>
      <c r="E131" s="14" t="str">
        <f>VLOOKUP(A131,'ISIC Code Mapping'!$A$2:$D$202, 4, FALSE)</f>
        <v>ISIC 36T39</v>
      </c>
    </row>
    <row r="132" spans="1:5" x14ac:dyDescent="0.35">
      <c r="A132" t="s">
        <v>234</v>
      </c>
      <c r="B132">
        <v>127</v>
      </c>
      <c r="C132">
        <v>0</v>
      </c>
      <c r="D132">
        <v>0</v>
      </c>
      <c r="E132" s="14" t="str">
        <f>VLOOKUP(A132,'ISIC Code Mapping'!$A$2:$D$202, 4, FALSE)</f>
        <v>ISIC 36T39</v>
      </c>
    </row>
    <row r="133" spans="1:5" x14ac:dyDescent="0.35">
      <c r="A133" t="s">
        <v>235</v>
      </c>
      <c r="B133">
        <v>128</v>
      </c>
      <c r="C133">
        <v>0</v>
      </c>
      <c r="D133">
        <v>0</v>
      </c>
      <c r="E133" s="14" t="str">
        <f>VLOOKUP(A133,'ISIC Code Mapping'!$A$2:$D$202, 4, FALSE)</f>
        <v>ISIC 351</v>
      </c>
    </row>
    <row r="134" spans="1:5" x14ac:dyDescent="0.35">
      <c r="A134" t="s">
        <v>236</v>
      </c>
      <c r="B134">
        <v>129</v>
      </c>
      <c r="C134">
        <v>0</v>
      </c>
      <c r="D134">
        <v>0</v>
      </c>
      <c r="E134" s="14" t="str">
        <f>VLOOKUP(A134,'ISIC Code Mapping'!$A$2:$D$202, 4, FALSE)</f>
        <v>ISIC 351</v>
      </c>
    </row>
    <row r="135" spans="1:5" x14ac:dyDescent="0.35">
      <c r="A135" t="s">
        <v>237</v>
      </c>
      <c r="B135">
        <v>130</v>
      </c>
      <c r="C135">
        <v>0</v>
      </c>
      <c r="D135">
        <v>0</v>
      </c>
      <c r="E135" s="14" t="str">
        <f>VLOOKUP(A135,'ISIC Code Mapping'!$A$2:$D$202, 4, FALSE)</f>
        <v>ISIC 351</v>
      </c>
    </row>
    <row r="136" spans="1:5" x14ac:dyDescent="0.35">
      <c r="A136" t="s">
        <v>238</v>
      </c>
      <c r="B136">
        <v>131</v>
      </c>
      <c r="C136">
        <v>0</v>
      </c>
      <c r="D136">
        <v>0</v>
      </c>
      <c r="E136" s="14" t="str">
        <f>VLOOKUP(A136,'ISIC Code Mapping'!$A$2:$D$202, 4, FALSE)</f>
        <v>ISIC 351</v>
      </c>
    </row>
    <row r="137" spans="1:5" x14ac:dyDescent="0.35">
      <c r="A137" t="s">
        <v>239</v>
      </c>
      <c r="B137">
        <v>132</v>
      </c>
      <c r="C137">
        <v>0</v>
      </c>
      <c r="D137">
        <v>0</v>
      </c>
      <c r="E137" s="14" t="str">
        <f>VLOOKUP(A137,'ISIC Code Mapping'!$A$2:$D$202, 4, FALSE)</f>
        <v>ISIC 351</v>
      </c>
    </row>
    <row r="138" spans="1:5" x14ac:dyDescent="0.35">
      <c r="A138" t="s">
        <v>240</v>
      </c>
      <c r="B138">
        <v>133</v>
      </c>
      <c r="C138">
        <v>0</v>
      </c>
      <c r="D138">
        <v>0</v>
      </c>
      <c r="E138" s="14" t="str">
        <f>VLOOKUP(A138,'ISIC Code Mapping'!$A$2:$D$202, 4, FALSE)</f>
        <v>ISIC 351</v>
      </c>
    </row>
    <row r="139" spans="1:5" x14ac:dyDescent="0.35">
      <c r="A139" t="s">
        <v>241</v>
      </c>
      <c r="B139">
        <v>134</v>
      </c>
      <c r="C139">
        <v>0</v>
      </c>
      <c r="D139">
        <v>0</v>
      </c>
      <c r="E139" s="14" t="str">
        <f>VLOOKUP(A139,'ISIC Code Mapping'!$A$2:$D$202, 4, FALSE)</f>
        <v>ISIC 351</v>
      </c>
    </row>
    <row r="140" spans="1:5" x14ac:dyDescent="0.35">
      <c r="A140" t="s">
        <v>242</v>
      </c>
      <c r="B140">
        <v>135</v>
      </c>
      <c r="C140">
        <v>0</v>
      </c>
      <c r="D140">
        <v>0</v>
      </c>
      <c r="E140" s="14" t="str">
        <f>VLOOKUP(A140,'ISIC Code Mapping'!$A$2:$D$202, 4, FALSE)</f>
        <v>ISIC 351</v>
      </c>
    </row>
    <row r="141" spans="1:5" x14ac:dyDescent="0.35">
      <c r="A141" t="s">
        <v>243</v>
      </c>
      <c r="B141">
        <v>136</v>
      </c>
      <c r="C141">
        <v>0</v>
      </c>
      <c r="D141">
        <v>0</v>
      </c>
      <c r="E141" s="14" t="str">
        <f>VLOOKUP(A141,'ISIC Code Mapping'!$A$2:$D$202, 4, FALSE)</f>
        <v>ISIC 351</v>
      </c>
    </row>
    <row r="142" spans="1:5" x14ac:dyDescent="0.35">
      <c r="A142" t="s">
        <v>244</v>
      </c>
      <c r="B142">
        <v>137</v>
      </c>
      <c r="C142">
        <v>0</v>
      </c>
      <c r="D142">
        <v>0</v>
      </c>
      <c r="E142" s="14" t="str">
        <f>VLOOKUP(A142,'ISIC Code Mapping'!$A$2:$D$202, 4, FALSE)</f>
        <v>ISIC 351</v>
      </c>
    </row>
    <row r="143" spans="1:5" x14ac:dyDescent="0.35">
      <c r="A143" t="s">
        <v>245</v>
      </c>
      <c r="B143">
        <v>138</v>
      </c>
      <c r="C143">
        <v>0</v>
      </c>
      <c r="D143">
        <v>0</v>
      </c>
      <c r="E143" s="14" t="str">
        <f>VLOOKUP(A143,'ISIC Code Mapping'!$A$2:$D$202, 4, FALSE)</f>
        <v>ISIC 351</v>
      </c>
    </row>
    <row r="144" spans="1:5" x14ac:dyDescent="0.35">
      <c r="A144" t="s">
        <v>246</v>
      </c>
      <c r="B144">
        <v>139</v>
      </c>
      <c r="C144">
        <v>0</v>
      </c>
      <c r="D144">
        <v>0</v>
      </c>
      <c r="E144" s="14" t="str">
        <f>VLOOKUP(A144,'ISIC Code Mapping'!$A$2:$D$202, 4, FALSE)</f>
        <v>ISIC 351</v>
      </c>
    </row>
    <row r="145" spans="1:5" x14ac:dyDescent="0.35">
      <c r="A145" t="s">
        <v>247</v>
      </c>
      <c r="B145">
        <v>140</v>
      </c>
      <c r="C145">
        <v>0</v>
      </c>
      <c r="D145">
        <v>0</v>
      </c>
      <c r="E145" s="14" t="str">
        <f>VLOOKUP(A145,'ISIC Code Mapping'!$A$2:$D$202, 4, FALSE)</f>
        <v>ISIC 351</v>
      </c>
    </row>
    <row r="146" spans="1:5" x14ac:dyDescent="0.35">
      <c r="A146" t="s">
        <v>248</v>
      </c>
      <c r="B146">
        <v>141</v>
      </c>
      <c r="C146">
        <v>0</v>
      </c>
      <c r="D146">
        <v>0</v>
      </c>
      <c r="E146" s="14" t="str">
        <f>VLOOKUP(A146,'ISIC Code Mapping'!$A$2:$D$202, 4, FALSE)</f>
        <v>ISIC 351</v>
      </c>
    </row>
    <row r="147" spans="1:5" x14ac:dyDescent="0.35">
      <c r="A147" t="s">
        <v>249</v>
      </c>
      <c r="B147">
        <v>142</v>
      </c>
      <c r="C147">
        <v>4.4845043064668196E-2</v>
      </c>
      <c r="D147">
        <v>1.1042049715167628</v>
      </c>
      <c r="E147" s="14" t="str">
        <f>VLOOKUP(A147,'ISIC Code Mapping'!$A$2:$D$202, 4, FALSE)</f>
        <v>ISIC 352T353</v>
      </c>
    </row>
    <row r="148" spans="1:5" x14ac:dyDescent="0.35">
      <c r="A148" t="s">
        <v>250</v>
      </c>
      <c r="B148">
        <v>143</v>
      </c>
      <c r="C148">
        <v>0.11539275873892153</v>
      </c>
      <c r="D148">
        <v>2.4832764474852458</v>
      </c>
      <c r="E148" s="14" t="str">
        <f>VLOOKUP(A148,'ISIC Code Mapping'!$A$2:$D$202, 4, FALSE)</f>
        <v>ISIC 352T353</v>
      </c>
    </row>
    <row r="149" spans="1:5" x14ac:dyDescent="0.35">
      <c r="A149" t="s">
        <v>251</v>
      </c>
      <c r="B149">
        <v>144</v>
      </c>
      <c r="C149">
        <v>0</v>
      </c>
      <c r="D149">
        <v>0</v>
      </c>
      <c r="E149" s="14" t="str">
        <f>VLOOKUP(A149,'ISIC Code Mapping'!$A$2:$D$202, 4, FALSE)</f>
        <v>ISIC 352T353</v>
      </c>
    </row>
    <row r="150" spans="1:5" x14ac:dyDescent="0.35">
      <c r="A150" t="s">
        <v>252</v>
      </c>
      <c r="B150">
        <v>145</v>
      </c>
      <c r="C150">
        <v>4.322806463541805E-3</v>
      </c>
      <c r="D150">
        <v>2.4990157721566431E-3</v>
      </c>
      <c r="E150" s="14" t="str">
        <f>VLOOKUP(A150,'ISIC Code Mapping'!$A$2:$D$202, 4, FALSE)</f>
        <v>ISIC 352T353</v>
      </c>
    </row>
    <row r="151" spans="1:5" x14ac:dyDescent="0.35">
      <c r="A151" t="s">
        <v>253</v>
      </c>
      <c r="B151">
        <v>146</v>
      </c>
      <c r="C151">
        <v>0.54236211260811795</v>
      </c>
      <c r="D151">
        <v>4.0447737253917779</v>
      </c>
      <c r="E151" s="14" t="str">
        <f>VLOOKUP(A151,'ISIC Code Mapping'!$A$2:$D$202, 4, FALSE)</f>
        <v>ISIC 352T353</v>
      </c>
    </row>
    <row r="152" spans="1:5" x14ac:dyDescent="0.35">
      <c r="A152" t="s">
        <v>254</v>
      </c>
      <c r="B152">
        <v>147</v>
      </c>
      <c r="C152">
        <v>0</v>
      </c>
      <c r="D152">
        <v>0</v>
      </c>
      <c r="E152" s="14" t="str">
        <f>VLOOKUP(A152,'ISIC Code Mapping'!$A$2:$D$202, 4, FALSE)</f>
        <v>ISIC 352T353</v>
      </c>
    </row>
    <row r="153" spans="1:5" x14ac:dyDescent="0.35">
      <c r="A153" t="s">
        <v>255</v>
      </c>
      <c r="B153">
        <v>148</v>
      </c>
      <c r="C153">
        <v>0</v>
      </c>
      <c r="D153">
        <v>0</v>
      </c>
      <c r="E153" s="14" t="str">
        <f>VLOOKUP(A153,'ISIC Code Mapping'!$A$2:$D$202, 4, FALSE)</f>
        <v>ISIC 36T39</v>
      </c>
    </row>
    <row r="154" spans="1:5" x14ac:dyDescent="0.35">
      <c r="A154" t="s">
        <v>256</v>
      </c>
      <c r="B154">
        <v>149</v>
      </c>
      <c r="C154">
        <v>0</v>
      </c>
      <c r="D154">
        <v>0</v>
      </c>
      <c r="E154" s="14" t="str">
        <f>VLOOKUP(A154,'ISIC Code Mapping'!$A$2:$D$202, 4, FALSE)</f>
        <v>ISIC 36T39</v>
      </c>
    </row>
    <row r="155" spans="1:5" x14ac:dyDescent="0.35">
      <c r="A155" t="s">
        <v>257</v>
      </c>
      <c r="B155">
        <v>150</v>
      </c>
      <c r="C155">
        <v>79129.629776992428</v>
      </c>
      <c r="D155">
        <v>53835.676423045836</v>
      </c>
      <c r="E155" s="14" t="str">
        <f>VLOOKUP(A155,'ISIC Code Mapping'!$A$2:$D$202, 4, FALSE)</f>
        <v>ISIC 31T33</v>
      </c>
    </row>
    <row r="156" spans="1:5" x14ac:dyDescent="0.35">
      <c r="A156" t="s">
        <v>258</v>
      </c>
      <c r="B156">
        <v>151</v>
      </c>
      <c r="C156">
        <v>0</v>
      </c>
      <c r="D156">
        <v>0</v>
      </c>
      <c r="E156" s="14" t="str">
        <f>VLOOKUP(A156,'ISIC Code Mapping'!$A$2:$D$202, 4, FALSE)</f>
        <v>ISIC 31T33</v>
      </c>
    </row>
    <row r="157" spans="1:5" x14ac:dyDescent="0.35">
      <c r="A157" t="s">
        <v>259</v>
      </c>
      <c r="B157">
        <v>152</v>
      </c>
      <c r="C157">
        <v>15189.280510539387</v>
      </c>
      <c r="D157">
        <v>11715.396918062865</v>
      </c>
      <c r="E157" s="14" t="str">
        <f>VLOOKUP(A157,'ISIC Code Mapping'!$A$2:$D$202, 4, FALSE)</f>
        <v>ISIC 45T47</v>
      </c>
    </row>
    <row r="158" spans="1:5" x14ac:dyDescent="0.35">
      <c r="A158" t="s">
        <v>260</v>
      </c>
      <c r="B158">
        <v>153</v>
      </c>
      <c r="C158">
        <v>1690.2511063838235</v>
      </c>
      <c r="D158">
        <v>1222.4605255392858</v>
      </c>
      <c r="E158" s="14" t="str">
        <f>VLOOKUP(A158,'ISIC Code Mapping'!$A$2:$D$202, 4, FALSE)</f>
        <v>ISIC 45T47</v>
      </c>
    </row>
    <row r="159" spans="1:5" x14ac:dyDescent="0.35">
      <c r="A159" t="s">
        <v>261</v>
      </c>
      <c r="B159">
        <v>154</v>
      </c>
      <c r="C159">
        <v>62105.025834940323</v>
      </c>
      <c r="D159">
        <v>46574.494302217361</v>
      </c>
      <c r="E159" s="14" t="str">
        <f>VLOOKUP(A159,'ISIC Code Mapping'!$A$2:$D$202, 4, FALSE)</f>
        <v>ISIC 45T47</v>
      </c>
    </row>
    <row r="160" spans="1:5" x14ac:dyDescent="0.35">
      <c r="A160" t="s">
        <v>327</v>
      </c>
      <c r="B160">
        <v>155</v>
      </c>
      <c r="C160">
        <v>40256.008177388598</v>
      </c>
      <c r="D160">
        <v>32471.495085709095</v>
      </c>
      <c r="E160" s="14" t="str">
        <f>VLOOKUP(A160,'ISIC Code Mapping'!$A$2:$D$202, 4, FALSE)</f>
        <v>ISIC 49T53</v>
      </c>
    </row>
    <row r="161" spans="1:5" x14ac:dyDescent="0.35">
      <c r="A161" t="s">
        <v>262</v>
      </c>
      <c r="B161">
        <v>156</v>
      </c>
      <c r="C161">
        <v>103316.54378794067</v>
      </c>
      <c r="D161">
        <v>107631.11673598325</v>
      </c>
      <c r="E161" s="14" t="str">
        <f>VLOOKUP(A161,'ISIC Code Mapping'!$A$2:$D$202, 4, FALSE)</f>
        <v>ISIC 55T56</v>
      </c>
    </row>
    <row r="162" spans="1:5" x14ac:dyDescent="0.35">
      <c r="A162" t="s">
        <v>263</v>
      </c>
      <c r="B162">
        <v>157</v>
      </c>
      <c r="C162">
        <v>10825.719491618042</v>
      </c>
      <c r="D162">
        <v>7162.2617405468782</v>
      </c>
      <c r="E162" s="14" t="str">
        <f>VLOOKUP(A162,'ISIC Code Mapping'!$A$2:$D$202, 4, FALSE)</f>
        <v>ISIC 49T53</v>
      </c>
    </row>
    <row r="163" spans="1:5" x14ac:dyDescent="0.35">
      <c r="A163" t="s">
        <v>264</v>
      </c>
      <c r="B163">
        <v>158</v>
      </c>
      <c r="C163">
        <v>41829.247005677687</v>
      </c>
      <c r="D163">
        <v>27161.18342918533</v>
      </c>
      <c r="E163" s="14" t="str">
        <f>VLOOKUP(A163,'ISIC Code Mapping'!$A$2:$D$202, 4, FALSE)</f>
        <v>ISIC 49T53</v>
      </c>
    </row>
    <row r="164" spans="1:5" x14ac:dyDescent="0.35">
      <c r="A164" t="s">
        <v>265</v>
      </c>
      <c r="B164">
        <v>159</v>
      </c>
      <c r="C164">
        <v>2297.3517102378223</v>
      </c>
      <c r="D164">
        <v>1144.5459661032289</v>
      </c>
      <c r="E164" s="14" t="str">
        <f>VLOOKUP(A164,'ISIC Code Mapping'!$A$2:$D$202, 4, FALSE)</f>
        <v>ISIC 49T53</v>
      </c>
    </row>
    <row r="165" spans="1:5" x14ac:dyDescent="0.35">
      <c r="A165" t="s">
        <v>266</v>
      </c>
      <c r="B165">
        <v>160</v>
      </c>
      <c r="C165">
        <v>40935.192970195531</v>
      </c>
      <c r="D165">
        <v>37992.832289074773</v>
      </c>
      <c r="E165" s="14" t="str">
        <f>VLOOKUP(A165,'ISIC Code Mapping'!$A$2:$D$202, 4, FALSE)</f>
        <v>ISIC 49T53</v>
      </c>
    </row>
    <row r="166" spans="1:5" x14ac:dyDescent="0.35">
      <c r="A166" t="s">
        <v>267</v>
      </c>
      <c r="B166">
        <v>161</v>
      </c>
      <c r="C166">
        <v>757.52826926737953</v>
      </c>
      <c r="D166">
        <v>790.80818067598364</v>
      </c>
      <c r="E166" s="14" t="str">
        <f>VLOOKUP(A166,'ISIC Code Mapping'!$A$2:$D$202, 4, FALSE)</f>
        <v>ISIC 49T53</v>
      </c>
    </row>
    <row r="167" spans="1:5" x14ac:dyDescent="0.35">
      <c r="A167" t="s">
        <v>268</v>
      </c>
      <c r="B167">
        <v>162</v>
      </c>
      <c r="C167">
        <v>39315.383587928809</v>
      </c>
      <c r="D167">
        <v>46366.162866123115</v>
      </c>
      <c r="E167" s="14" t="str">
        <f>VLOOKUP(A167,'ISIC Code Mapping'!$A$2:$D$202, 4, FALSE)</f>
        <v>ISIC 49T53</v>
      </c>
    </row>
    <row r="168" spans="1:5" x14ac:dyDescent="0.35">
      <c r="A168" t="s">
        <v>269</v>
      </c>
      <c r="B168">
        <v>163</v>
      </c>
      <c r="C168">
        <v>36148.129636549442</v>
      </c>
      <c r="D168">
        <v>22426.106759827187</v>
      </c>
      <c r="E168" s="14" t="str">
        <f>VLOOKUP(A168,'ISIC Code Mapping'!$A$2:$D$202, 4, FALSE)</f>
        <v>ISIC 49T53</v>
      </c>
    </row>
    <row r="169" spans="1:5" x14ac:dyDescent="0.35">
      <c r="A169" t="s">
        <v>270</v>
      </c>
      <c r="B169">
        <v>164</v>
      </c>
      <c r="C169">
        <v>34965.282094884176</v>
      </c>
      <c r="D169">
        <v>31585.837999905019</v>
      </c>
      <c r="E169" s="14" t="str">
        <f>VLOOKUP(A169,'ISIC Code Mapping'!$A$2:$D$202, 4, FALSE)</f>
        <v>ISIC 61</v>
      </c>
    </row>
    <row r="170" spans="1:5" x14ac:dyDescent="0.35">
      <c r="A170" t="s">
        <v>271</v>
      </c>
      <c r="B170">
        <v>165</v>
      </c>
      <c r="C170">
        <v>53628.83517657753</v>
      </c>
      <c r="D170">
        <v>44337.537748546325</v>
      </c>
      <c r="E170" s="14" t="str">
        <f>VLOOKUP(A170,'ISIC Code Mapping'!$A$2:$D$202, 4, FALSE)</f>
        <v>ISIC 64T66</v>
      </c>
    </row>
    <row r="171" spans="1:5" x14ac:dyDescent="0.35">
      <c r="A171" t="s">
        <v>272</v>
      </c>
      <c r="B171">
        <v>166</v>
      </c>
      <c r="C171">
        <v>19467.23030709245</v>
      </c>
      <c r="D171">
        <v>26633.14539489551</v>
      </c>
      <c r="E171" s="14" t="str">
        <f>VLOOKUP(A171,'ISIC Code Mapping'!$A$2:$D$202, 4, FALSE)</f>
        <v>ISIC 64T66</v>
      </c>
    </row>
    <row r="172" spans="1:5" x14ac:dyDescent="0.35">
      <c r="A172" t="s">
        <v>273</v>
      </c>
      <c r="B172">
        <v>167</v>
      </c>
      <c r="C172">
        <v>10849.46157637905</v>
      </c>
      <c r="D172">
        <v>9387.2839802873368</v>
      </c>
      <c r="E172" s="14" t="str">
        <f>VLOOKUP(A172,'ISIC Code Mapping'!$A$2:$D$202, 4, FALSE)</f>
        <v>ISIC 64T66</v>
      </c>
    </row>
    <row r="173" spans="1:5" x14ac:dyDescent="0.35">
      <c r="A173" t="s">
        <v>274</v>
      </c>
      <c r="B173">
        <v>168</v>
      </c>
      <c r="C173">
        <v>69450.636729313352</v>
      </c>
      <c r="D173">
        <v>50052.798522012548</v>
      </c>
      <c r="E173" s="14" t="str">
        <f>VLOOKUP(A173,'ISIC Code Mapping'!$A$2:$D$202, 4, FALSE)</f>
        <v>ISIC 68</v>
      </c>
    </row>
    <row r="174" spans="1:5" x14ac:dyDescent="0.35">
      <c r="A174" t="s">
        <v>275</v>
      </c>
      <c r="B174">
        <v>169</v>
      </c>
      <c r="C174">
        <v>17308.350695353936</v>
      </c>
      <c r="D174">
        <v>17724.410141584369</v>
      </c>
      <c r="E174" s="14" t="str">
        <f>VLOOKUP(A174,'ISIC Code Mapping'!$A$2:$D$202, 4, FALSE)</f>
        <v>ISIC 69T82</v>
      </c>
    </row>
    <row r="175" spans="1:5" x14ac:dyDescent="0.35">
      <c r="A175" t="s">
        <v>276</v>
      </c>
      <c r="B175">
        <v>170</v>
      </c>
      <c r="C175">
        <v>34327.550353966151</v>
      </c>
      <c r="D175">
        <v>44801.282225036863</v>
      </c>
      <c r="E175" s="14" t="str">
        <f>VLOOKUP(A175,'ISIC Code Mapping'!$A$2:$D$202, 4, FALSE)</f>
        <v>ISIC 62T63</v>
      </c>
    </row>
    <row r="176" spans="1:5" x14ac:dyDescent="0.35">
      <c r="A176" t="s">
        <v>277</v>
      </c>
      <c r="B176">
        <v>171</v>
      </c>
      <c r="C176">
        <v>26762.47598723846</v>
      </c>
      <c r="D176">
        <v>26210.698401773363</v>
      </c>
      <c r="E176" s="14" t="str">
        <f>VLOOKUP(A176,'ISIC Code Mapping'!$A$2:$D$202, 4, FALSE)</f>
        <v>ISIC 69T82</v>
      </c>
    </row>
    <row r="177" spans="1:5" x14ac:dyDescent="0.35">
      <c r="A177" t="s">
        <v>278</v>
      </c>
      <c r="B177">
        <v>172</v>
      </c>
      <c r="C177">
        <v>171491.77198308814</v>
      </c>
      <c r="D177">
        <v>178898.40953109323</v>
      </c>
      <c r="E177" s="14" t="str">
        <f>VLOOKUP(A177,'ISIC Code Mapping'!$A$2:$D$202, 4, FALSE)</f>
        <v>ISIC 69T82</v>
      </c>
    </row>
    <row r="178" spans="1:5" x14ac:dyDescent="0.35">
      <c r="A178" t="s">
        <v>279</v>
      </c>
      <c r="B178">
        <v>173</v>
      </c>
      <c r="C178">
        <v>42106.905415775625</v>
      </c>
      <c r="D178">
        <v>33129.224115962148</v>
      </c>
      <c r="E178" s="14" t="str">
        <f>VLOOKUP(A178,'ISIC Code Mapping'!$A$2:$D$202, 4, FALSE)</f>
        <v>ISIC 84</v>
      </c>
    </row>
    <row r="179" spans="1:5" x14ac:dyDescent="0.35">
      <c r="A179" t="s">
        <v>280</v>
      </c>
      <c r="B179">
        <v>174</v>
      </c>
      <c r="C179">
        <v>30019.10043109208</v>
      </c>
      <c r="D179">
        <v>17287.680472099953</v>
      </c>
      <c r="E179" s="14" t="str">
        <f>VLOOKUP(A179,'ISIC Code Mapping'!$A$2:$D$202, 4, FALSE)</f>
        <v>ISIC 85</v>
      </c>
    </row>
    <row r="180" spans="1:5" x14ac:dyDescent="0.35">
      <c r="A180" t="s">
        <v>281</v>
      </c>
      <c r="B180">
        <v>175</v>
      </c>
      <c r="C180">
        <v>50879.521707787986</v>
      </c>
      <c r="D180">
        <v>30769.060532019321</v>
      </c>
      <c r="E180" s="14" t="str">
        <f>VLOOKUP(A180,'ISIC Code Mapping'!$A$2:$D$202, 4, FALSE)</f>
        <v>ISIC 86T88</v>
      </c>
    </row>
    <row r="181" spans="1:5" x14ac:dyDescent="0.35">
      <c r="A181" t="s">
        <v>282</v>
      </c>
      <c r="B181">
        <v>176</v>
      </c>
      <c r="C181">
        <v>575.37652208775137</v>
      </c>
      <c r="D181">
        <v>1139.1223206586214</v>
      </c>
      <c r="E181" s="14" t="str">
        <f>VLOOKUP(A181,'ISIC Code Mapping'!$A$2:$D$202, 4, FALSE)</f>
        <v>ISIC 36T39</v>
      </c>
    </row>
    <row r="182" spans="1:5" x14ac:dyDescent="0.35">
      <c r="A182" t="s">
        <v>283</v>
      </c>
      <c r="B182">
        <v>177</v>
      </c>
      <c r="C182">
        <v>594.44706338796811</v>
      </c>
      <c r="D182">
        <v>1198.3888122120509</v>
      </c>
      <c r="E182" s="14" t="str">
        <f>VLOOKUP(A182,'ISIC Code Mapping'!$A$2:$D$202, 4, FALSE)</f>
        <v>ISIC 36T39</v>
      </c>
    </row>
    <row r="183" spans="1:5" x14ac:dyDescent="0.35">
      <c r="A183" t="s">
        <v>284</v>
      </c>
      <c r="B183">
        <v>178</v>
      </c>
      <c r="C183">
        <v>340.51841142709492</v>
      </c>
      <c r="D183">
        <v>747.38980118609982</v>
      </c>
      <c r="E183" s="14" t="str">
        <f>VLOOKUP(A183,'ISIC Code Mapping'!$A$2:$D$202, 4, FALSE)</f>
        <v>ISIC 36T39</v>
      </c>
    </row>
    <row r="184" spans="1:5" x14ac:dyDescent="0.35">
      <c r="A184" t="s">
        <v>285</v>
      </c>
      <c r="B184">
        <v>179</v>
      </c>
      <c r="C184">
        <v>1440.0872542926777</v>
      </c>
      <c r="D184">
        <v>2367.4939001834432</v>
      </c>
      <c r="E184" s="14" t="str">
        <f>VLOOKUP(A184,'ISIC Code Mapping'!$A$2:$D$202, 4, FALSE)</f>
        <v>ISIC 36T39</v>
      </c>
    </row>
    <row r="185" spans="1:5" x14ac:dyDescent="0.35">
      <c r="A185" t="s">
        <v>286</v>
      </c>
      <c r="B185">
        <v>180</v>
      </c>
      <c r="C185">
        <v>151.55747167243922</v>
      </c>
      <c r="D185">
        <v>258.6607648847824</v>
      </c>
      <c r="E185" s="14" t="str">
        <f>VLOOKUP(A185,'ISIC Code Mapping'!$A$2:$D$202, 4, FALSE)</f>
        <v>ISIC 36T39</v>
      </c>
    </row>
    <row r="186" spans="1:5" x14ac:dyDescent="0.35">
      <c r="A186" t="s">
        <v>287</v>
      </c>
      <c r="B186">
        <v>181</v>
      </c>
      <c r="C186">
        <v>285.62539068068304</v>
      </c>
      <c r="D186">
        <v>480.78934564752257</v>
      </c>
      <c r="E186" s="14" t="str">
        <f>VLOOKUP(A186,'ISIC Code Mapping'!$A$2:$D$202, 4, FALSE)</f>
        <v>ISIC 36T39</v>
      </c>
    </row>
    <row r="187" spans="1:5" x14ac:dyDescent="0.35">
      <c r="A187" t="s">
        <v>288</v>
      </c>
      <c r="B187">
        <v>182</v>
      </c>
      <c r="C187">
        <v>621.20231787060413</v>
      </c>
      <c r="D187">
        <v>1171.0516853398999</v>
      </c>
      <c r="E187" s="14" t="str">
        <f>VLOOKUP(A187,'ISIC Code Mapping'!$A$2:$D$202, 4, FALSE)</f>
        <v>ISIC 36T39</v>
      </c>
    </row>
    <row r="188" spans="1:5" x14ac:dyDescent="0.35">
      <c r="A188" t="s">
        <v>289</v>
      </c>
      <c r="B188">
        <v>183</v>
      </c>
      <c r="C188">
        <v>66.598819228679346</v>
      </c>
      <c r="D188">
        <v>249.57823211712181</v>
      </c>
      <c r="E188" s="14" t="str">
        <f>VLOOKUP(A188,'ISIC Code Mapping'!$A$2:$D$202, 4, FALSE)</f>
        <v>ISIC 36T39</v>
      </c>
    </row>
    <row r="189" spans="1:5" x14ac:dyDescent="0.35">
      <c r="A189" t="s">
        <v>290</v>
      </c>
      <c r="B189">
        <v>184</v>
      </c>
      <c r="C189">
        <v>12.25923254423801</v>
      </c>
      <c r="D189">
        <v>31.653108627764254</v>
      </c>
      <c r="E189" s="14" t="str">
        <f>VLOOKUP(A189,'ISIC Code Mapping'!$A$2:$D$202, 4, FALSE)</f>
        <v>ISIC 36T39</v>
      </c>
    </row>
    <row r="190" spans="1:5" x14ac:dyDescent="0.35">
      <c r="A190" t="s">
        <v>291</v>
      </c>
      <c r="B190">
        <v>185</v>
      </c>
      <c r="C190">
        <v>535.76832676611934</v>
      </c>
      <c r="D190">
        <v>1034.6373945462894</v>
      </c>
      <c r="E190" s="14" t="str">
        <f>VLOOKUP(A190,'ISIC Code Mapping'!$A$2:$D$202, 4, FALSE)</f>
        <v>ISIC 36T39</v>
      </c>
    </row>
    <row r="191" spans="1:5" x14ac:dyDescent="0.35">
      <c r="A191" t="s">
        <v>292</v>
      </c>
      <c r="B191">
        <v>186</v>
      </c>
      <c r="C191">
        <v>860.01579951363647</v>
      </c>
      <c r="D191">
        <v>2877.4627122478319</v>
      </c>
      <c r="E191" s="14" t="str">
        <f>VLOOKUP(A191,'ISIC Code Mapping'!$A$2:$D$202, 4, FALSE)</f>
        <v>ISIC 36T39</v>
      </c>
    </row>
    <row r="192" spans="1:5" x14ac:dyDescent="0.35">
      <c r="A192" t="s">
        <v>293</v>
      </c>
      <c r="B192">
        <v>187</v>
      </c>
      <c r="C192">
        <v>18.33394334354805</v>
      </c>
      <c r="D192">
        <v>3.2169900537386269</v>
      </c>
      <c r="E192" s="14" t="str">
        <f>VLOOKUP(A192,'ISIC Code Mapping'!$A$2:$D$202, 4, FALSE)</f>
        <v>ISIC 36T39</v>
      </c>
    </row>
    <row r="193" spans="1:5" x14ac:dyDescent="0.35">
      <c r="A193" t="s">
        <v>294</v>
      </c>
      <c r="B193">
        <v>188</v>
      </c>
      <c r="C193">
        <v>417.89638690055699</v>
      </c>
      <c r="D193">
        <v>453.04296307720148</v>
      </c>
      <c r="E193" s="14" t="str">
        <f>VLOOKUP(A193,'ISIC Code Mapping'!$A$2:$D$202, 4, FALSE)</f>
        <v>ISIC 36T39</v>
      </c>
    </row>
    <row r="194" spans="1:5" x14ac:dyDescent="0.35">
      <c r="A194" t="s">
        <v>295</v>
      </c>
      <c r="B194">
        <v>189</v>
      </c>
      <c r="C194">
        <v>730.59895380335774</v>
      </c>
      <c r="D194">
        <v>834.38136453290656</v>
      </c>
      <c r="E194" s="14" t="str">
        <f>VLOOKUP(A194,'ISIC Code Mapping'!$A$2:$D$202, 4, FALSE)</f>
        <v>ISIC 36T39</v>
      </c>
    </row>
    <row r="195" spans="1:5" x14ac:dyDescent="0.35">
      <c r="A195" t="s">
        <v>296</v>
      </c>
      <c r="B195">
        <v>190</v>
      </c>
      <c r="C195">
        <v>935.51561972034108</v>
      </c>
      <c r="D195">
        <v>895.10606747172847</v>
      </c>
      <c r="E195" s="14" t="str">
        <f>VLOOKUP(A195,'ISIC Code Mapping'!$A$2:$D$202, 4, FALSE)</f>
        <v>ISIC 36T39</v>
      </c>
    </row>
    <row r="196" spans="1:5" x14ac:dyDescent="0.35">
      <c r="A196" t="s">
        <v>297</v>
      </c>
      <c r="B196">
        <v>191</v>
      </c>
      <c r="C196">
        <v>593.33131098738875</v>
      </c>
      <c r="D196">
        <v>656.50334296867334</v>
      </c>
      <c r="E196" s="14" t="str">
        <f>VLOOKUP(A196,'ISIC Code Mapping'!$A$2:$D$202, 4, FALSE)</f>
        <v>ISIC 36T39</v>
      </c>
    </row>
    <row r="197" spans="1:5" x14ac:dyDescent="0.35">
      <c r="A197" t="s">
        <v>298</v>
      </c>
      <c r="B197">
        <v>192</v>
      </c>
      <c r="C197">
        <v>259.86720845053907</v>
      </c>
      <c r="D197">
        <v>273.73083825474623</v>
      </c>
      <c r="E197" s="14" t="str">
        <f>VLOOKUP(A197,'ISIC Code Mapping'!$A$2:$D$202, 4, FALSE)</f>
        <v>ISIC 36T39</v>
      </c>
    </row>
    <row r="198" spans="1:5" x14ac:dyDescent="0.35">
      <c r="A198" t="s">
        <v>299</v>
      </c>
      <c r="B198">
        <v>193</v>
      </c>
      <c r="C198">
        <v>905.60594840134547</v>
      </c>
      <c r="D198">
        <v>1082.4941450627971</v>
      </c>
      <c r="E198" s="14" t="str">
        <f>VLOOKUP(A198,'ISIC Code Mapping'!$A$2:$D$202, 4, FALSE)</f>
        <v>ISIC 36T39</v>
      </c>
    </row>
    <row r="199" spans="1:5" x14ac:dyDescent="0.35">
      <c r="A199" t="s">
        <v>300</v>
      </c>
      <c r="B199">
        <v>194</v>
      </c>
      <c r="C199">
        <v>143.01438406911979</v>
      </c>
      <c r="D199">
        <v>119.35905591013096</v>
      </c>
      <c r="E199" s="14" t="str">
        <f>VLOOKUP(A199,'ISIC Code Mapping'!$A$2:$D$202, 4, FALSE)</f>
        <v>ISIC 36T39</v>
      </c>
    </row>
    <row r="200" spans="1:5" x14ac:dyDescent="0.35">
      <c r="A200" t="s">
        <v>301</v>
      </c>
      <c r="B200">
        <v>195</v>
      </c>
      <c r="C200">
        <v>226.3622196090748</v>
      </c>
      <c r="D200">
        <v>194.71549298119186</v>
      </c>
      <c r="E200" s="14" t="str">
        <f>VLOOKUP(A200,'ISIC Code Mapping'!$A$2:$D$202, 4, FALSE)</f>
        <v>ISIC 36T39</v>
      </c>
    </row>
    <row r="201" spans="1:5" x14ac:dyDescent="0.35">
      <c r="A201" t="s">
        <v>302</v>
      </c>
      <c r="B201">
        <v>196</v>
      </c>
      <c r="C201">
        <v>10882.974015528558</v>
      </c>
      <c r="D201">
        <v>37892.919025624964</v>
      </c>
      <c r="E201" s="14" t="str">
        <f>VLOOKUP(A201,'ISIC Code Mapping'!$A$2:$D$202, 4, FALSE)</f>
        <v>ISIC 90T96</v>
      </c>
    </row>
    <row r="202" spans="1:5" x14ac:dyDescent="0.35">
      <c r="A202" t="s">
        <v>303</v>
      </c>
      <c r="B202">
        <v>197</v>
      </c>
      <c r="C202">
        <v>18921.855887813337</v>
      </c>
      <c r="D202">
        <v>12432.945613979384</v>
      </c>
      <c r="E202" s="14" t="str">
        <f>VLOOKUP(A202,'ISIC Code Mapping'!$A$2:$D$202, 4, FALSE)</f>
        <v>ISIC 90T96</v>
      </c>
    </row>
    <row r="203" spans="1:5" x14ac:dyDescent="0.35">
      <c r="A203" t="s">
        <v>304</v>
      </c>
      <c r="B203">
        <v>198</v>
      </c>
      <c r="C203">
        <v>5789.6093665046747</v>
      </c>
      <c r="D203">
        <v>3128.96811259982</v>
      </c>
      <c r="E203" s="14" t="str">
        <f>VLOOKUP(A203,'ISIC Code Mapping'!$A$2:$D$202, 4, FALSE)</f>
        <v>ISIC 90T96</v>
      </c>
    </row>
    <row r="204" spans="1:5" x14ac:dyDescent="0.35">
      <c r="A204" t="s">
        <v>305</v>
      </c>
      <c r="B204">
        <v>199</v>
      </c>
      <c r="C204">
        <v>2400.2537081898708</v>
      </c>
      <c r="D204">
        <v>1487.8656380822645</v>
      </c>
      <c r="E204" s="14" t="str">
        <f>VLOOKUP(A204,'ISIC Code Mapping'!$A$2:$D$202, 4, FALSE)</f>
        <v>ISIC 97T98</v>
      </c>
    </row>
    <row r="205" spans="1:5" x14ac:dyDescent="0.35">
      <c r="A205" t="s">
        <v>306</v>
      </c>
      <c r="B205">
        <v>200</v>
      </c>
      <c r="C205">
        <v>0</v>
      </c>
      <c r="D205">
        <v>0</v>
      </c>
      <c r="E205" s="14">
        <f>VLOOKUP(A205,'ISIC Code Mapping'!$A$2:$D$202, 4, 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J823"/>
  <sheetViews>
    <sheetView topLeftCell="A729" workbookViewId="0">
      <selection activeCell="A750" sqref="A750:XFD750"/>
    </sheetView>
  </sheetViews>
  <sheetFormatPr defaultRowHeight="14.5" x14ac:dyDescent="0.35"/>
  <sheetData>
    <row r="1" spans="1:10" x14ac:dyDescent="0.35">
      <c r="A1" t="s">
        <v>1</v>
      </c>
    </row>
    <row r="2" spans="1:10" x14ac:dyDescent="0.35">
      <c r="A2" s="2">
        <v>2021</v>
      </c>
    </row>
    <row r="3" spans="1:10" x14ac:dyDescent="0.35">
      <c r="A3" t="s">
        <v>350</v>
      </c>
    </row>
    <row r="4" spans="1:10" x14ac:dyDescent="0.35">
      <c r="A4" s="3" t="s">
        <v>351</v>
      </c>
    </row>
    <row r="5" spans="1:10" x14ac:dyDescent="0.35">
      <c r="A5" t="s">
        <v>352</v>
      </c>
    </row>
    <row r="6" spans="1:10" x14ac:dyDescent="0.35">
      <c r="J6" s="3"/>
    </row>
    <row r="7" spans="1:10" x14ac:dyDescent="0.35">
      <c r="A7" t="s">
        <v>433</v>
      </c>
      <c r="B7" t="s">
        <v>432</v>
      </c>
      <c r="C7" t="s">
        <v>431</v>
      </c>
      <c r="D7" t="s">
        <v>430</v>
      </c>
      <c r="E7" t="s">
        <v>429</v>
      </c>
      <c r="F7" t="s">
        <v>428</v>
      </c>
      <c r="G7" t="s">
        <v>427</v>
      </c>
      <c r="H7" t="s">
        <v>426</v>
      </c>
    </row>
    <row r="8" spans="1:10" x14ac:dyDescent="0.35">
      <c r="A8" t="s">
        <v>425</v>
      </c>
      <c r="B8" t="s">
        <v>359</v>
      </c>
      <c r="C8" t="s">
        <v>358</v>
      </c>
      <c r="D8" t="s">
        <v>357</v>
      </c>
      <c r="E8" t="s">
        <v>356</v>
      </c>
      <c r="F8">
        <v>2005</v>
      </c>
      <c r="G8">
        <v>11.07</v>
      </c>
    </row>
    <row r="9" spans="1:10" x14ac:dyDescent="0.35">
      <c r="A9" t="s">
        <v>425</v>
      </c>
      <c r="B9" t="s">
        <v>359</v>
      </c>
      <c r="C9" t="s">
        <v>358</v>
      </c>
      <c r="D9" t="s">
        <v>357</v>
      </c>
      <c r="E9" t="s">
        <v>356</v>
      </c>
      <c r="F9">
        <v>2006</v>
      </c>
      <c r="G9">
        <v>12.09</v>
      </c>
    </row>
    <row r="10" spans="1:10" x14ac:dyDescent="0.35">
      <c r="A10" t="s">
        <v>425</v>
      </c>
      <c r="B10" t="s">
        <v>359</v>
      </c>
      <c r="C10" t="s">
        <v>358</v>
      </c>
      <c r="D10" t="s">
        <v>357</v>
      </c>
      <c r="E10" t="s">
        <v>356</v>
      </c>
      <c r="F10">
        <v>2007</v>
      </c>
      <c r="G10">
        <v>11.58</v>
      </c>
    </row>
    <row r="11" spans="1:10" x14ac:dyDescent="0.35">
      <c r="A11" t="s">
        <v>425</v>
      </c>
      <c r="B11" t="s">
        <v>359</v>
      </c>
      <c r="C11" t="s">
        <v>358</v>
      </c>
      <c r="D11" t="s">
        <v>357</v>
      </c>
      <c r="E11" t="s">
        <v>356</v>
      </c>
      <c r="F11">
        <v>2008</v>
      </c>
      <c r="G11">
        <v>11.95</v>
      </c>
    </row>
    <row r="12" spans="1:10" x14ac:dyDescent="0.35">
      <c r="A12" t="s">
        <v>425</v>
      </c>
      <c r="B12" t="s">
        <v>359</v>
      </c>
      <c r="C12" t="s">
        <v>358</v>
      </c>
      <c r="D12" t="s">
        <v>357</v>
      </c>
      <c r="E12" t="s">
        <v>356</v>
      </c>
      <c r="F12">
        <v>2009</v>
      </c>
      <c r="G12">
        <v>10.96</v>
      </c>
    </row>
    <row r="13" spans="1:10" x14ac:dyDescent="0.35">
      <c r="A13" t="s">
        <v>425</v>
      </c>
      <c r="B13" t="s">
        <v>359</v>
      </c>
      <c r="C13" t="s">
        <v>358</v>
      </c>
      <c r="D13" t="s">
        <v>357</v>
      </c>
      <c r="E13" t="s">
        <v>356</v>
      </c>
      <c r="F13">
        <v>2010</v>
      </c>
      <c r="G13">
        <v>10.3</v>
      </c>
    </row>
    <row r="14" spans="1:10" x14ac:dyDescent="0.35">
      <c r="A14" t="s">
        <v>425</v>
      </c>
      <c r="B14" t="s">
        <v>359</v>
      </c>
      <c r="C14" t="s">
        <v>358</v>
      </c>
      <c r="D14" t="s">
        <v>357</v>
      </c>
      <c r="E14" t="s">
        <v>356</v>
      </c>
      <c r="F14">
        <v>2011</v>
      </c>
      <c r="G14">
        <v>11.01</v>
      </c>
    </row>
    <row r="15" spans="1:10" x14ac:dyDescent="0.35">
      <c r="A15" t="s">
        <v>425</v>
      </c>
      <c r="B15" t="s">
        <v>359</v>
      </c>
      <c r="C15" t="s">
        <v>358</v>
      </c>
      <c r="D15" t="s">
        <v>357</v>
      </c>
      <c r="E15" t="s">
        <v>356</v>
      </c>
      <c r="F15">
        <v>2012</v>
      </c>
      <c r="G15">
        <v>11.2</v>
      </c>
    </row>
    <row r="16" spans="1:10" x14ac:dyDescent="0.35">
      <c r="A16" t="s">
        <v>425</v>
      </c>
      <c r="B16" t="s">
        <v>359</v>
      </c>
      <c r="C16" t="s">
        <v>358</v>
      </c>
      <c r="D16" t="s">
        <v>357</v>
      </c>
      <c r="E16" t="s">
        <v>356</v>
      </c>
      <c r="F16">
        <v>2013</v>
      </c>
      <c r="G16">
        <v>10.76</v>
      </c>
    </row>
    <row r="17" spans="1:7" x14ac:dyDescent="0.35">
      <c r="A17" t="s">
        <v>425</v>
      </c>
      <c r="B17" t="s">
        <v>359</v>
      </c>
      <c r="C17" t="s">
        <v>358</v>
      </c>
      <c r="D17" t="s">
        <v>357</v>
      </c>
      <c r="E17" t="s">
        <v>356</v>
      </c>
      <c r="F17">
        <v>2014</v>
      </c>
      <c r="G17">
        <v>11.35</v>
      </c>
    </row>
    <row r="18" spans="1:7" x14ac:dyDescent="0.35">
      <c r="A18" t="s">
        <v>425</v>
      </c>
      <c r="B18" t="s">
        <v>359</v>
      </c>
      <c r="C18" t="s">
        <v>358</v>
      </c>
      <c r="D18" t="s">
        <v>357</v>
      </c>
      <c r="E18" t="s">
        <v>356</v>
      </c>
      <c r="F18">
        <v>2015</v>
      </c>
      <c r="G18">
        <v>11.61</v>
      </c>
    </row>
    <row r="19" spans="1:7" x14ac:dyDescent="0.35">
      <c r="A19" t="s">
        <v>425</v>
      </c>
      <c r="B19" t="s">
        <v>359</v>
      </c>
      <c r="C19" t="s">
        <v>358</v>
      </c>
      <c r="D19" t="s">
        <v>357</v>
      </c>
      <c r="E19" t="s">
        <v>356</v>
      </c>
      <c r="F19">
        <v>2016</v>
      </c>
      <c r="G19">
        <v>10.050000000000001</v>
      </c>
    </row>
    <row r="20" spans="1:7" x14ac:dyDescent="0.35">
      <c r="A20" t="s">
        <v>424</v>
      </c>
      <c r="B20" t="s">
        <v>359</v>
      </c>
      <c r="C20" t="s">
        <v>358</v>
      </c>
      <c r="D20" t="s">
        <v>357</v>
      </c>
      <c r="E20" t="s">
        <v>356</v>
      </c>
      <c r="F20">
        <v>2005</v>
      </c>
      <c r="G20">
        <v>25.48</v>
      </c>
    </row>
    <row r="21" spans="1:7" x14ac:dyDescent="0.35">
      <c r="A21" t="s">
        <v>424</v>
      </c>
      <c r="B21" t="s">
        <v>359</v>
      </c>
      <c r="C21" t="s">
        <v>358</v>
      </c>
      <c r="D21" t="s">
        <v>357</v>
      </c>
      <c r="E21" t="s">
        <v>356</v>
      </c>
      <c r="F21">
        <v>2006</v>
      </c>
      <c r="G21">
        <v>26.51</v>
      </c>
    </row>
    <row r="22" spans="1:7" x14ac:dyDescent="0.35">
      <c r="A22" t="s">
        <v>424</v>
      </c>
      <c r="B22" t="s">
        <v>359</v>
      </c>
      <c r="C22" t="s">
        <v>358</v>
      </c>
      <c r="D22" t="s">
        <v>357</v>
      </c>
      <c r="E22" t="s">
        <v>356</v>
      </c>
      <c r="F22">
        <v>2007</v>
      </c>
      <c r="G22">
        <v>26.64</v>
      </c>
    </row>
    <row r="23" spans="1:7" x14ac:dyDescent="0.35">
      <c r="A23" t="s">
        <v>424</v>
      </c>
      <c r="B23" t="s">
        <v>359</v>
      </c>
      <c r="C23" t="s">
        <v>358</v>
      </c>
      <c r="D23" t="s">
        <v>357</v>
      </c>
      <c r="E23" t="s">
        <v>356</v>
      </c>
      <c r="F23">
        <v>2008</v>
      </c>
      <c r="G23">
        <v>27.16</v>
      </c>
    </row>
    <row r="24" spans="1:7" x14ac:dyDescent="0.35">
      <c r="A24" t="s">
        <v>424</v>
      </c>
      <c r="B24" t="s">
        <v>359</v>
      </c>
      <c r="C24" t="s">
        <v>358</v>
      </c>
      <c r="D24" t="s">
        <v>357</v>
      </c>
      <c r="E24" t="s">
        <v>356</v>
      </c>
      <c r="F24">
        <v>2009</v>
      </c>
      <c r="G24">
        <v>23.31</v>
      </c>
    </row>
    <row r="25" spans="1:7" x14ac:dyDescent="0.35">
      <c r="A25" t="s">
        <v>424</v>
      </c>
      <c r="B25" t="s">
        <v>359</v>
      </c>
      <c r="C25" t="s">
        <v>358</v>
      </c>
      <c r="D25" t="s">
        <v>357</v>
      </c>
      <c r="E25" t="s">
        <v>356</v>
      </c>
      <c r="F25">
        <v>2010</v>
      </c>
      <c r="G25">
        <v>28.02</v>
      </c>
    </row>
    <row r="26" spans="1:7" x14ac:dyDescent="0.35">
      <c r="A26" t="s">
        <v>424</v>
      </c>
      <c r="B26" t="s">
        <v>359</v>
      </c>
      <c r="C26" t="s">
        <v>358</v>
      </c>
      <c r="D26" t="s">
        <v>357</v>
      </c>
      <c r="E26" t="s">
        <v>356</v>
      </c>
      <c r="F26">
        <v>2011</v>
      </c>
      <c r="G26">
        <v>29.74</v>
      </c>
    </row>
    <row r="27" spans="1:7" x14ac:dyDescent="0.35">
      <c r="A27" t="s">
        <v>424</v>
      </c>
      <c r="B27" t="s">
        <v>359</v>
      </c>
      <c r="C27" t="s">
        <v>358</v>
      </c>
      <c r="D27" t="s">
        <v>357</v>
      </c>
      <c r="E27" t="s">
        <v>356</v>
      </c>
      <c r="F27">
        <v>2012</v>
      </c>
      <c r="G27">
        <v>29.86</v>
      </c>
    </row>
    <row r="28" spans="1:7" x14ac:dyDescent="0.35">
      <c r="A28" t="s">
        <v>424</v>
      </c>
      <c r="B28" t="s">
        <v>359</v>
      </c>
      <c r="C28" t="s">
        <v>358</v>
      </c>
      <c r="D28" t="s">
        <v>357</v>
      </c>
      <c r="E28" t="s">
        <v>356</v>
      </c>
      <c r="F28">
        <v>2013</v>
      </c>
      <c r="G28">
        <v>29.47</v>
      </c>
    </row>
    <row r="29" spans="1:7" x14ac:dyDescent="0.35">
      <c r="A29" t="s">
        <v>424</v>
      </c>
      <c r="B29" t="s">
        <v>359</v>
      </c>
      <c r="C29" t="s">
        <v>358</v>
      </c>
      <c r="D29" t="s">
        <v>357</v>
      </c>
      <c r="E29" t="s">
        <v>356</v>
      </c>
      <c r="F29">
        <v>2014</v>
      </c>
      <c r="G29">
        <v>28.71</v>
      </c>
    </row>
    <row r="30" spans="1:7" x14ac:dyDescent="0.35">
      <c r="A30" t="s">
        <v>424</v>
      </c>
      <c r="B30" t="s">
        <v>359</v>
      </c>
      <c r="C30" t="s">
        <v>358</v>
      </c>
      <c r="D30" t="s">
        <v>357</v>
      </c>
      <c r="E30" t="s">
        <v>356</v>
      </c>
      <c r="F30">
        <v>2015</v>
      </c>
      <c r="G30">
        <v>26.5</v>
      </c>
    </row>
    <row r="31" spans="1:7" x14ac:dyDescent="0.35">
      <c r="A31" t="s">
        <v>424</v>
      </c>
      <c r="B31" t="s">
        <v>359</v>
      </c>
      <c r="C31" t="s">
        <v>358</v>
      </c>
      <c r="D31" t="s">
        <v>357</v>
      </c>
      <c r="E31" t="s">
        <v>356</v>
      </c>
      <c r="F31">
        <v>2016</v>
      </c>
      <c r="G31">
        <v>26.58</v>
      </c>
    </row>
    <row r="32" spans="1:7" x14ac:dyDescent="0.35">
      <c r="A32" t="s">
        <v>423</v>
      </c>
      <c r="B32" t="s">
        <v>359</v>
      </c>
      <c r="C32" t="s">
        <v>358</v>
      </c>
      <c r="D32" t="s">
        <v>357</v>
      </c>
      <c r="E32" t="s">
        <v>356</v>
      </c>
      <c r="F32">
        <v>2005</v>
      </c>
      <c r="G32">
        <v>30.56</v>
      </c>
    </row>
    <row r="33" spans="1:7" x14ac:dyDescent="0.35">
      <c r="A33" t="s">
        <v>423</v>
      </c>
      <c r="B33" t="s">
        <v>359</v>
      </c>
      <c r="C33" t="s">
        <v>358</v>
      </c>
      <c r="D33" t="s">
        <v>357</v>
      </c>
      <c r="E33" t="s">
        <v>356</v>
      </c>
      <c r="F33">
        <v>2006</v>
      </c>
      <c r="G33">
        <v>31.98</v>
      </c>
    </row>
    <row r="34" spans="1:7" x14ac:dyDescent="0.35">
      <c r="A34" t="s">
        <v>423</v>
      </c>
      <c r="B34" t="s">
        <v>359</v>
      </c>
      <c r="C34" t="s">
        <v>358</v>
      </c>
      <c r="D34" t="s">
        <v>357</v>
      </c>
      <c r="E34" t="s">
        <v>356</v>
      </c>
      <c r="F34">
        <v>2007</v>
      </c>
      <c r="G34">
        <v>32.68</v>
      </c>
    </row>
    <row r="35" spans="1:7" x14ac:dyDescent="0.35">
      <c r="A35" t="s">
        <v>423</v>
      </c>
      <c r="B35" t="s">
        <v>359</v>
      </c>
      <c r="C35" t="s">
        <v>358</v>
      </c>
      <c r="D35" t="s">
        <v>357</v>
      </c>
      <c r="E35" t="s">
        <v>356</v>
      </c>
      <c r="F35">
        <v>2008</v>
      </c>
      <c r="G35">
        <v>35.340000000000003</v>
      </c>
    </row>
    <row r="36" spans="1:7" x14ac:dyDescent="0.35">
      <c r="A36" t="s">
        <v>423</v>
      </c>
      <c r="B36" t="s">
        <v>359</v>
      </c>
      <c r="C36" t="s">
        <v>358</v>
      </c>
      <c r="D36" t="s">
        <v>357</v>
      </c>
      <c r="E36" t="s">
        <v>356</v>
      </c>
      <c r="F36">
        <v>2009</v>
      </c>
      <c r="G36">
        <v>30.76</v>
      </c>
    </row>
    <row r="37" spans="1:7" x14ac:dyDescent="0.35">
      <c r="A37" t="s">
        <v>423</v>
      </c>
      <c r="B37" t="s">
        <v>359</v>
      </c>
      <c r="C37" t="s">
        <v>358</v>
      </c>
      <c r="D37" t="s">
        <v>357</v>
      </c>
      <c r="E37" t="s">
        <v>356</v>
      </c>
      <c r="F37">
        <v>2010</v>
      </c>
      <c r="G37">
        <v>33.549999999999997</v>
      </c>
    </row>
    <row r="38" spans="1:7" x14ac:dyDescent="0.35">
      <c r="A38" t="s">
        <v>423</v>
      </c>
      <c r="B38" t="s">
        <v>359</v>
      </c>
      <c r="C38" t="s">
        <v>358</v>
      </c>
      <c r="D38" t="s">
        <v>357</v>
      </c>
      <c r="E38" t="s">
        <v>356</v>
      </c>
      <c r="F38">
        <v>2011</v>
      </c>
      <c r="G38">
        <v>36.54</v>
      </c>
    </row>
    <row r="39" spans="1:7" x14ac:dyDescent="0.35">
      <c r="A39" t="s">
        <v>423</v>
      </c>
      <c r="B39" t="s">
        <v>359</v>
      </c>
      <c r="C39" t="s">
        <v>358</v>
      </c>
      <c r="D39" t="s">
        <v>357</v>
      </c>
      <c r="E39" t="s">
        <v>356</v>
      </c>
      <c r="F39">
        <v>2012</v>
      </c>
      <c r="G39">
        <v>37.01</v>
      </c>
    </row>
    <row r="40" spans="1:7" x14ac:dyDescent="0.35">
      <c r="A40" t="s">
        <v>423</v>
      </c>
      <c r="B40" t="s">
        <v>359</v>
      </c>
      <c r="C40" t="s">
        <v>358</v>
      </c>
      <c r="D40" t="s">
        <v>357</v>
      </c>
      <c r="E40" t="s">
        <v>356</v>
      </c>
      <c r="F40">
        <v>2013</v>
      </c>
      <c r="G40">
        <v>36.11</v>
      </c>
    </row>
    <row r="41" spans="1:7" x14ac:dyDescent="0.35">
      <c r="A41" t="s">
        <v>423</v>
      </c>
      <c r="B41" t="s">
        <v>359</v>
      </c>
      <c r="C41" t="s">
        <v>358</v>
      </c>
      <c r="D41" t="s">
        <v>357</v>
      </c>
      <c r="E41" t="s">
        <v>356</v>
      </c>
      <c r="F41">
        <v>2014</v>
      </c>
      <c r="G41">
        <v>35.450000000000003</v>
      </c>
    </row>
    <row r="42" spans="1:7" x14ac:dyDescent="0.35">
      <c r="A42" t="s">
        <v>423</v>
      </c>
      <c r="B42" t="s">
        <v>359</v>
      </c>
      <c r="C42" t="s">
        <v>358</v>
      </c>
      <c r="D42" t="s">
        <v>357</v>
      </c>
      <c r="E42" t="s">
        <v>356</v>
      </c>
      <c r="F42">
        <v>2015</v>
      </c>
      <c r="G42">
        <v>34.07</v>
      </c>
    </row>
    <row r="43" spans="1:7" x14ac:dyDescent="0.35">
      <c r="A43" t="s">
        <v>423</v>
      </c>
      <c r="B43" t="s">
        <v>359</v>
      </c>
      <c r="C43" t="s">
        <v>358</v>
      </c>
      <c r="D43" t="s">
        <v>357</v>
      </c>
      <c r="E43" t="s">
        <v>356</v>
      </c>
      <c r="F43">
        <v>2016</v>
      </c>
      <c r="G43">
        <v>33.85</v>
      </c>
    </row>
    <row r="44" spans="1:7" x14ac:dyDescent="0.35">
      <c r="A44" t="s">
        <v>422</v>
      </c>
      <c r="B44" t="s">
        <v>359</v>
      </c>
      <c r="C44" t="s">
        <v>358</v>
      </c>
      <c r="D44" t="s">
        <v>357</v>
      </c>
      <c r="E44" t="s">
        <v>356</v>
      </c>
      <c r="F44">
        <v>2005</v>
      </c>
      <c r="G44">
        <v>19.59</v>
      </c>
    </row>
    <row r="45" spans="1:7" x14ac:dyDescent="0.35">
      <c r="A45" t="s">
        <v>422</v>
      </c>
      <c r="B45" t="s">
        <v>359</v>
      </c>
      <c r="C45" t="s">
        <v>358</v>
      </c>
      <c r="D45" t="s">
        <v>357</v>
      </c>
      <c r="E45" t="s">
        <v>356</v>
      </c>
      <c r="F45">
        <v>2006</v>
      </c>
      <c r="G45">
        <v>19.53</v>
      </c>
    </row>
    <row r="46" spans="1:7" x14ac:dyDescent="0.35">
      <c r="A46" t="s">
        <v>422</v>
      </c>
      <c r="B46" t="s">
        <v>359</v>
      </c>
      <c r="C46" t="s">
        <v>358</v>
      </c>
      <c r="D46" t="s">
        <v>357</v>
      </c>
      <c r="E46" t="s">
        <v>356</v>
      </c>
      <c r="F46">
        <v>2007</v>
      </c>
      <c r="G46">
        <v>19.2</v>
      </c>
    </row>
    <row r="47" spans="1:7" x14ac:dyDescent="0.35">
      <c r="A47" t="s">
        <v>422</v>
      </c>
      <c r="B47" t="s">
        <v>359</v>
      </c>
      <c r="C47" t="s">
        <v>358</v>
      </c>
      <c r="D47" t="s">
        <v>357</v>
      </c>
      <c r="E47" t="s">
        <v>356</v>
      </c>
      <c r="F47">
        <v>2008</v>
      </c>
      <c r="G47">
        <v>19.61</v>
      </c>
    </row>
    <row r="48" spans="1:7" x14ac:dyDescent="0.35">
      <c r="A48" t="s">
        <v>422</v>
      </c>
      <c r="B48" t="s">
        <v>359</v>
      </c>
      <c r="C48" t="s">
        <v>358</v>
      </c>
      <c r="D48" t="s">
        <v>357</v>
      </c>
      <c r="E48" t="s">
        <v>356</v>
      </c>
      <c r="F48">
        <v>2009</v>
      </c>
      <c r="G48">
        <v>20.14</v>
      </c>
    </row>
    <row r="49" spans="1:7" x14ac:dyDescent="0.35">
      <c r="A49" t="s">
        <v>422</v>
      </c>
      <c r="B49" t="s">
        <v>359</v>
      </c>
      <c r="C49" t="s">
        <v>358</v>
      </c>
      <c r="D49" t="s">
        <v>357</v>
      </c>
      <c r="E49" t="s">
        <v>356</v>
      </c>
      <c r="F49">
        <v>2010</v>
      </c>
      <c r="G49">
        <v>20.7</v>
      </c>
    </row>
    <row r="50" spans="1:7" x14ac:dyDescent="0.35">
      <c r="A50" t="s">
        <v>422</v>
      </c>
      <c r="B50" t="s">
        <v>359</v>
      </c>
      <c r="C50" t="s">
        <v>358</v>
      </c>
      <c r="D50" t="s">
        <v>357</v>
      </c>
      <c r="E50" t="s">
        <v>356</v>
      </c>
      <c r="F50">
        <v>2011</v>
      </c>
      <c r="G50">
        <v>20.9</v>
      </c>
    </row>
    <row r="51" spans="1:7" x14ac:dyDescent="0.35">
      <c r="A51" t="s">
        <v>422</v>
      </c>
      <c r="B51" t="s">
        <v>359</v>
      </c>
      <c r="C51" t="s">
        <v>358</v>
      </c>
      <c r="D51" t="s">
        <v>357</v>
      </c>
      <c r="E51" t="s">
        <v>356</v>
      </c>
      <c r="F51">
        <v>2012</v>
      </c>
      <c r="G51">
        <v>21.71</v>
      </c>
    </row>
    <row r="52" spans="1:7" x14ac:dyDescent="0.35">
      <c r="A52" t="s">
        <v>422</v>
      </c>
      <c r="B52" t="s">
        <v>359</v>
      </c>
      <c r="C52" t="s">
        <v>358</v>
      </c>
      <c r="D52" t="s">
        <v>357</v>
      </c>
      <c r="E52" t="s">
        <v>356</v>
      </c>
      <c r="F52">
        <v>2013</v>
      </c>
      <c r="G52">
        <v>20.66</v>
      </c>
    </row>
    <row r="53" spans="1:7" x14ac:dyDescent="0.35">
      <c r="A53" t="s">
        <v>422</v>
      </c>
      <c r="B53" t="s">
        <v>359</v>
      </c>
      <c r="C53" t="s">
        <v>358</v>
      </c>
      <c r="D53" t="s">
        <v>357</v>
      </c>
      <c r="E53" t="s">
        <v>356</v>
      </c>
      <c r="F53">
        <v>2014</v>
      </c>
      <c r="G53">
        <v>20.14</v>
      </c>
    </row>
    <row r="54" spans="1:7" x14ac:dyDescent="0.35">
      <c r="A54" t="s">
        <v>422</v>
      </c>
      <c r="B54" t="s">
        <v>359</v>
      </c>
      <c r="C54" t="s">
        <v>358</v>
      </c>
      <c r="D54" t="s">
        <v>357</v>
      </c>
      <c r="E54" t="s">
        <v>356</v>
      </c>
      <c r="F54">
        <v>2015</v>
      </c>
      <c r="G54">
        <v>21.2</v>
      </c>
    </row>
    <row r="55" spans="1:7" x14ac:dyDescent="0.35">
      <c r="A55" t="s">
        <v>422</v>
      </c>
      <c r="B55" t="s">
        <v>359</v>
      </c>
      <c r="C55" t="s">
        <v>358</v>
      </c>
      <c r="D55" t="s">
        <v>357</v>
      </c>
      <c r="E55" t="s">
        <v>356</v>
      </c>
      <c r="F55">
        <v>2016</v>
      </c>
      <c r="G55">
        <v>20.64</v>
      </c>
    </row>
    <row r="56" spans="1:7" x14ac:dyDescent="0.35">
      <c r="A56" t="s">
        <v>421</v>
      </c>
      <c r="B56" t="s">
        <v>359</v>
      </c>
      <c r="C56" t="s">
        <v>358</v>
      </c>
      <c r="D56" t="s">
        <v>357</v>
      </c>
      <c r="E56" t="s">
        <v>356</v>
      </c>
      <c r="F56">
        <v>2005</v>
      </c>
      <c r="G56">
        <v>34.43</v>
      </c>
    </row>
    <row r="57" spans="1:7" x14ac:dyDescent="0.35">
      <c r="A57" t="s">
        <v>421</v>
      </c>
      <c r="B57" t="s">
        <v>359</v>
      </c>
      <c r="C57" t="s">
        <v>358</v>
      </c>
      <c r="D57" t="s">
        <v>357</v>
      </c>
      <c r="E57" t="s">
        <v>356</v>
      </c>
      <c r="F57">
        <v>2006</v>
      </c>
      <c r="G57">
        <v>35.630000000000003</v>
      </c>
    </row>
    <row r="58" spans="1:7" x14ac:dyDescent="0.35">
      <c r="A58" t="s">
        <v>421</v>
      </c>
      <c r="B58" t="s">
        <v>359</v>
      </c>
      <c r="C58" t="s">
        <v>358</v>
      </c>
      <c r="D58" t="s">
        <v>357</v>
      </c>
      <c r="E58" t="s">
        <v>356</v>
      </c>
      <c r="F58">
        <v>2007</v>
      </c>
      <c r="G58">
        <v>36.33</v>
      </c>
    </row>
    <row r="59" spans="1:7" x14ac:dyDescent="0.35">
      <c r="A59" t="s">
        <v>421</v>
      </c>
      <c r="B59" t="s">
        <v>359</v>
      </c>
      <c r="C59" t="s">
        <v>358</v>
      </c>
      <c r="D59" t="s">
        <v>357</v>
      </c>
      <c r="E59" t="s">
        <v>356</v>
      </c>
      <c r="F59">
        <v>2008</v>
      </c>
      <c r="G59">
        <v>35.51</v>
      </c>
    </row>
    <row r="60" spans="1:7" x14ac:dyDescent="0.35">
      <c r="A60" t="s">
        <v>421</v>
      </c>
      <c r="B60" t="s">
        <v>359</v>
      </c>
      <c r="C60" t="s">
        <v>358</v>
      </c>
      <c r="D60" t="s">
        <v>357</v>
      </c>
      <c r="E60" t="s">
        <v>356</v>
      </c>
      <c r="F60">
        <v>2009</v>
      </c>
      <c r="G60">
        <v>33.33</v>
      </c>
    </row>
    <row r="61" spans="1:7" x14ac:dyDescent="0.35">
      <c r="A61" t="s">
        <v>421</v>
      </c>
      <c r="B61" t="s">
        <v>359</v>
      </c>
      <c r="C61" t="s">
        <v>358</v>
      </c>
      <c r="D61" t="s">
        <v>357</v>
      </c>
      <c r="E61" t="s">
        <v>356</v>
      </c>
      <c r="F61">
        <v>2010</v>
      </c>
      <c r="G61">
        <v>37.229999999999997</v>
      </c>
    </row>
    <row r="62" spans="1:7" x14ac:dyDescent="0.35">
      <c r="A62" t="s">
        <v>421</v>
      </c>
      <c r="B62" t="s">
        <v>359</v>
      </c>
      <c r="C62" t="s">
        <v>358</v>
      </c>
      <c r="D62" t="s">
        <v>357</v>
      </c>
      <c r="E62" t="s">
        <v>356</v>
      </c>
      <c r="F62">
        <v>2011</v>
      </c>
      <c r="G62">
        <v>38.659999999999997</v>
      </c>
    </row>
    <row r="63" spans="1:7" x14ac:dyDescent="0.35">
      <c r="A63" t="s">
        <v>421</v>
      </c>
      <c r="B63" t="s">
        <v>359</v>
      </c>
      <c r="C63" t="s">
        <v>358</v>
      </c>
      <c r="D63" t="s">
        <v>357</v>
      </c>
      <c r="E63" t="s">
        <v>356</v>
      </c>
      <c r="F63">
        <v>2012</v>
      </c>
      <c r="G63">
        <v>39.270000000000003</v>
      </c>
    </row>
    <row r="64" spans="1:7" x14ac:dyDescent="0.35">
      <c r="A64" t="s">
        <v>421</v>
      </c>
      <c r="B64" t="s">
        <v>359</v>
      </c>
      <c r="C64" t="s">
        <v>358</v>
      </c>
      <c r="D64" t="s">
        <v>357</v>
      </c>
      <c r="E64" t="s">
        <v>356</v>
      </c>
      <c r="F64">
        <v>2013</v>
      </c>
      <c r="G64">
        <v>38.909999999999997</v>
      </c>
    </row>
    <row r="65" spans="1:7" x14ac:dyDescent="0.35">
      <c r="A65" t="s">
        <v>421</v>
      </c>
      <c r="B65" t="s">
        <v>359</v>
      </c>
      <c r="C65" t="s">
        <v>358</v>
      </c>
      <c r="D65" t="s">
        <v>357</v>
      </c>
      <c r="E65" t="s">
        <v>356</v>
      </c>
      <c r="F65">
        <v>2014</v>
      </c>
      <c r="G65">
        <v>39.67</v>
      </c>
    </row>
    <row r="66" spans="1:7" x14ac:dyDescent="0.35">
      <c r="A66" t="s">
        <v>421</v>
      </c>
      <c r="B66" t="s">
        <v>359</v>
      </c>
      <c r="C66" t="s">
        <v>358</v>
      </c>
      <c r="D66" t="s">
        <v>357</v>
      </c>
      <c r="E66" t="s">
        <v>356</v>
      </c>
      <c r="F66">
        <v>2015</v>
      </c>
      <c r="G66">
        <v>39.28</v>
      </c>
    </row>
    <row r="67" spans="1:7" x14ac:dyDescent="0.35">
      <c r="A67" t="s">
        <v>421</v>
      </c>
      <c r="B67" t="s">
        <v>359</v>
      </c>
      <c r="C67" t="s">
        <v>358</v>
      </c>
      <c r="D67" t="s">
        <v>357</v>
      </c>
      <c r="E67" t="s">
        <v>356</v>
      </c>
      <c r="F67">
        <v>2016</v>
      </c>
      <c r="G67">
        <v>37.67</v>
      </c>
    </row>
    <row r="68" spans="1:7" x14ac:dyDescent="0.35">
      <c r="A68" t="s">
        <v>420</v>
      </c>
      <c r="B68" t="s">
        <v>359</v>
      </c>
      <c r="C68" t="s">
        <v>358</v>
      </c>
      <c r="D68" t="s">
        <v>357</v>
      </c>
      <c r="E68" t="s">
        <v>356</v>
      </c>
      <c r="F68">
        <v>2005</v>
      </c>
      <c r="G68">
        <v>26.15</v>
      </c>
    </row>
    <row r="69" spans="1:7" x14ac:dyDescent="0.35">
      <c r="A69" t="s">
        <v>420</v>
      </c>
      <c r="B69" t="s">
        <v>359</v>
      </c>
      <c r="C69" t="s">
        <v>358</v>
      </c>
      <c r="D69" t="s">
        <v>357</v>
      </c>
      <c r="E69" t="s">
        <v>356</v>
      </c>
      <c r="F69">
        <v>2006</v>
      </c>
      <c r="G69">
        <v>28.66</v>
      </c>
    </row>
    <row r="70" spans="1:7" x14ac:dyDescent="0.35">
      <c r="A70" t="s">
        <v>420</v>
      </c>
      <c r="B70" t="s">
        <v>359</v>
      </c>
      <c r="C70" t="s">
        <v>358</v>
      </c>
      <c r="D70" t="s">
        <v>357</v>
      </c>
      <c r="E70" t="s">
        <v>356</v>
      </c>
      <c r="F70">
        <v>2007</v>
      </c>
      <c r="G70">
        <v>30.31</v>
      </c>
    </row>
    <row r="71" spans="1:7" x14ac:dyDescent="0.35">
      <c r="A71" t="s">
        <v>420</v>
      </c>
      <c r="B71" t="s">
        <v>359</v>
      </c>
      <c r="C71" t="s">
        <v>358</v>
      </c>
      <c r="D71" t="s">
        <v>357</v>
      </c>
      <c r="E71" t="s">
        <v>356</v>
      </c>
      <c r="F71">
        <v>2008</v>
      </c>
      <c r="G71">
        <v>31.49</v>
      </c>
    </row>
    <row r="72" spans="1:7" x14ac:dyDescent="0.35">
      <c r="A72" t="s">
        <v>420</v>
      </c>
      <c r="B72" t="s">
        <v>359</v>
      </c>
      <c r="C72" t="s">
        <v>358</v>
      </c>
      <c r="D72" t="s">
        <v>357</v>
      </c>
      <c r="E72" t="s">
        <v>356</v>
      </c>
      <c r="F72">
        <v>2009</v>
      </c>
      <c r="G72">
        <v>27.74</v>
      </c>
    </row>
    <row r="73" spans="1:7" x14ac:dyDescent="0.35">
      <c r="A73" t="s">
        <v>420</v>
      </c>
      <c r="B73" t="s">
        <v>359</v>
      </c>
      <c r="C73" t="s">
        <v>358</v>
      </c>
      <c r="D73" t="s">
        <v>357</v>
      </c>
      <c r="E73" t="s">
        <v>356</v>
      </c>
      <c r="F73">
        <v>2010</v>
      </c>
      <c r="G73">
        <v>28.04</v>
      </c>
    </row>
    <row r="74" spans="1:7" x14ac:dyDescent="0.35">
      <c r="A74" t="s">
        <v>420</v>
      </c>
      <c r="B74" t="s">
        <v>359</v>
      </c>
      <c r="C74" t="s">
        <v>358</v>
      </c>
      <c r="D74" t="s">
        <v>357</v>
      </c>
      <c r="E74" t="s">
        <v>356</v>
      </c>
      <c r="F74">
        <v>2011</v>
      </c>
      <c r="G74">
        <v>29.51</v>
      </c>
    </row>
    <row r="75" spans="1:7" x14ac:dyDescent="0.35">
      <c r="A75" t="s">
        <v>420</v>
      </c>
      <c r="B75" t="s">
        <v>359</v>
      </c>
      <c r="C75" t="s">
        <v>358</v>
      </c>
      <c r="D75" t="s">
        <v>357</v>
      </c>
      <c r="E75" t="s">
        <v>356</v>
      </c>
      <c r="F75">
        <v>2012</v>
      </c>
      <c r="G75">
        <v>30.07</v>
      </c>
    </row>
    <row r="76" spans="1:7" x14ac:dyDescent="0.35">
      <c r="A76" t="s">
        <v>420</v>
      </c>
      <c r="B76" t="s">
        <v>359</v>
      </c>
      <c r="C76" t="s">
        <v>358</v>
      </c>
      <c r="D76" t="s">
        <v>357</v>
      </c>
      <c r="E76" t="s">
        <v>356</v>
      </c>
      <c r="F76">
        <v>2013</v>
      </c>
      <c r="G76">
        <v>29.52</v>
      </c>
    </row>
    <row r="77" spans="1:7" x14ac:dyDescent="0.35">
      <c r="A77" t="s">
        <v>420</v>
      </c>
      <c r="B77" t="s">
        <v>359</v>
      </c>
      <c r="C77" t="s">
        <v>358</v>
      </c>
      <c r="D77" t="s">
        <v>357</v>
      </c>
      <c r="E77" t="s">
        <v>356</v>
      </c>
      <c r="F77">
        <v>2014</v>
      </c>
      <c r="G77">
        <v>29.07</v>
      </c>
    </row>
    <row r="78" spans="1:7" x14ac:dyDescent="0.35">
      <c r="A78" t="s">
        <v>420</v>
      </c>
      <c r="B78" t="s">
        <v>359</v>
      </c>
      <c r="C78" t="s">
        <v>358</v>
      </c>
      <c r="D78" t="s">
        <v>357</v>
      </c>
      <c r="E78" t="s">
        <v>356</v>
      </c>
      <c r="F78">
        <v>2015</v>
      </c>
      <c r="G78">
        <v>29.26</v>
      </c>
    </row>
    <row r="79" spans="1:7" x14ac:dyDescent="0.35">
      <c r="A79" t="s">
        <v>420</v>
      </c>
      <c r="B79" t="s">
        <v>359</v>
      </c>
      <c r="C79" t="s">
        <v>358</v>
      </c>
      <c r="D79" t="s">
        <v>357</v>
      </c>
      <c r="E79" t="s">
        <v>356</v>
      </c>
      <c r="F79">
        <v>2016</v>
      </c>
      <c r="G79">
        <v>28.1</v>
      </c>
    </row>
    <row r="80" spans="1:7" x14ac:dyDescent="0.35">
      <c r="A80" t="s">
        <v>419</v>
      </c>
      <c r="B80" t="s">
        <v>359</v>
      </c>
      <c r="C80" t="s">
        <v>358</v>
      </c>
      <c r="D80" t="s">
        <v>357</v>
      </c>
      <c r="E80" t="s">
        <v>356</v>
      </c>
      <c r="F80">
        <v>2005</v>
      </c>
      <c r="G80">
        <v>27.52</v>
      </c>
    </row>
    <row r="81" spans="1:7" x14ac:dyDescent="0.35">
      <c r="A81" t="s">
        <v>419</v>
      </c>
      <c r="B81" t="s">
        <v>359</v>
      </c>
      <c r="C81" t="s">
        <v>358</v>
      </c>
      <c r="D81" t="s">
        <v>357</v>
      </c>
      <c r="E81" t="s">
        <v>356</v>
      </c>
      <c r="F81">
        <v>2006</v>
      </c>
      <c r="G81">
        <v>29.87</v>
      </c>
    </row>
    <row r="82" spans="1:7" x14ac:dyDescent="0.35">
      <c r="A82" t="s">
        <v>419</v>
      </c>
      <c r="B82" t="s">
        <v>359</v>
      </c>
      <c r="C82" t="s">
        <v>358</v>
      </c>
      <c r="D82" t="s">
        <v>357</v>
      </c>
      <c r="E82" t="s">
        <v>356</v>
      </c>
      <c r="F82">
        <v>2007</v>
      </c>
      <c r="G82">
        <v>29.99</v>
      </c>
    </row>
    <row r="83" spans="1:7" x14ac:dyDescent="0.35">
      <c r="A83" t="s">
        <v>419</v>
      </c>
      <c r="B83" t="s">
        <v>359</v>
      </c>
      <c r="C83" t="s">
        <v>358</v>
      </c>
      <c r="D83" t="s">
        <v>357</v>
      </c>
      <c r="E83" t="s">
        <v>356</v>
      </c>
      <c r="F83">
        <v>2008</v>
      </c>
      <c r="G83">
        <v>31.58</v>
      </c>
    </row>
    <row r="84" spans="1:7" x14ac:dyDescent="0.35">
      <c r="A84" t="s">
        <v>419</v>
      </c>
      <c r="B84" t="s">
        <v>359</v>
      </c>
      <c r="C84" t="s">
        <v>358</v>
      </c>
      <c r="D84" t="s">
        <v>357</v>
      </c>
      <c r="E84" t="s">
        <v>356</v>
      </c>
      <c r="F84">
        <v>2009</v>
      </c>
      <c r="G84">
        <v>27.83</v>
      </c>
    </row>
    <row r="85" spans="1:7" x14ac:dyDescent="0.35">
      <c r="A85" t="s">
        <v>419</v>
      </c>
      <c r="B85" t="s">
        <v>359</v>
      </c>
      <c r="C85" t="s">
        <v>358</v>
      </c>
      <c r="D85" t="s">
        <v>357</v>
      </c>
      <c r="E85" t="s">
        <v>356</v>
      </c>
      <c r="F85">
        <v>2010</v>
      </c>
      <c r="G85">
        <v>29.41</v>
      </c>
    </row>
    <row r="86" spans="1:7" x14ac:dyDescent="0.35">
      <c r="A86" t="s">
        <v>419</v>
      </c>
      <c r="B86" t="s">
        <v>359</v>
      </c>
      <c r="C86" t="s">
        <v>358</v>
      </c>
      <c r="D86" t="s">
        <v>357</v>
      </c>
      <c r="E86" t="s">
        <v>356</v>
      </c>
      <c r="F86">
        <v>2011</v>
      </c>
      <c r="G86">
        <v>31.36</v>
      </c>
    </row>
    <row r="87" spans="1:7" x14ac:dyDescent="0.35">
      <c r="A87" t="s">
        <v>419</v>
      </c>
      <c r="B87" t="s">
        <v>359</v>
      </c>
      <c r="C87" t="s">
        <v>358</v>
      </c>
      <c r="D87" t="s">
        <v>357</v>
      </c>
      <c r="E87" t="s">
        <v>356</v>
      </c>
      <c r="F87">
        <v>2012</v>
      </c>
      <c r="G87">
        <v>32.08</v>
      </c>
    </row>
    <row r="88" spans="1:7" x14ac:dyDescent="0.35">
      <c r="A88" t="s">
        <v>419</v>
      </c>
      <c r="B88" t="s">
        <v>359</v>
      </c>
      <c r="C88" t="s">
        <v>358</v>
      </c>
      <c r="D88" t="s">
        <v>357</v>
      </c>
      <c r="E88" t="s">
        <v>356</v>
      </c>
      <c r="F88">
        <v>2013</v>
      </c>
      <c r="G88">
        <v>30.88</v>
      </c>
    </row>
    <row r="89" spans="1:7" x14ac:dyDescent="0.35">
      <c r="A89" t="s">
        <v>419</v>
      </c>
      <c r="B89" t="s">
        <v>359</v>
      </c>
      <c r="C89" t="s">
        <v>358</v>
      </c>
      <c r="D89" t="s">
        <v>357</v>
      </c>
      <c r="E89" t="s">
        <v>356</v>
      </c>
      <c r="F89">
        <v>2014</v>
      </c>
      <c r="G89">
        <v>29.9</v>
      </c>
    </row>
    <row r="90" spans="1:7" x14ac:dyDescent="0.35">
      <c r="A90" t="s">
        <v>419</v>
      </c>
      <c r="B90" t="s">
        <v>359</v>
      </c>
      <c r="C90" t="s">
        <v>358</v>
      </c>
      <c r="D90" t="s">
        <v>357</v>
      </c>
      <c r="E90" t="s">
        <v>356</v>
      </c>
      <c r="F90">
        <v>2015</v>
      </c>
      <c r="G90">
        <v>25.88</v>
      </c>
    </row>
    <row r="91" spans="1:7" x14ac:dyDescent="0.35">
      <c r="A91" t="s">
        <v>419</v>
      </c>
      <c r="B91" t="s">
        <v>359</v>
      </c>
      <c r="C91" t="s">
        <v>358</v>
      </c>
      <c r="D91" t="s">
        <v>357</v>
      </c>
      <c r="E91" t="s">
        <v>356</v>
      </c>
      <c r="F91">
        <v>2016</v>
      </c>
      <c r="G91">
        <v>25.91</v>
      </c>
    </row>
    <row r="92" spans="1:7" x14ac:dyDescent="0.35">
      <c r="A92" t="s">
        <v>418</v>
      </c>
      <c r="B92" t="s">
        <v>359</v>
      </c>
      <c r="C92" t="s">
        <v>358</v>
      </c>
      <c r="D92" t="s">
        <v>357</v>
      </c>
      <c r="E92" t="s">
        <v>356</v>
      </c>
      <c r="F92">
        <v>2005</v>
      </c>
      <c r="G92">
        <v>20.420000000000002</v>
      </c>
    </row>
    <row r="93" spans="1:7" x14ac:dyDescent="0.35">
      <c r="A93" t="s">
        <v>418</v>
      </c>
      <c r="B93" t="s">
        <v>359</v>
      </c>
      <c r="C93" t="s">
        <v>358</v>
      </c>
      <c r="D93" t="s">
        <v>357</v>
      </c>
      <c r="E93" t="s">
        <v>356</v>
      </c>
      <c r="F93">
        <v>2006</v>
      </c>
      <c r="G93">
        <v>21.99</v>
      </c>
    </row>
    <row r="94" spans="1:7" x14ac:dyDescent="0.35">
      <c r="A94" t="s">
        <v>418</v>
      </c>
      <c r="B94" t="s">
        <v>359</v>
      </c>
      <c r="C94" t="s">
        <v>358</v>
      </c>
      <c r="D94" t="s">
        <v>357</v>
      </c>
      <c r="E94" t="s">
        <v>356</v>
      </c>
      <c r="F94">
        <v>2007</v>
      </c>
      <c r="G94">
        <v>21.9</v>
      </c>
    </row>
    <row r="95" spans="1:7" x14ac:dyDescent="0.35">
      <c r="A95" t="s">
        <v>418</v>
      </c>
      <c r="B95" t="s">
        <v>359</v>
      </c>
      <c r="C95" t="s">
        <v>358</v>
      </c>
      <c r="D95" t="s">
        <v>357</v>
      </c>
      <c r="E95" t="s">
        <v>356</v>
      </c>
      <c r="F95">
        <v>2008</v>
      </c>
      <c r="G95">
        <v>22.25</v>
      </c>
    </row>
    <row r="96" spans="1:7" x14ac:dyDescent="0.35">
      <c r="A96" t="s">
        <v>418</v>
      </c>
      <c r="B96" t="s">
        <v>359</v>
      </c>
      <c r="C96" t="s">
        <v>358</v>
      </c>
      <c r="D96" t="s">
        <v>357</v>
      </c>
      <c r="E96" t="s">
        <v>356</v>
      </c>
      <c r="F96">
        <v>2009</v>
      </c>
      <c r="G96">
        <v>18.86</v>
      </c>
    </row>
    <row r="97" spans="1:7" x14ac:dyDescent="0.35">
      <c r="A97" t="s">
        <v>418</v>
      </c>
      <c r="B97" t="s">
        <v>359</v>
      </c>
      <c r="C97" t="s">
        <v>358</v>
      </c>
      <c r="D97" t="s">
        <v>357</v>
      </c>
      <c r="E97" t="s">
        <v>356</v>
      </c>
      <c r="F97">
        <v>2010</v>
      </c>
      <c r="G97">
        <v>22.08</v>
      </c>
    </row>
    <row r="98" spans="1:7" x14ac:dyDescent="0.35">
      <c r="A98" t="s">
        <v>418</v>
      </c>
      <c r="B98" t="s">
        <v>359</v>
      </c>
      <c r="C98" t="s">
        <v>358</v>
      </c>
      <c r="D98" t="s">
        <v>357</v>
      </c>
      <c r="E98" t="s">
        <v>356</v>
      </c>
      <c r="F98">
        <v>2011</v>
      </c>
      <c r="G98">
        <v>23.38</v>
      </c>
    </row>
    <row r="99" spans="1:7" x14ac:dyDescent="0.35">
      <c r="A99" t="s">
        <v>418</v>
      </c>
      <c r="B99" t="s">
        <v>359</v>
      </c>
      <c r="C99" t="s">
        <v>358</v>
      </c>
      <c r="D99" t="s">
        <v>357</v>
      </c>
      <c r="E99" t="s">
        <v>356</v>
      </c>
      <c r="F99">
        <v>2012</v>
      </c>
      <c r="G99">
        <v>23.23</v>
      </c>
    </row>
    <row r="100" spans="1:7" x14ac:dyDescent="0.35">
      <c r="A100" t="s">
        <v>418</v>
      </c>
      <c r="B100" t="s">
        <v>359</v>
      </c>
      <c r="C100" t="s">
        <v>358</v>
      </c>
      <c r="D100" t="s">
        <v>357</v>
      </c>
      <c r="E100" t="s">
        <v>356</v>
      </c>
      <c r="F100">
        <v>2013</v>
      </c>
      <c r="G100">
        <v>22.7</v>
      </c>
    </row>
    <row r="101" spans="1:7" x14ac:dyDescent="0.35">
      <c r="A101" t="s">
        <v>418</v>
      </c>
      <c r="B101" t="s">
        <v>359</v>
      </c>
      <c r="C101" t="s">
        <v>358</v>
      </c>
      <c r="D101" t="s">
        <v>357</v>
      </c>
      <c r="E101" t="s">
        <v>356</v>
      </c>
      <c r="F101">
        <v>2014</v>
      </c>
      <c r="G101">
        <v>22.23</v>
      </c>
    </row>
    <row r="102" spans="1:7" x14ac:dyDescent="0.35">
      <c r="A102" t="s">
        <v>418</v>
      </c>
      <c r="B102" t="s">
        <v>359</v>
      </c>
      <c r="C102" t="s">
        <v>358</v>
      </c>
      <c r="D102" t="s">
        <v>357</v>
      </c>
      <c r="E102" t="s">
        <v>356</v>
      </c>
      <c r="F102">
        <v>2015</v>
      </c>
      <c r="G102">
        <v>21.36</v>
      </c>
    </row>
    <row r="103" spans="1:7" x14ac:dyDescent="0.35">
      <c r="A103" t="s">
        <v>418</v>
      </c>
      <c r="B103" t="s">
        <v>359</v>
      </c>
      <c r="C103" t="s">
        <v>358</v>
      </c>
      <c r="D103" t="s">
        <v>357</v>
      </c>
      <c r="E103" t="s">
        <v>356</v>
      </c>
      <c r="F103">
        <v>2016</v>
      </c>
      <c r="G103">
        <v>22.06</v>
      </c>
    </row>
    <row r="104" spans="1:7" x14ac:dyDescent="0.35">
      <c r="A104" t="s">
        <v>417</v>
      </c>
      <c r="B104" t="s">
        <v>359</v>
      </c>
      <c r="C104" t="s">
        <v>358</v>
      </c>
      <c r="D104" t="s">
        <v>357</v>
      </c>
      <c r="E104" t="s">
        <v>356</v>
      </c>
      <c r="F104">
        <v>2005</v>
      </c>
      <c r="G104">
        <v>18.64</v>
      </c>
    </row>
    <row r="105" spans="1:7" x14ac:dyDescent="0.35">
      <c r="A105" t="s">
        <v>417</v>
      </c>
      <c r="B105" t="s">
        <v>359</v>
      </c>
      <c r="C105" t="s">
        <v>358</v>
      </c>
      <c r="D105" t="s">
        <v>357</v>
      </c>
      <c r="E105" t="s">
        <v>356</v>
      </c>
      <c r="F105">
        <v>2006</v>
      </c>
      <c r="G105">
        <v>20.43</v>
      </c>
    </row>
    <row r="106" spans="1:7" x14ac:dyDescent="0.35">
      <c r="A106" t="s">
        <v>417</v>
      </c>
      <c r="B106" t="s">
        <v>359</v>
      </c>
      <c r="C106" t="s">
        <v>358</v>
      </c>
      <c r="D106" t="s">
        <v>357</v>
      </c>
      <c r="E106" t="s">
        <v>356</v>
      </c>
      <c r="F106">
        <v>2007</v>
      </c>
      <c r="G106">
        <v>21.06</v>
      </c>
    </row>
    <row r="107" spans="1:7" x14ac:dyDescent="0.35">
      <c r="A107" t="s">
        <v>417</v>
      </c>
      <c r="B107" t="s">
        <v>359</v>
      </c>
      <c r="C107" t="s">
        <v>358</v>
      </c>
      <c r="D107" t="s">
        <v>357</v>
      </c>
      <c r="E107" t="s">
        <v>356</v>
      </c>
      <c r="F107">
        <v>2008</v>
      </c>
      <c r="G107">
        <v>21.38</v>
      </c>
    </row>
    <row r="108" spans="1:7" x14ac:dyDescent="0.35">
      <c r="A108" t="s">
        <v>417</v>
      </c>
      <c r="B108" t="s">
        <v>359</v>
      </c>
      <c r="C108" t="s">
        <v>358</v>
      </c>
      <c r="D108" t="s">
        <v>357</v>
      </c>
      <c r="E108" t="s">
        <v>356</v>
      </c>
      <c r="F108">
        <v>2009</v>
      </c>
      <c r="G108">
        <v>18.11</v>
      </c>
    </row>
    <row r="109" spans="1:7" x14ac:dyDescent="0.35">
      <c r="A109" t="s">
        <v>417</v>
      </c>
      <c r="B109" t="s">
        <v>359</v>
      </c>
      <c r="C109" t="s">
        <v>358</v>
      </c>
      <c r="D109" t="s">
        <v>357</v>
      </c>
      <c r="E109" t="s">
        <v>356</v>
      </c>
      <c r="F109">
        <v>2010</v>
      </c>
      <c r="G109">
        <v>21.51</v>
      </c>
    </row>
    <row r="110" spans="1:7" x14ac:dyDescent="0.35">
      <c r="A110" t="s">
        <v>417</v>
      </c>
      <c r="B110" t="s">
        <v>359</v>
      </c>
      <c r="C110" t="s">
        <v>358</v>
      </c>
      <c r="D110" t="s">
        <v>357</v>
      </c>
      <c r="E110" t="s">
        <v>356</v>
      </c>
      <c r="F110">
        <v>2011</v>
      </c>
      <c r="G110">
        <v>23.19</v>
      </c>
    </row>
    <row r="111" spans="1:7" x14ac:dyDescent="0.35">
      <c r="A111" t="s">
        <v>417</v>
      </c>
      <c r="B111" t="s">
        <v>359</v>
      </c>
      <c r="C111" t="s">
        <v>358</v>
      </c>
      <c r="D111" t="s">
        <v>357</v>
      </c>
      <c r="E111" t="s">
        <v>356</v>
      </c>
      <c r="F111">
        <v>2012</v>
      </c>
      <c r="G111">
        <v>23.1</v>
      </c>
    </row>
    <row r="112" spans="1:7" x14ac:dyDescent="0.35">
      <c r="A112" t="s">
        <v>417</v>
      </c>
      <c r="B112" t="s">
        <v>359</v>
      </c>
      <c r="C112" t="s">
        <v>358</v>
      </c>
      <c r="D112" t="s">
        <v>357</v>
      </c>
      <c r="E112" t="s">
        <v>356</v>
      </c>
      <c r="F112">
        <v>2013</v>
      </c>
      <c r="G112">
        <v>22.4</v>
      </c>
    </row>
    <row r="113" spans="1:7" x14ac:dyDescent="0.35">
      <c r="A113" t="s">
        <v>417</v>
      </c>
      <c r="B113" t="s">
        <v>359</v>
      </c>
      <c r="C113" t="s">
        <v>358</v>
      </c>
      <c r="D113" t="s">
        <v>357</v>
      </c>
      <c r="E113" t="s">
        <v>356</v>
      </c>
      <c r="F113">
        <v>2014</v>
      </c>
      <c r="G113">
        <v>21.72</v>
      </c>
    </row>
    <row r="114" spans="1:7" x14ac:dyDescent="0.35">
      <c r="A114" t="s">
        <v>417</v>
      </c>
      <c r="B114" t="s">
        <v>359</v>
      </c>
      <c r="C114" t="s">
        <v>358</v>
      </c>
      <c r="D114" t="s">
        <v>357</v>
      </c>
      <c r="E114" t="s">
        <v>356</v>
      </c>
      <c r="F114">
        <v>2015</v>
      </c>
      <c r="G114">
        <v>20.99</v>
      </c>
    </row>
    <row r="115" spans="1:7" x14ac:dyDescent="0.35">
      <c r="A115" t="s">
        <v>417</v>
      </c>
      <c r="B115" t="s">
        <v>359</v>
      </c>
      <c r="C115" t="s">
        <v>358</v>
      </c>
      <c r="D115" t="s">
        <v>357</v>
      </c>
      <c r="E115" t="s">
        <v>356</v>
      </c>
      <c r="F115">
        <v>2016</v>
      </c>
      <c r="G115">
        <v>20.260000000000002</v>
      </c>
    </row>
    <row r="116" spans="1:7" x14ac:dyDescent="0.35">
      <c r="A116" t="s">
        <v>416</v>
      </c>
      <c r="B116" t="s">
        <v>359</v>
      </c>
      <c r="C116" t="s">
        <v>358</v>
      </c>
      <c r="D116" t="s">
        <v>357</v>
      </c>
      <c r="E116" t="s">
        <v>356</v>
      </c>
      <c r="F116">
        <v>2005</v>
      </c>
      <c r="G116">
        <v>19.12</v>
      </c>
    </row>
    <row r="117" spans="1:7" x14ac:dyDescent="0.35">
      <c r="A117" t="s">
        <v>416</v>
      </c>
      <c r="B117" t="s">
        <v>359</v>
      </c>
      <c r="C117" t="s">
        <v>358</v>
      </c>
      <c r="D117" t="s">
        <v>357</v>
      </c>
      <c r="E117" t="s">
        <v>356</v>
      </c>
      <c r="F117">
        <v>2006</v>
      </c>
      <c r="G117">
        <v>21.48</v>
      </c>
    </row>
    <row r="118" spans="1:7" x14ac:dyDescent="0.35">
      <c r="A118" t="s">
        <v>416</v>
      </c>
      <c r="B118" t="s">
        <v>359</v>
      </c>
      <c r="C118" t="s">
        <v>358</v>
      </c>
      <c r="D118" t="s">
        <v>357</v>
      </c>
      <c r="E118" t="s">
        <v>356</v>
      </c>
      <c r="F118">
        <v>2007</v>
      </c>
      <c r="G118">
        <v>23.12</v>
      </c>
    </row>
    <row r="119" spans="1:7" x14ac:dyDescent="0.35">
      <c r="A119" t="s">
        <v>416</v>
      </c>
      <c r="B119" t="s">
        <v>359</v>
      </c>
      <c r="C119" t="s">
        <v>358</v>
      </c>
      <c r="D119" t="s">
        <v>357</v>
      </c>
      <c r="E119" t="s">
        <v>356</v>
      </c>
      <c r="F119">
        <v>2008</v>
      </c>
      <c r="G119">
        <v>20.22</v>
      </c>
    </row>
    <row r="120" spans="1:7" x14ac:dyDescent="0.35">
      <c r="A120" t="s">
        <v>416</v>
      </c>
      <c r="B120" t="s">
        <v>359</v>
      </c>
      <c r="C120" t="s">
        <v>358</v>
      </c>
      <c r="D120" t="s">
        <v>357</v>
      </c>
      <c r="E120" t="s">
        <v>356</v>
      </c>
      <c r="F120">
        <v>2009</v>
      </c>
      <c r="G120">
        <v>16.95</v>
      </c>
    </row>
    <row r="121" spans="1:7" x14ac:dyDescent="0.35">
      <c r="A121" t="s">
        <v>416</v>
      </c>
      <c r="B121" t="s">
        <v>359</v>
      </c>
      <c r="C121" t="s">
        <v>358</v>
      </c>
      <c r="D121" t="s">
        <v>357</v>
      </c>
      <c r="E121" t="s">
        <v>356</v>
      </c>
      <c r="F121">
        <v>2010</v>
      </c>
      <c r="G121">
        <v>22.98</v>
      </c>
    </row>
    <row r="122" spans="1:7" x14ac:dyDescent="0.35">
      <c r="A122" t="s">
        <v>416</v>
      </c>
      <c r="B122" t="s">
        <v>359</v>
      </c>
      <c r="C122" t="s">
        <v>358</v>
      </c>
      <c r="D122" t="s">
        <v>357</v>
      </c>
      <c r="E122" t="s">
        <v>356</v>
      </c>
      <c r="F122">
        <v>2011</v>
      </c>
      <c r="G122">
        <v>25.32</v>
      </c>
    </row>
    <row r="123" spans="1:7" x14ac:dyDescent="0.35">
      <c r="A123" t="s">
        <v>416</v>
      </c>
      <c r="B123" t="s">
        <v>359</v>
      </c>
      <c r="C123" t="s">
        <v>358</v>
      </c>
      <c r="D123" t="s">
        <v>357</v>
      </c>
      <c r="E123" t="s">
        <v>356</v>
      </c>
      <c r="F123">
        <v>2012</v>
      </c>
      <c r="G123">
        <v>29.84</v>
      </c>
    </row>
    <row r="124" spans="1:7" x14ac:dyDescent="0.35">
      <c r="A124" t="s">
        <v>416</v>
      </c>
      <c r="B124" t="s">
        <v>359</v>
      </c>
      <c r="C124" t="s">
        <v>358</v>
      </c>
      <c r="D124" t="s">
        <v>357</v>
      </c>
      <c r="E124" t="s">
        <v>356</v>
      </c>
      <c r="F124">
        <v>2013</v>
      </c>
      <c r="G124">
        <v>29.23</v>
      </c>
    </row>
    <row r="125" spans="1:7" x14ac:dyDescent="0.35">
      <c r="A125" t="s">
        <v>416</v>
      </c>
      <c r="B125" t="s">
        <v>359</v>
      </c>
      <c r="C125" t="s">
        <v>358</v>
      </c>
      <c r="D125" t="s">
        <v>357</v>
      </c>
      <c r="E125" t="s">
        <v>356</v>
      </c>
      <c r="F125">
        <v>2014</v>
      </c>
      <c r="G125">
        <v>28.3</v>
      </c>
    </row>
    <row r="126" spans="1:7" x14ac:dyDescent="0.35">
      <c r="A126" t="s">
        <v>416</v>
      </c>
      <c r="B126" t="s">
        <v>359</v>
      </c>
      <c r="C126" t="s">
        <v>358</v>
      </c>
      <c r="D126" t="s">
        <v>357</v>
      </c>
      <c r="E126" t="s">
        <v>356</v>
      </c>
      <c r="F126">
        <v>2015</v>
      </c>
      <c r="G126">
        <v>24.51</v>
      </c>
    </row>
    <row r="127" spans="1:7" x14ac:dyDescent="0.35">
      <c r="A127" t="s">
        <v>416</v>
      </c>
      <c r="B127" t="s">
        <v>359</v>
      </c>
      <c r="C127" t="s">
        <v>358</v>
      </c>
      <c r="D127" t="s">
        <v>357</v>
      </c>
      <c r="E127" t="s">
        <v>356</v>
      </c>
      <c r="F127">
        <v>2016</v>
      </c>
      <c r="G127">
        <v>21.5</v>
      </c>
    </row>
    <row r="128" spans="1:7" x14ac:dyDescent="0.35">
      <c r="A128" t="s">
        <v>415</v>
      </c>
      <c r="B128" t="s">
        <v>359</v>
      </c>
      <c r="C128" t="s">
        <v>358</v>
      </c>
      <c r="D128" t="s">
        <v>357</v>
      </c>
      <c r="E128" t="s">
        <v>356</v>
      </c>
      <c r="F128">
        <v>2005</v>
      </c>
      <c r="G128">
        <v>44.01</v>
      </c>
    </row>
    <row r="129" spans="1:7" x14ac:dyDescent="0.35">
      <c r="A129" t="s">
        <v>415</v>
      </c>
      <c r="B129" t="s">
        <v>359</v>
      </c>
      <c r="C129" t="s">
        <v>358</v>
      </c>
      <c r="D129" t="s">
        <v>357</v>
      </c>
      <c r="E129" t="s">
        <v>356</v>
      </c>
      <c r="F129">
        <v>2006</v>
      </c>
      <c r="G129">
        <v>46.23</v>
      </c>
    </row>
    <row r="130" spans="1:7" x14ac:dyDescent="0.35">
      <c r="A130" t="s">
        <v>415</v>
      </c>
      <c r="B130" t="s">
        <v>359</v>
      </c>
      <c r="C130" t="s">
        <v>358</v>
      </c>
      <c r="D130" t="s">
        <v>357</v>
      </c>
      <c r="E130" t="s">
        <v>356</v>
      </c>
      <c r="F130">
        <v>2007</v>
      </c>
      <c r="G130">
        <v>45.86</v>
      </c>
    </row>
    <row r="131" spans="1:7" x14ac:dyDescent="0.35">
      <c r="A131" t="s">
        <v>415</v>
      </c>
      <c r="B131" t="s">
        <v>359</v>
      </c>
      <c r="C131" t="s">
        <v>358</v>
      </c>
      <c r="D131" t="s">
        <v>357</v>
      </c>
      <c r="E131" t="s">
        <v>356</v>
      </c>
      <c r="F131">
        <v>2008</v>
      </c>
      <c r="G131">
        <v>46.69</v>
      </c>
    </row>
    <row r="132" spans="1:7" x14ac:dyDescent="0.35">
      <c r="A132" t="s">
        <v>415</v>
      </c>
      <c r="B132" t="s">
        <v>359</v>
      </c>
      <c r="C132" t="s">
        <v>358</v>
      </c>
      <c r="D132" t="s">
        <v>357</v>
      </c>
      <c r="E132" t="s">
        <v>356</v>
      </c>
      <c r="F132">
        <v>2009</v>
      </c>
      <c r="G132">
        <v>43.49</v>
      </c>
    </row>
    <row r="133" spans="1:7" x14ac:dyDescent="0.35">
      <c r="A133" t="s">
        <v>415</v>
      </c>
      <c r="B133" t="s">
        <v>359</v>
      </c>
      <c r="C133" t="s">
        <v>358</v>
      </c>
      <c r="D133" t="s">
        <v>357</v>
      </c>
      <c r="E133" t="s">
        <v>356</v>
      </c>
      <c r="F133">
        <v>2010</v>
      </c>
      <c r="G133">
        <v>47.48</v>
      </c>
    </row>
    <row r="134" spans="1:7" x14ac:dyDescent="0.35">
      <c r="A134" t="s">
        <v>415</v>
      </c>
      <c r="B134" t="s">
        <v>359</v>
      </c>
      <c r="C134" t="s">
        <v>358</v>
      </c>
      <c r="D134" t="s">
        <v>357</v>
      </c>
      <c r="E134" t="s">
        <v>356</v>
      </c>
      <c r="F134">
        <v>2011</v>
      </c>
      <c r="G134">
        <v>47.83</v>
      </c>
    </row>
    <row r="135" spans="1:7" x14ac:dyDescent="0.35">
      <c r="A135" t="s">
        <v>415</v>
      </c>
      <c r="B135" t="s">
        <v>359</v>
      </c>
      <c r="C135" t="s">
        <v>358</v>
      </c>
      <c r="D135" t="s">
        <v>357</v>
      </c>
      <c r="E135" t="s">
        <v>356</v>
      </c>
      <c r="F135">
        <v>2012</v>
      </c>
      <c r="G135">
        <v>47</v>
      </c>
    </row>
    <row r="136" spans="1:7" x14ac:dyDescent="0.35">
      <c r="A136" t="s">
        <v>415</v>
      </c>
      <c r="B136" t="s">
        <v>359</v>
      </c>
      <c r="C136" t="s">
        <v>358</v>
      </c>
      <c r="D136" t="s">
        <v>357</v>
      </c>
      <c r="E136" t="s">
        <v>356</v>
      </c>
      <c r="F136">
        <v>2013</v>
      </c>
      <c r="G136">
        <v>46.07</v>
      </c>
    </row>
    <row r="137" spans="1:7" x14ac:dyDescent="0.35">
      <c r="A137" t="s">
        <v>415</v>
      </c>
      <c r="B137" t="s">
        <v>359</v>
      </c>
      <c r="C137" t="s">
        <v>358</v>
      </c>
      <c r="D137" t="s">
        <v>357</v>
      </c>
      <c r="E137" t="s">
        <v>356</v>
      </c>
      <c r="F137">
        <v>2014</v>
      </c>
      <c r="G137">
        <v>46</v>
      </c>
    </row>
    <row r="138" spans="1:7" x14ac:dyDescent="0.35">
      <c r="A138" t="s">
        <v>415</v>
      </c>
      <c r="B138" t="s">
        <v>359</v>
      </c>
      <c r="C138" t="s">
        <v>358</v>
      </c>
      <c r="D138" t="s">
        <v>357</v>
      </c>
      <c r="E138" t="s">
        <v>356</v>
      </c>
      <c r="F138">
        <v>2015</v>
      </c>
      <c r="G138">
        <v>43.1</v>
      </c>
    </row>
    <row r="139" spans="1:7" x14ac:dyDescent="0.35">
      <c r="A139" t="s">
        <v>415</v>
      </c>
      <c r="B139" t="s">
        <v>359</v>
      </c>
      <c r="C139" t="s">
        <v>358</v>
      </c>
      <c r="D139" t="s">
        <v>357</v>
      </c>
      <c r="E139" t="s">
        <v>356</v>
      </c>
      <c r="F139">
        <v>2016</v>
      </c>
      <c r="G139">
        <v>44.14</v>
      </c>
    </row>
    <row r="140" spans="1:7" x14ac:dyDescent="0.35">
      <c r="A140" t="s">
        <v>414</v>
      </c>
      <c r="B140" t="s">
        <v>359</v>
      </c>
      <c r="C140" t="s">
        <v>358</v>
      </c>
      <c r="D140" t="s">
        <v>357</v>
      </c>
      <c r="E140" t="s">
        <v>356</v>
      </c>
      <c r="F140">
        <v>2005</v>
      </c>
      <c r="G140">
        <v>23.43</v>
      </c>
    </row>
    <row r="141" spans="1:7" x14ac:dyDescent="0.35">
      <c r="A141" t="s">
        <v>414</v>
      </c>
      <c r="B141" t="s">
        <v>359</v>
      </c>
      <c r="C141" t="s">
        <v>358</v>
      </c>
      <c r="D141" t="s">
        <v>357</v>
      </c>
      <c r="E141" t="s">
        <v>356</v>
      </c>
      <c r="F141">
        <v>2006</v>
      </c>
      <c r="G141">
        <v>24.72</v>
      </c>
    </row>
    <row r="142" spans="1:7" x14ac:dyDescent="0.35">
      <c r="A142" t="s">
        <v>414</v>
      </c>
      <c r="B142" t="s">
        <v>359</v>
      </c>
      <c r="C142" t="s">
        <v>358</v>
      </c>
      <c r="D142" t="s">
        <v>357</v>
      </c>
      <c r="E142" t="s">
        <v>356</v>
      </c>
      <c r="F142">
        <v>2007</v>
      </c>
      <c r="G142">
        <v>22.76</v>
      </c>
    </row>
    <row r="143" spans="1:7" x14ac:dyDescent="0.35">
      <c r="A143" t="s">
        <v>414</v>
      </c>
      <c r="B143" t="s">
        <v>359</v>
      </c>
      <c r="C143" t="s">
        <v>358</v>
      </c>
      <c r="D143" t="s">
        <v>357</v>
      </c>
      <c r="E143" t="s">
        <v>356</v>
      </c>
      <c r="F143">
        <v>2008</v>
      </c>
      <c r="G143">
        <v>22.79</v>
      </c>
    </row>
    <row r="144" spans="1:7" x14ac:dyDescent="0.35">
      <c r="A144" t="s">
        <v>414</v>
      </c>
      <c r="B144" t="s">
        <v>359</v>
      </c>
      <c r="C144" t="s">
        <v>358</v>
      </c>
      <c r="D144" t="s">
        <v>357</v>
      </c>
      <c r="E144" t="s">
        <v>356</v>
      </c>
      <c r="F144">
        <v>2009</v>
      </c>
      <c r="G144">
        <v>23.11</v>
      </c>
    </row>
    <row r="145" spans="1:7" x14ac:dyDescent="0.35">
      <c r="A145" t="s">
        <v>414</v>
      </c>
      <c r="B145" t="s">
        <v>359</v>
      </c>
      <c r="C145" t="s">
        <v>358</v>
      </c>
      <c r="D145" t="s">
        <v>357</v>
      </c>
      <c r="E145" t="s">
        <v>356</v>
      </c>
      <c r="F145">
        <v>2010</v>
      </c>
      <c r="G145">
        <v>24.74</v>
      </c>
    </row>
    <row r="146" spans="1:7" x14ac:dyDescent="0.35">
      <c r="A146" t="s">
        <v>414</v>
      </c>
      <c r="B146" t="s">
        <v>359</v>
      </c>
      <c r="C146" t="s">
        <v>358</v>
      </c>
      <c r="D146" t="s">
        <v>357</v>
      </c>
      <c r="E146" t="s">
        <v>356</v>
      </c>
      <c r="F146">
        <v>2011</v>
      </c>
      <c r="G146">
        <v>26.65</v>
      </c>
    </row>
    <row r="147" spans="1:7" x14ac:dyDescent="0.35">
      <c r="A147" t="s">
        <v>414</v>
      </c>
      <c r="B147" t="s">
        <v>359</v>
      </c>
      <c r="C147" t="s">
        <v>358</v>
      </c>
      <c r="D147" t="s">
        <v>357</v>
      </c>
      <c r="E147" t="s">
        <v>356</v>
      </c>
      <c r="F147">
        <v>2012</v>
      </c>
      <c r="G147">
        <v>28.03</v>
      </c>
    </row>
    <row r="148" spans="1:7" x14ac:dyDescent="0.35">
      <c r="A148" t="s">
        <v>414</v>
      </c>
      <c r="B148" t="s">
        <v>359</v>
      </c>
      <c r="C148" t="s">
        <v>358</v>
      </c>
      <c r="D148" t="s">
        <v>357</v>
      </c>
      <c r="E148" t="s">
        <v>356</v>
      </c>
      <c r="F148">
        <v>2013</v>
      </c>
      <c r="G148">
        <v>26.63</v>
      </c>
    </row>
    <row r="149" spans="1:7" x14ac:dyDescent="0.35">
      <c r="A149" t="s">
        <v>414</v>
      </c>
      <c r="B149" t="s">
        <v>359</v>
      </c>
      <c r="C149" t="s">
        <v>358</v>
      </c>
      <c r="D149" t="s">
        <v>357</v>
      </c>
      <c r="E149" t="s">
        <v>356</v>
      </c>
      <c r="F149">
        <v>2014</v>
      </c>
      <c r="G149">
        <v>25.38</v>
      </c>
    </row>
    <row r="150" spans="1:7" x14ac:dyDescent="0.35">
      <c r="A150" t="s">
        <v>414</v>
      </c>
      <c r="B150" t="s">
        <v>359</v>
      </c>
      <c r="C150" t="s">
        <v>358</v>
      </c>
      <c r="D150" t="s">
        <v>357</v>
      </c>
      <c r="E150" t="s">
        <v>356</v>
      </c>
      <c r="F150">
        <v>2015</v>
      </c>
      <c r="G150">
        <v>23.73</v>
      </c>
    </row>
    <row r="151" spans="1:7" x14ac:dyDescent="0.35">
      <c r="A151" t="s">
        <v>414</v>
      </c>
      <c r="B151" t="s">
        <v>359</v>
      </c>
      <c r="C151" t="s">
        <v>358</v>
      </c>
      <c r="D151" t="s">
        <v>357</v>
      </c>
      <c r="E151" t="s">
        <v>356</v>
      </c>
      <c r="F151">
        <v>2016</v>
      </c>
      <c r="G151">
        <v>20.32</v>
      </c>
    </row>
    <row r="152" spans="1:7" x14ac:dyDescent="0.35">
      <c r="A152" t="s">
        <v>413</v>
      </c>
      <c r="B152" t="s">
        <v>359</v>
      </c>
      <c r="C152" t="s">
        <v>358</v>
      </c>
      <c r="D152" t="s">
        <v>357</v>
      </c>
      <c r="E152" t="s">
        <v>356</v>
      </c>
      <c r="F152">
        <v>2005</v>
      </c>
      <c r="G152">
        <v>35.68</v>
      </c>
    </row>
    <row r="153" spans="1:7" x14ac:dyDescent="0.35">
      <c r="A153" t="s">
        <v>413</v>
      </c>
      <c r="B153" t="s">
        <v>359</v>
      </c>
      <c r="C153" t="s">
        <v>358</v>
      </c>
      <c r="D153" t="s">
        <v>357</v>
      </c>
      <c r="E153" t="s">
        <v>356</v>
      </c>
      <c r="F153">
        <v>2006</v>
      </c>
      <c r="G153">
        <v>37.06</v>
      </c>
    </row>
    <row r="154" spans="1:7" x14ac:dyDescent="0.35">
      <c r="A154" t="s">
        <v>413</v>
      </c>
      <c r="B154" t="s">
        <v>359</v>
      </c>
      <c r="C154" t="s">
        <v>358</v>
      </c>
      <c r="D154" t="s">
        <v>357</v>
      </c>
      <c r="E154" t="s">
        <v>356</v>
      </c>
      <c r="F154">
        <v>2007</v>
      </c>
      <c r="G154">
        <v>37.35</v>
      </c>
    </row>
    <row r="155" spans="1:7" x14ac:dyDescent="0.35">
      <c r="A155" t="s">
        <v>413</v>
      </c>
      <c r="B155" t="s">
        <v>359</v>
      </c>
      <c r="C155" t="s">
        <v>358</v>
      </c>
      <c r="D155" t="s">
        <v>357</v>
      </c>
      <c r="E155" t="s">
        <v>356</v>
      </c>
      <c r="F155">
        <v>2008</v>
      </c>
      <c r="G155">
        <v>40.22</v>
      </c>
    </row>
    <row r="156" spans="1:7" x14ac:dyDescent="0.35">
      <c r="A156" t="s">
        <v>413</v>
      </c>
      <c r="B156" t="s">
        <v>359</v>
      </c>
      <c r="C156" t="s">
        <v>358</v>
      </c>
      <c r="D156" t="s">
        <v>357</v>
      </c>
      <c r="E156" t="s">
        <v>356</v>
      </c>
      <c r="F156">
        <v>2009</v>
      </c>
      <c r="G156">
        <v>39.14</v>
      </c>
    </row>
    <row r="157" spans="1:7" x14ac:dyDescent="0.35">
      <c r="A157" t="s">
        <v>413</v>
      </c>
      <c r="B157" t="s">
        <v>359</v>
      </c>
      <c r="C157" t="s">
        <v>358</v>
      </c>
      <c r="D157" t="s">
        <v>357</v>
      </c>
      <c r="E157" t="s">
        <v>356</v>
      </c>
      <c r="F157">
        <v>2010</v>
      </c>
      <c r="G157">
        <v>40.68</v>
      </c>
    </row>
    <row r="158" spans="1:7" x14ac:dyDescent="0.35">
      <c r="A158" t="s">
        <v>413</v>
      </c>
      <c r="B158" t="s">
        <v>359</v>
      </c>
      <c r="C158" t="s">
        <v>358</v>
      </c>
      <c r="D158" t="s">
        <v>357</v>
      </c>
      <c r="E158" t="s">
        <v>356</v>
      </c>
      <c r="F158">
        <v>2011</v>
      </c>
      <c r="G158">
        <v>40.08</v>
      </c>
    </row>
    <row r="159" spans="1:7" x14ac:dyDescent="0.35">
      <c r="A159" t="s">
        <v>413</v>
      </c>
      <c r="B159" t="s">
        <v>359</v>
      </c>
      <c r="C159" t="s">
        <v>358</v>
      </c>
      <c r="D159" t="s">
        <v>357</v>
      </c>
      <c r="E159" t="s">
        <v>356</v>
      </c>
      <c r="F159">
        <v>2012</v>
      </c>
      <c r="G159">
        <v>42.84</v>
      </c>
    </row>
    <row r="160" spans="1:7" x14ac:dyDescent="0.35">
      <c r="A160" t="s">
        <v>413</v>
      </c>
      <c r="B160" t="s">
        <v>359</v>
      </c>
      <c r="C160" t="s">
        <v>358</v>
      </c>
      <c r="D160" t="s">
        <v>357</v>
      </c>
      <c r="E160" t="s">
        <v>356</v>
      </c>
      <c r="F160">
        <v>2013</v>
      </c>
      <c r="G160">
        <v>43.24</v>
      </c>
    </row>
    <row r="161" spans="1:7" x14ac:dyDescent="0.35">
      <c r="A161" t="s">
        <v>413</v>
      </c>
      <c r="B161" t="s">
        <v>359</v>
      </c>
      <c r="C161" t="s">
        <v>358</v>
      </c>
      <c r="D161" t="s">
        <v>357</v>
      </c>
      <c r="E161" t="s">
        <v>356</v>
      </c>
      <c r="F161">
        <v>2014</v>
      </c>
      <c r="G161">
        <v>44.67</v>
      </c>
    </row>
    <row r="162" spans="1:7" x14ac:dyDescent="0.35">
      <c r="A162" t="s">
        <v>413</v>
      </c>
      <c r="B162" t="s">
        <v>359</v>
      </c>
      <c r="C162" t="s">
        <v>358</v>
      </c>
      <c r="D162" t="s">
        <v>357</v>
      </c>
      <c r="E162" t="s">
        <v>356</v>
      </c>
      <c r="F162">
        <v>2015</v>
      </c>
      <c r="G162">
        <v>40.19</v>
      </c>
    </row>
    <row r="163" spans="1:7" x14ac:dyDescent="0.35">
      <c r="A163" t="s">
        <v>413</v>
      </c>
      <c r="B163" t="s">
        <v>359</v>
      </c>
      <c r="C163" t="s">
        <v>358</v>
      </c>
      <c r="D163" t="s">
        <v>357</v>
      </c>
      <c r="E163" t="s">
        <v>356</v>
      </c>
      <c r="F163">
        <v>2016</v>
      </c>
      <c r="G163">
        <v>41.67</v>
      </c>
    </row>
    <row r="164" spans="1:7" x14ac:dyDescent="0.35">
      <c r="A164" t="s">
        <v>412</v>
      </c>
      <c r="B164" t="s">
        <v>359</v>
      </c>
      <c r="C164" t="s">
        <v>358</v>
      </c>
      <c r="D164" t="s">
        <v>357</v>
      </c>
      <c r="E164" t="s">
        <v>356</v>
      </c>
      <c r="F164">
        <v>2005</v>
      </c>
      <c r="G164">
        <v>20.46</v>
      </c>
    </row>
    <row r="165" spans="1:7" x14ac:dyDescent="0.35">
      <c r="A165" t="s">
        <v>412</v>
      </c>
      <c r="B165" t="s">
        <v>359</v>
      </c>
      <c r="C165" t="s">
        <v>358</v>
      </c>
      <c r="D165" t="s">
        <v>357</v>
      </c>
      <c r="E165" t="s">
        <v>356</v>
      </c>
      <c r="F165">
        <v>2006</v>
      </c>
      <c r="G165">
        <v>22.66</v>
      </c>
    </row>
    <row r="166" spans="1:7" x14ac:dyDescent="0.35">
      <c r="A166" t="s">
        <v>412</v>
      </c>
      <c r="B166" t="s">
        <v>359</v>
      </c>
      <c r="C166" t="s">
        <v>358</v>
      </c>
      <c r="D166" t="s">
        <v>357</v>
      </c>
      <c r="E166" t="s">
        <v>356</v>
      </c>
      <c r="F166">
        <v>2007</v>
      </c>
      <c r="G166">
        <v>23.15</v>
      </c>
    </row>
    <row r="167" spans="1:7" x14ac:dyDescent="0.35">
      <c r="A167" t="s">
        <v>412</v>
      </c>
      <c r="B167" t="s">
        <v>359</v>
      </c>
      <c r="C167" t="s">
        <v>358</v>
      </c>
      <c r="D167" t="s">
        <v>357</v>
      </c>
      <c r="E167" t="s">
        <v>356</v>
      </c>
      <c r="F167">
        <v>2008</v>
      </c>
      <c r="G167">
        <v>23.92</v>
      </c>
    </row>
    <row r="168" spans="1:7" x14ac:dyDescent="0.35">
      <c r="A168" t="s">
        <v>412</v>
      </c>
      <c r="B168" t="s">
        <v>359</v>
      </c>
      <c r="C168" t="s">
        <v>358</v>
      </c>
      <c r="D168" t="s">
        <v>357</v>
      </c>
      <c r="E168" t="s">
        <v>356</v>
      </c>
      <c r="F168">
        <v>2009</v>
      </c>
      <c r="G168">
        <v>19.760000000000002</v>
      </c>
    </row>
    <row r="169" spans="1:7" x14ac:dyDescent="0.35">
      <c r="A169" t="s">
        <v>412</v>
      </c>
      <c r="B169" t="s">
        <v>359</v>
      </c>
      <c r="C169" t="s">
        <v>358</v>
      </c>
      <c r="D169" t="s">
        <v>357</v>
      </c>
      <c r="E169" t="s">
        <v>356</v>
      </c>
      <c r="F169">
        <v>2010</v>
      </c>
      <c r="G169">
        <v>23.96</v>
      </c>
    </row>
    <row r="170" spans="1:7" x14ac:dyDescent="0.35">
      <c r="A170" t="s">
        <v>412</v>
      </c>
      <c r="B170" t="s">
        <v>359</v>
      </c>
      <c r="C170" t="s">
        <v>358</v>
      </c>
      <c r="D170" t="s">
        <v>357</v>
      </c>
      <c r="E170" t="s">
        <v>356</v>
      </c>
      <c r="F170">
        <v>2011</v>
      </c>
      <c r="G170">
        <v>25.47</v>
      </c>
    </row>
    <row r="171" spans="1:7" x14ac:dyDescent="0.35">
      <c r="A171" t="s">
        <v>412</v>
      </c>
      <c r="B171" t="s">
        <v>359</v>
      </c>
      <c r="C171" t="s">
        <v>358</v>
      </c>
      <c r="D171" t="s">
        <v>357</v>
      </c>
      <c r="E171" t="s">
        <v>356</v>
      </c>
      <c r="F171">
        <v>2012</v>
      </c>
      <c r="G171">
        <v>24.66</v>
      </c>
    </row>
    <row r="172" spans="1:7" x14ac:dyDescent="0.35">
      <c r="A172" t="s">
        <v>412</v>
      </c>
      <c r="B172" t="s">
        <v>359</v>
      </c>
      <c r="C172" t="s">
        <v>358</v>
      </c>
      <c r="D172" t="s">
        <v>357</v>
      </c>
      <c r="E172" t="s">
        <v>356</v>
      </c>
      <c r="F172">
        <v>2013</v>
      </c>
      <c r="G172">
        <v>23.36</v>
      </c>
    </row>
    <row r="173" spans="1:7" x14ac:dyDescent="0.35">
      <c r="A173" t="s">
        <v>412</v>
      </c>
      <c r="B173" t="s">
        <v>359</v>
      </c>
      <c r="C173" t="s">
        <v>358</v>
      </c>
      <c r="D173" t="s">
        <v>357</v>
      </c>
      <c r="E173" t="s">
        <v>356</v>
      </c>
      <c r="F173">
        <v>2014</v>
      </c>
      <c r="G173">
        <v>22.75</v>
      </c>
    </row>
    <row r="174" spans="1:7" x14ac:dyDescent="0.35">
      <c r="A174" t="s">
        <v>412</v>
      </c>
      <c r="B174" t="s">
        <v>359</v>
      </c>
      <c r="C174" t="s">
        <v>358</v>
      </c>
      <c r="D174" t="s">
        <v>357</v>
      </c>
      <c r="E174" t="s">
        <v>356</v>
      </c>
      <c r="F174">
        <v>2015</v>
      </c>
      <c r="G174">
        <v>22.2</v>
      </c>
    </row>
    <row r="175" spans="1:7" x14ac:dyDescent="0.35">
      <c r="A175" t="s">
        <v>412</v>
      </c>
      <c r="B175" t="s">
        <v>359</v>
      </c>
      <c r="C175" t="s">
        <v>358</v>
      </c>
      <c r="D175" t="s">
        <v>357</v>
      </c>
      <c r="E175" t="s">
        <v>356</v>
      </c>
      <c r="F175">
        <v>2016</v>
      </c>
      <c r="G175">
        <v>21.97</v>
      </c>
    </row>
    <row r="176" spans="1:7" x14ac:dyDescent="0.35">
      <c r="A176" t="s">
        <v>411</v>
      </c>
      <c r="B176" t="s">
        <v>359</v>
      </c>
      <c r="C176" t="s">
        <v>358</v>
      </c>
      <c r="D176" t="s">
        <v>357</v>
      </c>
      <c r="E176" t="s">
        <v>356</v>
      </c>
      <c r="F176">
        <v>2005</v>
      </c>
      <c r="G176">
        <v>10.18</v>
      </c>
    </row>
    <row r="177" spans="1:7" x14ac:dyDescent="0.35">
      <c r="A177" t="s">
        <v>411</v>
      </c>
      <c r="B177" t="s">
        <v>359</v>
      </c>
      <c r="C177" t="s">
        <v>358</v>
      </c>
      <c r="D177" t="s">
        <v>357</v>
      </c>
      <c r="E177" t="s">
        <v>356</v>
      </c>
      <c r="F177">
        <v>2006</v>
      </c>
      <c r="G177">
        <v>12.24</v>
      </c>
    </row>
    <row r="178" spans="1:7" x14ac:dyDescent="0.35">
      <c r="A178" t="s">
        <v>411</v>
      </c>
      <c r="B178" t="s">
        <v>359</v>
      </c>
      <c r="C178" t="s">
        <v>358</v>
      </c>
      <c r="D178" t="s">
        <v>357</v>
      </c>
      <c r="E178" t="s">
        <v>356</v>
      </c>
      <c r="F178">
        <v>2007</v>
      </c>
      <c r="G178">
        <v>13.21</v>
      </c>
    </row>
    <row r="179" spans="1:7" x14ac:dyDescent="0.35">
      <c r="A179" t="s">
        <v>411</v>
      </c>
      <c r="B179" t="s">
        <v>359</v>
      </c>
      <c r="C179" t="s">
        <v>358</v>
      </c>
      <c r="D179" t="s">
        <v>357</v>
      </c>
      <c r="E179" t="s">
        <v>356</v>
      </c>
      <c r="F179">
        <v>2008</v>
      </c>
      <c r="G179">
        <v>15.18</v>
      </c>
    </row>
    <row r="180" spans="1:7" x14ac:dyDescent="0.35">
      <c r="A180" t="s">
        <v>411</v>
      </c>
      <c r="B180" t="s">
        <v>359</v>
      </c>
      <c r="C180" t="s">
        <v>358</v>
      </c>
      <c r="D180" t="s">
        <v>357</v>
      </c>
      <c r="E180" t="s">
        <v>356</v>
      </c>
      <c r="F180">
        <v>2009</v>
      </c>
      <c r="G180">
        <v>10.92</v>
      </c>
    </row>
    <row r="181" spans="1:7" x14ac:dyDescent="0.35">
      <c r="A181" t="s">
        <v>411</v>
      </c>
      <c r="B181" t="s">
        <v>359</v>
      </c>
      <c r="C181" t="s">
        <v>358</v>
      </c>
      <c r="D181" t="s">
        <v>357</v>
      </c>
      <c r="E181" t="s">
        <v>356</v>
      </c>
      <c r="F181">
        <v>2010</v>
      </c>
      <c r="G181">
        <v>12.16</v>
      </c>
    </row>
    <row r="182" spans="1:7" x14ac:dyDescent="0.35">
      <c r="A182" t="s">
        <v>411</v>
      </c>
      <c r="B182" t="s">
        <v>359</v>
      </c>
      <c r="C182" t="s">
        <v>358</v>
      </c>
      <c r="D182" t="s">
        <v>357</v>
      </c>
      <c r="E182" t="s">
        <v>356</v>
      </c>
      <c r="F182">
        <v>2011</v>
      </c>
      <c r="G182">
        <v>14.3</v>
      </c>
    </row>
    <row r="183" spans="1:7" x14ac:dyDescent="0.35">
      <c r="A183" t="s">
        <v>411</v>
      </c>
      <c r="B183" t="s">
        <v>359</v>
      </c>
      <c r="C183" t="s">
        <v>358</v>
      </c>
      <c r="D183" t="s">
        <v>357</v>
      </c>
      <c r="E183" t="s">
        <v>356</v>
      </c>
      <c r="F183">
        <v>2012</v>
      </c>
      <c r="G183">
        <v>13.95</v>
      </c>
    </row>
    <row r="184" spans="1:7" x14ac:dyDescent="0.35">
      <c r="A184" t="s">
        <v>411</v>
      </c>
      <c r="B184" t="s">
        <v>359</v>
      </c>
      <c r="C184" t="s">
        <v>358</v>
      </c>
      <c r="D184" t="s">
        <v>357</v>
      </c>
      <c r="E184" t="s">
        <v>356</v>
      </c>
      <c r="F184">
        <v>2013</v>
      </c>
      <c r="G184">
        <v>15.17</v>
      </c>
    </row>
    <row r="185" spans="1:7" x14ac:dyDescent="0.35">
      <c r="A185" t="s">
        <v>411</v>
      </c>
      <c r="B185" t="s">
        <v>359</v>
      </c>
      <c r="C185" t="s">
        <v>358</v>
      </c>
      <c r="D185" t="s">
        <v>357</v>
      </c>
      <c r="E185" t="s">
        <v>356</v>
      </c>
      <c r="F185">
        <v>2014</v>
      </c>
      <c r="G185">
        <v>15.81</v>
      </c>
    </row>
    <row r="186" spans="1:7" x14ac:dyDescent="0.35">
      <c r="A186" t="s">
        <v>411</v>
      </c>
      <c r="B186" t="s">
        <v>359</v>
      </c>
      <c r="C186" t="s">
        <v>358</v>
      </c>
      <c r="D186" t="s">
        <v>357</v>
      </c>
      <c r="E186" t="s">
        <v>356</v>
      </c>
      <c r="F186">
        <v>2015</v>
      </c>
      <c r="G186">
        <v>13.23</v>
      </c>
    </row>
    <row r="187" spans="1:7" x14ac:dyDescent="0.35">
      <c r="A187" t="s">
        <v>411</v>
      </c>
      <c r="B187" t="s">
        <v>359</v>
      </c>
      <c r="C187" t="s">
        <v>358</v>
      </c>
      <c r="D187" t="s">
        <v>357</v>
      </c>
      <c r="E187" t="s">
        <v>356</v>
      </c>
      <c r="F187">
        <v>2016</v>
      </c>
      <c r="G187">
        <v>11.38</v>
      </c>
    </row>
    <row r="188" spans="1:7" x14ac:dyDescent="0.35">
      <c r="A188" t="s">
        <v>410</v>
      </c>
      <c r="B188" t="s">
        <v>359</v>
      </c>
      <c r="C188" t="s">
        <v>358</v>
      </c>
      <c r="D188" t="s">
        <v>357</v>
      </c>
      <c r="E188" t="s">
        <v>356</v>
      </c>
      <c r="F188">
        <v>2005</v>
      </c>
      <c r="G188">
        <v>32.71</v>
      </c>
    </row>
    <row r="189" spans="1:7" x14ac:dyDescent="0.35">
      <c r="A189" t="s">
        <v>410</v>
      </c>
      <c r="B189" t="s">
        <v>359</v>
      </c>
      <c r="C189" t="s">
        <v>358</v>
      </c>
      <c r="D189" t="s">
        <v>357</v>
      </c>
      <c r="E189" t="s">
        <v>356</v>
      </c>
      <c r="F189">
        <v>2006</v>
      </c>
      <c r="G189">
        <v>34.18</v>
      </c>
    </row>
    <row r="190" spans="1:7" x14ac:dyDescent="0.35">
      <c r="A190" t="s">
        <v>410</v>
      </c>
      <c r="B190" t="s">
        <v>359</v>
      </c>
      <c r="C190" t="s">
        <v>358</v>
      </c>
      <c r="D190" t="s">
        <v>357</v>
      </c>
      <c r="E190" t="s">
        <v>356</v>
      </c>
      <c r="F190">
        <v>2007</v>
      </c>
      <c r="G190">
        <v>34.36</v>
      </c>
    </row>
    <row r="191" spans="1:7" x14ac:dyDescent="0.35">
      <c r="A191" t="s">
        <v>410</v>
      </c>
      <c r="B191" t="s">
        <v>359</v>
      </c>
      <c r="C191" t="s">
        <v>358</v>
      </c>
      <c r="D191" t="s">
        <v>357</v>
      </c>
      <c r="E191" t="s">
        <v>356</v>
      </c>
      <c r="F191">
        <v>2008</v>
      </c>
      <c r="G191">
        <v>41.19</v>
      </c>
    </row>
    <row r="192" spans="1:7" x14ac:dyDescent="0.35">
      <c r="A192" t="s">
        <v>410</v>
      </c>
      <c r="B192" t="s">
        <v>359</v>
      </c>
      <c r="C192" t="s">
        <v>358</v>
      </c>
      <c r="D192" t="s">
        <v>357</v>
      </c>
      <c r="E192" t="s">
        <v>356</v>
      </c>
      <c r="F192">
        <v>2009</v>
      </c>
      <c r="G192">
        <v>37.15</v>
      </c>
    </row>
    <row r="193" spans="1:7" x14ac:dyDescent="0.35">
      <c r="A193" t="s">
        <v>410</v>
      </c>
      <c r="B193" t="s">
        <v>359</v>
      </c>
      <c r="C193" t="s">
        <v>358</v>
      </c>
      <c r="D193" t="s">
        <v>357</v>
      </c>
      <c r="E193" t="s">
        <v>356</v>
      </c>
      <c r="F193">
        <v>2010</v>
      </c>
      <c r="G193">
        <v>38.19</v>
      </c>
    </row>
    <row r="194" spans="1:7" x14ac:dyDescent="0.35">
      <c r="A194" t="s">
        <v>410</v>
      </c>
      <c r="B194" t="s">
        <v>359</v>
      </c>
      <c r="C194" t="s">
        <v>358</v>
      </c>
      <c r="D194" t="s">
        <v>357</v>
      </c>
      <c r="E194" t="s">
        <v>356</v>
      </c>
      <c r="F194">
        <v>2011</v>
      </c>
      <c r="G194">
        <v>42.42</v>
      </c>
    </row>
    <row r="195" spans="1:7" x14ac:dyDescent="0.35">
      <c r="A195" t="s">
        <v>410</v>
      </c>
      <c r="B195" t="s">
        <v>359</v>
      </c>
      <c r="C195" t="s">
        <v>358</v>
      </c>
      <c r="D195" t="s">
        <v>357</v>
      </c>
      <c r="E195" t="s">
        <v>356</v>
      </c>
      <c r="F195">
        <v>2012</v>
      </c>
      <c r="G195">
        <v>42</v>
      </c>
    </row>
    <row r="196" spans="1:7" x14ac:dyDescent="0.35">
      <c r="A196" t="s">
        <v>410</v>
      </c>
      <c r="B196" t="s">
        <v>359</v>
      </c>
      <c r="C196" t="s">
        <v>358</v>
      </c>
      <c r="D196" t="s">
        <v>357</v>
      </c>
      <c r="E196" t="s">
        <v>356</v>
      </c>
      <c r="F196">
        <v>2013</v>
      </c>
      <c r="G196">
        <v>39.479999999999997</v>
      </c>
    </row>
    <row r="197" spans="1:7" x14ac:dyDescent="0.35">
      <c r="A197" t="s">
        <v>410</v>
      </c>
      <c r="B197" t="s">
        <v>359</v>
      </c>
      <c r="C197" t="s">
        <v>358</v>
      </c>
      <c r="D197" t="s">
        <v>357</v>
      </c>
      <c r="E197" t="s">
        <v>356</v>
      </c>
      <c r="F197">
        <v>2014</v>
      </c>
      <c r="G197">
        <v>37.340000000000003</v>
      </c>
    </row>
    <row r="198" spans="1:7" x14ac:dyDescent="0.35">
      <c r="A198" t="s">
        <v>410</v>
      </c>
      <c r="B198" t="s">
        <v>359</v>
      </c>
      <c r="C198" t="s">
        <v>358</v>
      </c>
      <c r="D198" t="s">
        <v>357</v>
      </c>
      <c r="E198" t="s">
        <v>356</v>
      </c>
      <c r="F198">
        <v>2015</v>
      </c>
      <c r="G198">
        <v>32.58</v>
      </c>
    </row>
    <row r="199" spans="1:7" x14ac:dyDescent="0.35">
      <c r="A199" t="s">
        <v>410</v>
      </c>
      <c r="B199" t="s">
        <v>359</v>
      </c>
      <c r="C199" t="s">
        <v>358</v>
      </c>
      <c r="D199" t="s">
        <v>357</v>
      </c>
      <c r="E199" t="s">
        <v>356</v>
      </c>
      <c r="F199">
        <v>2016</v>
      </c>
      <c r="G199">
        <v>30.37</v>
      </c>
    </row>
    <row r="200" spans="1:7" x14ac:dyDescent="0.35">
      <c r="A200" t="s">
        <v>409</v>
      </c>
      <c r="B200" t="s">
        <v>359</v>
      </c>
      <c r="C200" t="s">
        <v>358</v>
      </c>
      <c r="D200" t="s">
        <v>357</v>
      </c>
      <c r="E200" t="s">
        <v>356</v>
      </c>
      <c r="F200">
        <v>2005</v>
      </c>
      <c r="G200">
        <v>58.22</v>
      </c>
    </row>
    <row r="201" spans="1:7" x14ac:dyDescent="0.35">
      <c r="A201" t="s">
        <v>409</v>
      </c>
      <c r="B201" t="s">
        <v>359</v>
      </c>
      <c r="C201" t="s">
        <v>358</v>
      </c>
      <c r="D201" t="s">
        <v>357</v>
      </c>
      <c r="E201" t="s">
        <v>356</v>
      </c>
      <c r="F201">
        <v>2006</v>
      </c>
      <c r="G201">
        <v>59.8</v>
      </c>
    </row>
    <row r="202" spans="1:7" x14ac:dyDescent="0.35">
      <c r="A202" t="s">
        <v>409</v>
      </c>
      <c r="B202" t="s">
        <v>359</v>
      </c>
      <c r="C202" t="s">
        <v>358</v>
      </c>
      <c r="D202" t="s">
        <v>357</v>
      </c>
      <c r="E202" t="s">
        <v>356</v>
      </c>
      <c r="F202">
        <v>2007</v>
      </c>
      <c r="G202">
        <v>61.78</v>
      </c>
    </row>
    <row r="203" spans="1:7" x14ac:dyDescent="0.35">
      <c r="A203" t="s">
        <v>409</v>
      </c>
      <c r="B203" t="s">
        <v>359</v>
      </c>
      <c r="C203" t="s">
        <v>358</v>
      </c>
      <c r="D203" t="s">
        <v>357</v>
      </c>
      <c r="E203" t="s">
        <v>356</v>
      </c>
      <c r="F203">
        <v>2008</v>
      </c>
      <c r="G203">
        <v>61.92</v>
      </c>
    </row>
    <row r="204" spans="1:7" x14ac:dyDescent="0.35">
      <c r="A204" t="s">
        <v>409</v>
      </c>
      <c r="B204" t="s">
        <v>359</v>
      </c>
      <c r="C204" t="s">
        <v>358</v>
      </c>
      <c r="D204" t="s">
        <v>357</v>
      </c>
      <c r="E204" t="s">
        <v>356</v>
      </c>
      <c r="F204">
        <v>2009</v>
      </c>
      <c r="G204">
        <v>59.02</v>
      </c>
    </row>
    <row r="205" spans="1:7" x14ac:dyDescent="0.35">
      <c r="A205" t="s">
        <v>409</v>
      </c>
      <c r="B205" t="s">
        <v>359</v>
      </c>
      <c r="C205" t="s">
        <v>358</v>
      </c>
      <c r="D205" t="s">
        <v>357</v>
      </c>
      <c r="E205" t="s">
        <v>356</v>
      </c>
      <c r="F205">
        <v>2010</v>
      </c>
      <c r="G205">
        <v>60.38</v>
      </c>
    </row>
    <row r="206" spans="1:7" x14ac:dyDescent="0.35">
      <c r="A206" t="s">
        <v>409</v>
      </c>
      <c r="B206" t="s">
        <v>359</v>
      </c>
      <c r="C206" t="s">
        <v>358</v>
      </c>
      <c r="D206" t="s">
        <v>357</v>
      </c>
      <c r="E206" t="s">
        <v>356</v>
      </c>
      <c r="F206">
        <v>2011</v>
      </c>
      <c r="G206">
        <v>60.65</v>
      </c>
    </row>
    <row r="207" spans="1:7" x14ac:dyDescent="0.35">
      <c r="A207" t="s">
        <v>409</v>
      </c>
      <c r="B207" t="s">
        <v>359</v>
      </c>
      <c r="C207" t="s">
        <v>358</v>
      </c>
      <c r="D207" t="s">
        <v>357</v>
      </c>
      <c r="E207" t="s">
        <v>356</v>
      </c>
      <c r="F207">
        <v>2012</v>
      </c>
      <c r="G207">
        <v>62.9</v>
      </c>
    </row>
    <row r="208" spans="1:7" x14ac:dyDescent="0.35">
      <c r="A208" t="s">
        <v>409</v>
      </c>
      <c r="B208" t="s">
        <v>359</v>
      </c>
      <c r="C208" t="s">
        <v>358</v>
      </c>
      <c r="D208" t="s">
        <v>357</v>
      </c>
      <c r="E208" t="s">
        <v>356</v>
      </c>
      <c r="F208">
        <v>2013</v>
      </c>
      <c r="G208">
        <v>64.099999999999994</v>
      </c>
    </row>
    <row r="209" spans="1:7" x14ac:dyDescent="0.35">
      <c r="A209" t="s">
        <v>409</v>
      </c>
      <c r="B209" t="s">
        <v>359</v>
      </c>
      <c r="C209" t="s">
        <v>358</v>
      </c>
      <c r="D209" t="s">
        <v>357</v>
      </c>
      <c r="E209" t="s">
        <v>356</v>
      </c>
      <c r="F209">
        <v>2014</v>
      </c>
      <c r="G209">
        <v>66.84</v>
      </c>
    </row>
    <row r="210" spans="1:7" x14ac:dyDescent="0.35">
      <c r="A210" t="s">
        <v>409</v>
      </c>
      <c r="B210" t="s">
        <v>359</v>
      </c>
      <c r="C210" t="s">
        <v>358</v>
      </c>
      <c r="D210" t="s">
        <v>357</v>
      </c>
      <c r="E210" t="s">
        <v>356</v>
      </c>
      <c r="F210">
        <v>2015</v>
      </c>
      <c r="G210">
        <v>68.84</v>
      </c>
    </row>
    <row r="211" spans="1:7" x14ac:dyDescent="0.35">
      <c r="A211" t="s">
        <v>409</v>
      </c>
      <c r="B211" t="s">
        <v>359</v>
      </c>
      <c r="C211" t="s">
        <v>358</v>
      </c>
      <c r="D211" t="s">
        <v>357</v>
      </c>
      <c r="E211" t="s">
        <v>356</v>
      </c>
      <c r="F211">
        <v>2016</v>
      </c>
      <c r="G211">
        <v>67.400000000000006</v>
      </c>
    </row>
    <row r="212" spans="1:7" x14ac:dyDescent="0.35">
      <c r="A212" t="s">
        <v>408</v>
      </c>
      <c r="B212" t="s">
        <v>359</v>
      </c>
      <c r="C212" t="s">
        <v>358</v>
      </c>
      <c r="D212" t="s">
        <v>357</v>
      </c>
      <c r="E212" t="s">
        <v>356</v>
      </c>
      <c r="F212">
        <v>2005</v>
      </c>
      <c r="G212">
        <v>33.979999999999997</v>
      </c>
    </row>
    <row r="213" spans="1:7" x14ac:dyDescent="0.35">
      <c r="A213" t="s">
        <v>408</v>
      </c>
      <c r="B213" t="s">
        <v>359</v>
      </c>
      <c r="C213" t="s">
        <v>358</v>
      </c>
      <c r="D213" t="s">
        <v>357</v>
      </c>
      <c r="E213" t="s">
        <v>356</v>
      </c>
      <c r="F213">
        <v>2006</v>
      </c>
      <c r="G213">
        <v>34.19</v>
      </c>
    </row>
    <row r="214" spans="1:7" x14ac:dyDescent="0.35">
      <c r="A214" t="s">
        <v>408</v>
      </c>
      <c r="B214" t="s">
        <v>359</v>
      </c>
      <c r="C214" t="s">
        <v>358</v>
      </c>
      <c r="D214" t="s">
        <v>357</v>
      </c>
      <c r="E214" t="s">
        <v>356</v>
      </c>
      <c r="F214">
        <v>2007</v>
      </c>
      <c r="G214">
        <v>33.369999999999997</v>
      </c>
    </row>
    <row r="215" spans="1:7" x14ac:dyDescent="0.35">
      <c r="A215" t="s">
        <v>408</v>
      </c>
      <c r="B215" t="s">
        <v>359</v>
      </c>
      <c r="C215" t="s">
        <v>358</v>
      </c>
      <c r="D215" t="s">
        <v>357</v>
      </c>
      <c r="E215" t="s">
        <v>356</v>
      </c>
      <c r="F215">
        <v>2008</v>
      </c>
      <c r="G215">
        <v>33.29</v>
      </c>
    </row>
    <row r="216" spans="1:7" x14ac:dyDescent="0.35">
      <c r="A216" t="s">
        <v>408</v>
      </c>
      <c r="B216" t="s">
        <v>359</v>
      </c>
      <c r="C216" t="s">
        <v>358</v>
      </c>
      <c r="D216" t="s">
        <v>357</v>
      </c>
      <c r="E216" t="s">
        <v>356</v>
      </c>
      <c r="F216">
        <v>2009</v>
      </c>
      <c r="G216">
        <v>33.64</v>
      </c>
    </row>
    <row r="217" spans="1:7" x14ac:dyDescent="0.35">
      <c r="A217" t="s">
        <v>408</v>
      </c>
      <c r="B217" t="s">
        <v>359</v>
      </c>
      <c r="C217" t="s">
        <v>358</v>
      </c>
      <c r="D217" t="s">
        <v>357</v>
      </c>
      <c r="E217" t="s">
        <v>356</v>
      </c>
      <c r="F217">
        <v>2010</v>
      </c>
      <c r="G217">
        <v>33.950000000000003</v>
      </c>
    </row>
    <row r="218" spans="1:7" x14ac:dyDescent="0.35">
      <c r="A218" t="s">
        <v>408</v>
      </c>
      <c r="B218" t="s">
        <v>359</v>
      </c>
      <c r="C218" t="s">
        <v>358</v>
      </c>
      <c r="D218" t="s">
        <v>357</v>
      </c>
      <c r="E218" t="s">
        <v>356</v>
      </c>
      <c r="F218">
        <v>2011</v>
      </c>
      <c r="G218">
        <v>32.32</v>
      </c>
    </row>
    <row r="219" spans="1:7" x14ac:dyDescent="0.35">
      <c r="A219" t="s">
        <v>408</v>
      </c>
      <c r="B219" t="s">
        <v>359</v>
      </c>
      <c r="C219" t="s">
        <v>358</v>
      </c>
      <c r="D219" t="s">
        <v>357</v>
      </c>
      <c r="E219" t="s">
        <v>356</v>
      </c>
      <c r="F219">
        <v>2012</v>
      </c>
      <c r="G219">
        <v>33.78</v>
      </c>
    </row>
    <row r="220" spans="1:7" x14ac:dyDescent="0.35">
      <c r="A220" t="s">
        <v>408</v>
      </c>
      <c r="B220" t="s">
        <v>359</v>
      </c>
      <c r="C220" t="s">
        <v>358</v>
      </c>
      <c r="D220" t="s">
        <v>357</v>
      </c>
      <c r="E220" t="s">
        <v>356</v>
      </c>
      <c r="F220">
        <v>2013</v>
      </c>
      <c r="G220">
        <v>34.56</v>
      </c>
    </row>
    <row r="221" spans="1:7" x14ac:dyDescent="0.35">
      <c r="A221" t="s">
        <v>408</v>
      </c>
      <c r="B221" t="s">
        <v>359</v>
      </c>
      <c r="C221" t="s">
        <v>358</v>
      </c>
      <c r="D221" t="s">
        <v>357</v>
      </c>
      <c r="E221" t="s">
        <v>356</v>
      </c>
      <c r="F221">
        <v>2014</v>
      </c>
      <c r="G221">
        <v>34.130000000000003</v>
      </c>
    </row>
    <row r="222" spans="1:7" x14ac:dyDescent="0.35">
      <c r="A222" t="s">
        <v>408</v>
      </c>
      <c r="B222" t="s">
        <v>359</v>
      </c>
      <c r="C222" t="s">
        <v>358</v>
      </c>
      <c r="D222" t="s">
        <v>357</v>
      </c>
      <c r="E222" t="s">
        <v>356</v>
      </c>
      <c r="F222">
        <v>2015</v>
      </c>
      <c r="G222">
        <v>36.1</v>
      </c>
    </row>
    <row r="223" spans="1:7" x14ac:dyDescent="0.35">
      <c r="A223" t="s">
        <v>408</v>
      </c>
      <c r="B223" t="s">
        <v>359</v>
      </c>
      <c r="C223" t="s">
        <v>358</v>
      </c>
      <c r="D223" t="s">
        <v>357</v>
      </c>
      <c r="E223" t="s">
        <v>356</v>
      </c>
      <c r="F223">
        <v>2016</v>
      </c>
      <c r="G223">
        <v>36.409999999999997</v>
      </c>
    </row>
    <row r="224" spans="1:7" x14ac:dyDescent="0.35">
      <c r="A224" t="s">
        <v>407</v>
      </c>
      <c r="B224" t="s">
        <v>359</v>
      </c>
      <c r="C224" t="s">
        <v>358</v>
      </c>
      <c r="D224" t="s">
        <v>357</v>
      </c>
      <c r="E224" t="s">
        <v>356</v>
      </c>
      <c r="F224">
        <v>2005</v>
      </c>
      <c r="G224">
        <v>22.89</v>
      </c>
    </row>
    <row r="225" spans="1:7" x14ac:dyDescent="0.35">
      <c r="A225" t="s">
        <v>407</v>
      </c>
      <c r="B225" t="s">
        <v>359</v>
      </c>
      <c r="C225" t="s">
        <v>358</v>
      </c>
      <c r="D225" t="s">
        <v>357</v>
      </c>
      <c r="E225" t="s">
        <v>356</v>
      </c>
      <c r="F225">
        <v>2006</v>
      </c>
      <c r="G225">
        <v>22.78</v>
      </c>
    </row>
    <row r="226" spans="1:7" x14ac:dyDescent="0.35">
      <c r="A226" t="s">
        <v>407</v>
      </c>
      <c r="B226" t="s">
        <v>359</v>
      </c>
      <c r="C226" t="s">
        <v>358</v>
      </c>
      <c r="D226" t="s">
        <v>357</v>
      </c>
      <c r="E226" t="s">
        <v>356</v>
      </c>
      <c r="F226">
        <v>2007</v>
      </c>
      <c r="G226">
        <v>23.52</v>
      </c>
    </row>
    <row r="227" spans="1:7" x14ac:dyDescent="0.35">
      <c r="A227" t="s">
        <v>407</v>
      </c>
      <c r="B227" t="s">
        <v>359</v>
      </c>
      <c r="C227" t="s">
        <v>358</v>
      </c>
      <c r="D227" t="s">
        <v>357</v>
      </c>
      <c r="E227" t="s">
        <v>356</v>
      </c>
      <c r="F227">
        <v>2008</v>
      </c>
      <c r="G227">
        <v>23.26</v>
      </c>
    </row>
    <row r="228" spans="1:7" x14ac:dyDescent="0.35">
      <c r="A228" t="s">
        <v>407</v>
      </c>
      <c r="B228" t="s">
        <v>359</v>
      </c>
      <c r="C228" t="s">
        <v>358</v>
      </c>
      <c r="D228" t="s">
        <v>357</v>
      </c>
      <c r="E228" t="s">
        <v>356</v>
      </c>
      <c r="F228">
        <v>2009</v>
      </c>
      <c r="G228">
        <v>21.29</v>
      </c>
    </row>
    <row r="229" spans="1:7" x14ac:dyDescent="0.35">
      <c r="A229" t="s">
        <v>407</v>
      </c>
      <c r="B229" t="s">
        <v>359</v>
      </c>
      <c r="C229" t="s">
        <v>358</v>
      </c>
      <c r="D229" t="s">
        <v>357</v>
      </c>
      <c r="E229" t="s">
        <v>356</v>
      </c>
      <c r="F229">
        <v>2010</v>
      </c>
      <c r="G229">
        <v>23.6</v>
      </c>
    </row>
    <row r="230" spans="1:7" x14ac:dyDescent="0.35">
      <c r="A230" t="s">
        <v>407</v>
      </c>
      <c r="B230" t="s">
        <v>359</v>
      </c>
      <c r="C230" t="s">
        <v>358</v>
      </c>
      <c r="D230" t="s">
        <v>357</v>
      </c>
      <c r="E230" t="s">
        <v>356</v>
      </c>
      <c r="F230">
        <v>2011</v>
      </c>
      <c r="G230">
        <v>26.37</v>
      </c>
    </row>
    <row r="231" spans="1:7" x14ac:dyDescent="0.35">
      <c r="A231" t="s">
        <v>407</v>
      </c>
      <c r="B231" t="s">
        <v>359</v>
      </c>
      <c r="C231" t="s">
        <v>358</v>
      </c>
      <c r="D231" t="s">
        <v>357</v>
      </c>
      <c r="E231" t="s">
        <v>356</v>
      </c>
      <c r="F231">
        <v>2012</v>
      </c>
      <c r="G231">
        <v>26.64</v>
      </c>
    </row>
    <row r="232" spans="1:7" x14ac:dyDescent="0.35">
      <c r="A232" t="s">
        <v>407</v>
      </c>
      <c r="B232" t="s">
        <v>359</v>
      </c>
      <c r="C232" t="s">
        <v>358</v>
      </c>
      <c r="D232" t="s">
        <v>357</v>
      </c>
      <c r="E232" t="s">
        <v>356</v>
      </c>
      <c r="F232">
        <v>2013</v>
      </c>
      <c r="G232">
        <v>26.32</v>
      </c>
    </row>
    <row r="233" spans="1:7" x14ac:dyDescent="0.35">
      <c r="A233" t="s">
        <v>407</v>
      </c>
      <c r="B233" t="s">
        <v>359</v>
      </c>
      <c r="C233" t="s">
        <v>358</v>
      </c>
      <c r="D233" t="s">
        <v>357</v>
      </c>
      <c r="E233" t="s">
        <v>356</v>
      </c>
      <c r="F233">
        <v>2014</v>
      </c>
      <c r="G233">
        <v>26.68</v>
      </c>
    </row>
    <row r="234" spans="1:7" x14ac:dyDescent="0.35">
      <c r="A234" t="s">
        <v>407</v>
      </c>
      <c r="B234" t="s">
        <v>359</v>
      </c>
      <c r="C234" t="s">
        <v>358</v>
      </c>
      <c r="D234" t="s">
        <v>357</v>
      </c>
      <c r="E234" t="s">
        <v>356</v>
      </c>
      <c r="F234">
        <v>2015</v>
      </c>
      <c r="G234">
        <v>27.92</v>
      </c>
    </row>
    <row r="235" spans="1:7" x14ac:dyDescent="0.35">
      <c r="A235" t="s">
        <v>407</v>
      </c>
      <c r="B235" t="s">
        <v>359</v>
      </c>
      <c r="C235" t="s">
        <v>358</v>
      </c>
      <c r="D235" t="s">
        <v>357</v>
      </c>
      <c r="E235" t="s">
        <v>356</v>
      </c>
      <c r="F235">
        <v>2016</v>
      </c>
      <c r="G235">
        <v>27.03</v>
      </c>
    </row>
    <row r="236" spans="1:7" x14ac:dyDescent="0.35">
      <c r="A236" t="s">
        <v>406</v>
      </c>
      <c r="B236" t="s">
        <v>359</v>
      </c>
      <c r="C236" t="s">
        <v>358</v>
      </c>
      <c r="D236" t="s">
        <v>357</v>
      </c>
      <c r="E236" t="s">
        <v>356</v>
      </c>
      <c r="F236">
        <v>2005</v>
      </c>
      <c r="G236">
        <v>14.91</v>
      </c>
    </row>
    <row r="237" spans="1:7" x14ac:dyDescent="0.35">
      <c r="A237" t="s">
        <v>406</v>
      </c>
      <c r="B237" t="s">
        <v>359</v>
      </c>
      <c r="C237" t="s">
        <v>358</v>
      </c>
      <c r="D237" t="s">
        <v>357</v>
      </c>
      <c r="E237" t="s">
        <v>356</v>
      </c>
      <c r="F237">
        <v>2006</v>
      </c>
      <c r="G237">
        <v>15.78</v>
      </c>
    </row>
    <row r="238" spans="1:7" x14ac:dyDescent="0.35">
      <c r="A238" t="s">
        <v>406</v>
      </c>
      <c r="B238" t="s">
        <v>359</v>
      </c>
      <c r="C238" t="s">
        <v>358</v>
      </c>
      <c r="D238" t="s">
        <v>357</v>
      </c>
      <c r="E238" t="s">
        <v>356</v>
      </c>
      <c r="F238">
        <v>2007</v>
      </c>
      <c r="G238">
        <v>14.54</v>
      </c>
    </row>
    <row r="239" spans="1:7" x14ac:dyDescent="0.35">
      <c r="A239" t="s">
        <v>406</v>
      </c>
      <c r="B239" t="s">
        <v>359</v>
      </c>
      <c r="C239" t="s">
        <v>358</v>
      </c>
      <c r="D239" t="s">
        <v>357</v>
      </c>
      <c r="E239" t="s">
        <v>356</v>
      </c>
      <c r="F239">
        <v>2008</v>
      </c>
      <c r="G239">
        <v>17.079999999999998</v>
      </c>
    </row>
    <row r="240" spans="1:7" x14ac:dyDescent="0.35">
      <c r="A240" t="s">
        <v>406</v>
      </c>
      <c r="B240" t="s">
        <v>359</v>
      </c>
      <c r="C240" t="s">
        <v>358</v>
      </c>
      <c r="D240" t="s">
        <v>357</v>
      </c>
      <c r="E240" t="s">
        <v>356</v>
      </c>
      <c r="F240">
        <v>2009</v>
      </c>
      <c r="G240">
        <v>14.16</v>
      </c>
    </row>
    <row r="241" spans="1:7" x14ac:dyDescent="0.35">
      <c r="A241" t="s">
        <v>406</v>
      </c>
      <c r="B241" t="s">
        <v>359</v>
      </c>
      <c r="C241" t="s">
        <v>358</v>
      </c>
      <c r="D241" t="s">
        <v>357</v>
      </c>
      <c r="E241" t="s">
        <v>356</v>
      </c>
      <c r="F241">
        <v>2010</v>
      </c>
      <c r="G241">
        <v>14.9</v>
      </c>
    </row>
    <row r="242" spans="1:7" x14ac:dyDescent="0.35">
      <c r="A242" t="s">
        <v>406</v>
      </c>
      <c r="B242" t="s">
        <v>359</v>
      </c>
      <c r="C242" t="s">
        <v>358</v>
      </c>
      <c r="D242" t="s">
        <v>357</v>
      </c>
      <c r="E242" t="s">
        <v>356</v>
      </c>
      <c r="F242">
        <v>2011</v>
      </c>
      <c r="G242">
        <v>15.67</v>
      </c>
    </row>
    <row r="243" spans="1:7" x14ac:dyDescent="0.35">
      <c r="A243" t="s">
        <v>406</v>
      </c>
      <c r="B243" t="s">
        <v>359</v>
      </c>
      <c r="C243" t="s">
        <v>358</v>
      </c>
      <c r="D243" t="s">
        <v>357</v>
      </c>
      <c r="E243" t="s">
        <v>356</v>
      </c>
      <c r="F243">
        <v>2012</v>
      </c>
      <c r="G243">
        <v>16.399999999999999</v>
      </c>
    </row>
    <row r="244" spans="1:7" x14ac:dyDescent="0.35">
      <c r="A244" t="s">
        <v>406</v>
      </c>
      <c r="B244" t="s">
        <v>359</v>
      </c>
      <c r="C244" t="s">
        <v>358</v>
      </c>
      <c r="D244" t="s">
        <v>357</v>
      </c>
      <c r="E244" t="s">
        <v>356</v>
      </c>
      <c r="F244">
        <v>2013</v>
      </c>
      <c r="G244">
        <v>14.87</v>
      </c>
    </row>
    <row r="245" spans="1:7" x14ac:dyDescent="0.35">
      <c r="A245" t="s">
        <v>406</v>
      </c>
      <c r="B245" t="s">
        <v>359</v>
      </c>
      <c r="C245" t="s">
        <v>358</v>
      </c>
      <c r="D245" t="s">
        <v>357</v>
      </c>
      <c r="E245" t="s">
        <v>356</v>
      </c>
      <c r="F245">
        <v>2014</v>
      </c>
      <c r="G245">
        <v>14.68</v>
      </c>
    </row>
    <row r="246" spans="1:7" x14ac:dyDescent="0.35">
      <c r="A246" t="s">
        <v>406</v>
      </c>
      <c r="B246" t="s">
        <v>359</v>
      </c>
      <c r="C246" t="s">
        <v>358</v>
      </c>
      <c r="D246" t="s">
        <v>357</v>
      </c>
      <c r="E246" t="s">
        <v>356</v>
      </c>
      <c r="F246">
        <v>2015</v>
      </c>
      <c r="G246">
        <v>13.83</v>
      </c>
    </row>
    <row r="247" spans="1:7" x14ac:dyDescent="0.35">
      <c r="A247" t="s">
        <v>406</v>
      </c>
      <c r="B247" t="s">
        <v>359</v>
      </c>
      <c r="C247" t="s">
        <v>358</v>
      </c>
      <c r="D247" t="s">
        <v>357</v>
      </c>
      <c r="E247" t="s">
        <v>356</v>
      </c>
      <c r="F247">
        <v>2016</v>
      </c>
      <c r="G247">
        <v>12.8</v>
      </c>
    </row>
    <row r="248" spans="1:7" x14ac:dyDescent="0.35">
      <c r="A248" t="s">
        <v>405</v>
      </c>
      <c r="B248" t="s">
        <v>359</v>
      </c>
      <c r="C248" t="s">
        <v>358</v>
      </c>
      <c r="D248" t="s">
        <v>357</v>
      </c>
      <c r="E248" t="s">
        <v>356</v>
      </c>
      <c r="F248">
        <v>2005</v>
      </c>
      <c r="G248">
        <v>11.79</v>
      </c>
    </row>
    <row r="249" spans="1:7" x14ac:dyDescent="0.35">
      <c r="A249" t="s">
        <v>405</v>
      </c>
      <c r="B249" t="s">
        <v>359</v>
      </c>
      <c r="C249" t="s">
        <v>358</v>
      </c>
      <c r="D249" t="s">
        <v>357</v>
      </c>
      <c r="E249" t="s">
        <v>356</v>
      </c>
      <c r="F249">
        <v>2006</v>
      </c>
      <c r="G249">
        <v>11.64</v>
      </c>
    </row>
    <row r="250" spans="1:7" x14ac:dyDescent="0.35">
      <c r="A250" t="s">
        <v>405</v>
      </c>
      <c r="B250" t="s">
        <v>359</v>
      </c>
      <c r="C250" t="s">
        <v>358</v>
      </c>
      <c r="D250" t="s">
        <v>357</v>
      </c>
      <c r="E250" t="s">
        <v>356</v>
      </c>
      <c r="F250">
        <v>2007</v>
      </c>
      <c r="G250">
        <v>12.93</v>
      </c>
    </row>
    <row r="251" spans="1:7" x14ac:dyDescent="0.35">
      <c r="A251" t="s">
        <v>405</v>
      </c>
      <c r="B251" t="s">
        <v>359</v>
      </c>
      <c r="C251" t="s">
        <v>358</v>
      </c>
      <c r="D251" t="s">
        <v>357</v>
      </c>
      <c r="E251" t="s">
        <v>356</v>
      </c>
      <c r="F251">
        <v>2008</v>
      </c>
      <c r="G251">
        <v>11.31</v>
      </c>
    </row>
    <row r="252" spans="1:7" x14ac:dyDescent="0.35">
      <c r="A252" t="s">
        <v>405</v>
      </c>
      <c r="B252" t="s">
        <v>359</v>
      </c>
      <c r="C252" t="s">
        <v>358</v>
      </c>
      <c r="D252" t="s">
        <v>357</v>
      </c>
      <c r="E252" t="s">
        <v>356</v>
      </c>
      <c r="F252">
        <v>2009</v>
      </c>
      <c r="G252">
        <v>11.58</v>
      </c>
    </row>
    <row r="253" spans="1:7" x14ac:dyDescent="0.35">
      <c r="A253" t="s">
        <v>405</v>
      </c>
      <c r="B253" t="s">
        <v>359</v>
      </c>
      <c r="C253" t="s">
        <v>358</v>
      </c>
      <c r="D253" t="s">
        <v>357</v>
      </c>
      <c r="E253" t="s">
        <v>356</v>
      </c>
      <c r="F253">
        <v>2010</v>
      </c>
      <c r="G253">
        <v>12.32</v>
      </c>
    </row>
    <row r="254" spans="1:7" x14ac:dyDescent="0.35">
      <c r="A254" t="s">
        <v>405</v>
      </c>
      <c r="B254" t="s">
        <v>359</v>
      </c>
      <c r="C254" t="s">
        <v>358</v>
      </c>
      <c r="D254" t="s">
        <v>357</v>
      </c>
      <c r="E254" t="s">
        <v>356</v>
      </c>
      <c r="F254">
        <v>2011</v>
      </c>
      <c r="G254">
        <v>11.18</v>
      </c>
    </row>
    <row r="255" spans="1:7" x14ac:dyDescent="0.35">
      <c r="A255" t="s">
        <v>405</v>
      </c>
      <c r="B255" t="s">
        <v>359</v>
      </c>
      <c r="C255" t="s">
        <v>358</v>
      </c>
      <c r="D255" t="s">
        <v>357</v>
      </c>
      <c r="E255" t="s">
        <v>356</v>
      </c>
      <c r="F255">
        <v>2012</v>
      </c>
      <c r="G255">
        <v>10.74</v>
      </c>
    </row>
    <row r="256" spans="1:7" x14ac:dyDescent="0.35">
      <c r="A256" t="s">
        <v>405</v>
      </c>
      <c r="B256" t="s">
        <v>359</v>
      </c>
      <c r="C256" t="s">
        <v>358</v>
      </c>
      <c r="D256" t="s">
        <v>357</v>
      </c>
      <c r="E256" t="s">
        <v>356</v>
      </c>
      <c r="F256">
        <v>2013</v>
      </c>
      <c r="G256">
        <v>11.04</v>
      </c>
    </row>
    <row r="257" spans="1:7" x14ac:dyDescent="0.35">
      <c r="A257" t="s">
        <v>405</v>
      </c>
      <c r="B257" t="s">
        <v>359</v>
      </c>
      <c r="C257" t="s">
        <v>358</v>
      </c>
      <c r="D257" t="s">
        <v>357</v>
      </c>
      <c r="E257" t="s">
        <v>356</v>
      </c>
      <c r="F257">
        <v>2014</v>
      </c>
      <c r="G257">
        <v>12.28</v>
      </c>
    </row>
    <row r="258" spans="1:7" x14ac:dyDescent="0.35">
      <c r="A258" t="s">
        <v>405</v>
      </c>
      <c r="B258" t="s">
        <v>359</v>
      </c>
      <c r="C258" t="s">
        <v>358</v>
      </c>
      <c r="D258" t="s">
        <v>357</v>
      </c>
      <c r="E258" t="s">
        <v>356</v>
      </c>
      <c r="F258">
        <v>2015</v>
      </c>
      <c r="G258">
        <v>13.89</v>
      </c>
    </row>
    <row r="259" spans="1:7" x14ac:dyDescent="0.35">
      <c r="A259" t="s">
        <v>405</v>
      </c>
      <c r="B259" t="s">
        <v>359</v>
      </c>
      <c r="C259" t="s">
        <v>358</v>
      </c>
      <c r="D259" t="s">
        <v>357</v>
      </c>
      <c r="E259" t="s">
        <v>356</v>
      </c>
      <c r="F259">
        <v>2016</v>
      </c>
      <c r="G259">
        <v>13.7</v>
      </c>
    </row>
    <row r="260" spans="1:7" x14ac:dyDescent="0.35">
      <c r="A260" t="s">
        <v>404</v>
      </c>
      <c r="B260" t="s">
        <v>359</v>
      </c>
      <c r="C260" t="s">
        <v>358</v>
      </c>
      <c r="D260" t="s">
        <v>357</v>
      </c>
      <c r="E260" t="s">
        <v>356</v>
      </c>
      <c r="F260">
        <v>2005</v>
      </c>
      <c r="G260">
        <v>24.68</v>
      </c>
    </row>
    <row r="261" spans="1:7" x14ac:dyDescent="0.35">
      <c r="A261" t="s">
        <v>404</v>
      </c>
      <c r="B261" t="s">
        <v>359</v>
      </c>
      <c r="C261" t="s">
        <v>358</v>
      </c>
      <c r="D261" t="s">
        <v>357</v>
      </c>
      <c r="E261" t="s">
        <v>356</v>
      </c>
      <c r="F261">
        <v>2006</v>
      </c>
      <c r="G261">
        <v>27.16</v>
      </c>
    </row>
    <row r="262" spans="1:7" x14ac:dyDescent="0.35">
      <c r="A262" t="s">
        <v>404</v>
      </c>
      <c r="B262" t="s">
        <v>359</v>
      </c>
      <c r="C262" t="s">
        <v>358</v>
      </c>
      <c r="D262" t="s">
        <v>357</v>
      </c>
      <c r="E262" t="s">
        <v>356</v>
      </c>
      <c r="F262">
        <v>2007</v>
      </c>
      <c r="G262">
        <v>27.65</v>
      </c>
    </row>
    <row r="263" spans="1:7" x14ac:dyDescent="0.35">
      <c r="A263" t="s">
        <v>404</v>
      </c>
      <c r="B263" t="s">
        <v>359</v>
      </c>
      <c r="C263" t="s">
        <v>358</v>
      </c>
      <c r="D263" t="s">
        <v>357</v>
      </c>
      <c r="E263" t="s">
        <v>356</v>
      </c>
      <c r="F263">
        <v>2008</v>
      </c>
      <c r="G263">
        <v>27.81</v>
      </c>
    </row>
    <row r="264" spans="1:7" x14ac:dyDescent="0.35">
      <c r="A264" t="s">
        <v>404</v>
      </c>
      <c r="B264" t="s">
        <v>359</v>
      </c>
      <c r="C264" t="s">
        <v>358</v>
      </c>
      <c r="D264" t="s">
        <v>357</v>
      </c>
      <c r="E264" t="s">
        <v>356</v>
      </c>
      <c r="F264">
        <v>2009</v>
      </c>
      <c r="G264">
        <v>24.36</v>
      </c>
    </row>
    <row r="265" spans="1:7" x14ac:dyDescent="0.35">
      <c r="A265" t="s">
        <v>404</v>
      </c>
      <c r="B265" t="s">
        <v>359</v>
      </c>
      <c r="C265" t="s">
        <v>358</v>
      </c>
      <c r="D265" t="s">
        <v>357</v>
      </c>
      <c r="E265" t="s">
        <v>356</v>
      </c>
      <c r="F265">
        <v>2010</v>
      </c>
      <c r="G265">
        <v>26.9</v>
      </c>
    </row>
    <row r="266" spans="1:7" x14ac:dyDescent="0.35">
      <c r="A266" t="s">
        <v>404</v>
      </c>
      <c r="B266" t="s">
        <v>359</v>
      </c>
      <c r="C266" t="s">
        <v>358</v>
      </c>
      <c r="D266" t="s">
        <v>357</v>
      </c>
      <c r="E266" t="s">
        <v>356</v>
      </c>
      <c r="F266">
        <v>2011</v>
      </c>
      <c r="G266">
        <v>28.4</v>
      </c>
    </row>
    <row r="267" spans="1:7" x14ac:dyDescent="0.35">
      <c r="A267" t="s">
        <v>404</v>
      </c>
      <c r="B267" t="s">
        <v>359</v>
      </c>
      <c r="C267" t="s">
        <v>358</v>
      </c>
      <c r="D267" t="s">
        <v>357</v>
      </c>
      <c r="E267" t="s">
        <v>356</v>
      </c>
      <c r="F267">
        <v>2012</v>
      </c>
      <c r="G267">
        <v>27.34</v>
      </c>
    </row>
    <row r="268" spans="1:7" x14ac:dyDescent="0.35">
      <c r="A268" t="s">
        <v>404</v>
      </c>
      <c r="B268" t="s">
        <v>359</v>
      </c>
      <c r="C268" t="s">
        <v>358</v>
      </c>
      <c r="D268" t="s">
        <v>357</v>
      </c>
      <c r="E268" t="s">
        <v>356</v>
      </c>
      <c r="F268">
        <v>2013</v>
      </c>
      <c r="G268">
        <v>27.32</v>
      </c>
    </row>
    <row r="269" spans="1:7" x14ac:dyDescent="0.35">
      <c r="A269" t="s">
        <v>404</v>
      </c>
      <c r="B269" t="s">
        <v>359</v>
      </c>
      <c r="C269" t="s">
        <v>358</v>
      </c>
      <c r="D269" t="s">
        <v>357</v>
      </c>
      <c r="E269" t="s">
        <v>356</v>
      </c>
      <c r="F269">
        <v>2014</v>
      </c>
      <c r="G269">
        <v>27.48</v>
      </c>
    </row>
    <row r="270" spans="1:7" x14ac:dyDescent="0.35">
      <c r="A270" t="s">
        <v>404</v>
      </c>
      <c r="B270" t="s">
        <v>359</v>
      </c>
      <c r="C270" t="s">
        <v>358</v>
      </c>
      <c r="D270" t="s">
        <v>357</v>
      </c>
      <c r="E270" t="s">
        <v>356</v>
      </c>
      <c r="F270">
        <v>2015</v>
      </c>
      <c r="G270">
        <v>26.64</v>
      </c>
    </row>
    <row r="271" spans="1:7" x14ac:dyDescent="0.35">
      <c r="A271" t="s">
        <v>404</v>
      </c>
      <c r="B271" t="s">
        <v>359</v>
      </c>
      <c r="C271" t="s">
        <v>358</v>
      </c>
      <c r="D271" t="s">
        <v>357</v>
      </c>
      <c r="E271" t="s">
        <v>356</v>
      </c>
      <c r="F271">
        <v>2016</v>
      </c>
      <c r="G271">
        <v>26.9</v>
      </c>
    </row>
    <row r="272" spans="1:7" x14ac:dyDescent="0.35">
      <c r="A272" t="s">
        <v>403</v>
      </c>
      <c r="B272" t="s">
        <v>359</v>
      </c>
      <c r="C272" t="s">
        <v>358</v>
      </c>
      <c r="D272" t="s">
        <v>357</v>
      </c>
      <c r="E272" t="s">
        <v>356</v>
      </c>
      <c r="F272">
        <v>2005</v>
      </c>
      <c r="G272">
        <v>26.44</v>
      </c>
    </row>
    <row r="273" spans="1:7" x14ac:dyDescent="0.35">
      <c r="A273" t="s">
        <v>403</v>
      </c>
      <c r="B273" t="s">
        <v>359</v>
      </c>
      <c r="C273" t="s">
        <v>358</v>
      </c>
      <c r="D273" t="s">
        <v>357</v>
      </c>
      <c r="E273" t="s">
        <v>356</v>
      </c>
      <c r="F273">
        <v>2006</v>
      </c>
      <c r="G273">
        <v>28.25</v>
      </c>
    </row>
    <row r="274" spans="1:7" x14ac:dyDescent="0.35">
      <c r="A274" t="s">
        <v>403</v>
      </c>
      <c r="B274" t="s">
        <v>359</v>
      </c>
      <c r="C274" t="s">
        <v>358</v>
      </c>
      <c r="D274" t="s">
        <v>357</v>
      </c>
      <c r="E274" t="s">
        <v>356</v>
      </c>
      <c r="F274">
        <v>2007</v>
      </c>
      <c r="G274">
        <v>27.15</v>
      </c>
    </row>
    <row r="275" spans="1:7" x14ac:dyDescent="0.35">
      <c r="A275" t="s">
        <v>403</v>
      </c>
      <c r="B275" t="s">
        <v>359</v>
      </c>
      <c r="C275" t="s">
        <v>358</v>
      </c>
      <c r="D275" t="s">
        <v>357</v>
      </c>
      <c r="E275" t="s">
        <v>356</v>
      </c>
      <c r="F275">
        <v>2008</v>
      </c>
      <c r="G275">
        <v>28.43</v>
      </c>
    </row>
    <row r="276" spans="1:7" x14ac:dyDescent="0.35">
      <c r="A276" t="s">
        <v>403</v>
      </c>
      <c r="B276" t="s">
        <v>359</v>
      </c>
      <c r="C276" t="s">
        <v>358</v>
      </c>
      <c r="D276" t="s">
        <v>357</v>
      </c>
      <c r="E276" t="s">
        <v>356</v>
      </c>
      <c r="F276">
        <v>2009</v>
      </c>
      <c r="G276">
        <v>23.72</v>
      </c>
    </row>
    <row r="277" spans="1:7" x14ac:dyDescent="0.35">
      <c r="A277" t="s">
        <v>403</v>
      </c>
      <c r="B277" t="s">
        <v>359</v>
      </c>
      <c r="C277" t="s">
        <v>358</v>
      </c>
      <c r="D277" t="s">
        <v>357</v>
      </c>
      <c r="E277" t="s">
        <v>356</v>
      </c>
      <c r="F277">
        <v>2010</v>
      </c>
      <c r="G277">
        <v>26.89</v>
      </c>
    </row>
    <row r="278" spans="1:7" x14ac:dyDescent="0.35">
      <c r="A278" t="s">
        <v>403</v>
      </c>
      <c r="B278" t="s">
        <v>359</v>
      </c>
      <c r="C278" t="s">
        <v>358</v>
      </c>
      <c r="D278" t="s">
        <v>357</v>
      </c>
      <c r="E278" t="s">
        <v>356</v>
      </c>
      <c r="F278">
        <v>2011</v>
      </c>
      <c r="G278">
        <v>29.6</v>
      </c>
    </row>
    <row r="279" spans="1:7" x14ac:dyDescent="0.35">
      <c r="A279" t="s">
        <v>403</v>
      </c>
      <c r="B279" t="s">
        <v>359</v>
      </c>
      <c r="C279" t="s">
        <v>358</v>
      </c>
      <c r="D279" t="s">
        <v>357</v>
      </c>
      <c r="E279" t="s">
        <v>356</v>
      </c>
      <c r="F279">
        <v>2012</v>
      </c>
      <c r="G279">
        <v>30.15</v>
      </c>
    </row>
    <row r="280" spans="1:7" x14ac:dyDescent="0.35">
      <c r="A280" t="s">
        <v>403</v>
      </c>
      <c r="B280" t="s">
        <v>359</v>
      </c>
      <c r="C280" t="s">
        <v>358</v>
      </c>
      <c r="D280" t="s">
        <v>357</v>
      </c>
      <c r="E280" t="s">
        <v>356</v>
      </c>
      <c r="F280">
        <v>2013</v>
      </c>
      <c r="G280">
        <v>29.94</v>
      </c>
    </row>
    <row r="281" spans="1:7" x14ac:dyDescent="0.35">
      <c r="A281" t="s">
        <v>403</v>
      </c>
      <c r="B281" t="s">
        <v>359</v>
      </c>
      <c r="C281" t="s">
        <v>358</v>
      </c>
      <c r="D281" t="s">
        <v>357</v>
      </c>
      <c r="E281" t="s">
        <v>356</v>
      </c>
      <c r="F281">
        <v>2014</v>
      </c>
      <c r="G281">
        <v>29.48</v>
      </c>
    </row>
    <row r="282" spans="1:7" x14ac:dyDescent="0.35">
      <c r="A282" t="s">
        <v>403</v>
      </c>
      <c r="B282" t="s">
        <v>359</v>
      </c>
      <c r="C282" t="s">
        <v>358</v>
      </c>
      <c r="D282" t="s">
        <v>357</v>
      </c>
      <c r="E282" t="s">
        <v>356</v>
      </c>
      <c r="F282">
        <v>2015</v>
      </c>
      <c r="G282">
        <v>28.44</v>
      </c>
    </row>
    <row r="283" spans="1:7" x14ac:dyDescent="0.35">
      <c r="A283" t="s">
        <v>403</v>
      </c>
      <c r="B283" t="s">
        <v>359</v>
      </c>
      <c r="C283" t="s">
        <v>358</v>
      </c>
      <c r="D283" t="s">
        <v>357</v>
      </c>
      <c r="E283" t="s">
        <v>356</v>
      </c>
      <c r="F283">
        <v>2016</v>
      </c>
      <c r="G283">
        <v>28.03</v>
      </c>
    </row>
    <row r="284" spans="1:7" x14ac:dyDescent="0.35">
      <c r="A284" t="s">
        <v>402</v>
      </c>
      <c r="B284" t="s">
        <v>359</v>
      </c>
      <c r="C284" t="s">
        <v>358</v>
      </c>
      <c r="D284" t="s">
        <v>357</v>
      </c>
      <c r="E284" t="s">
        <v>356</v>
      </c>
      <c r="F284">
        <v>2005</v>
      </c>
      <c r="G284">
        <v>42.99</v>
      </c>
    </row>
    <row r="285" spans="1:7" x14ac:dyDescent="0.35">
      <c r="A285" t="s">
        <v>402</v>
      </c>
      <c r="B285" t="s">
        <v>359</v>
      </c>
      <c r="C285" t="s">
        <v>358</v>
      </c>
      <c r="D285" t="s">
        <v>357</v>
      </c>
      <c r="E285" t="s">
        <v>356</v>
      </c>
      <c r="F285">
        <v>2006</v>
      </c>
      <c r="G285">
        <v>46.48</v>
      </c>
    </row>
    <row r="286" spans="1:7" x14ac:dyDescent="0.35">
      <c r="A286" t="s">
        <v>402</v>
      </c>
      <c r="B286" t="s">
        <v>359</v>
      </c>
      <c r="C286" t="s">
        <v>358</v>
      </c>
      <c r="D286" t="s">
        <v>357</v>
      </c>
      <c r="E286" t="s">
        <v>356</v>
      </c>
      <c r="F286">
        <v>2007</v>
      </c>
      <c r="G286">
        <v>46.1</v>
      </c>
    </row>
    <row r="287" spans="1:7" x14ac:dyDescent="0.35">
      <c r="A287" t="s">
        <v>402</v>
      </c>
      <c r="B287" t="s">
        <v>359</v>
      </c>
      <c r="C287" t="s">
        <v>358</v>
      </c>
      <c r="D287" t="s">
        <v>357</v>
      </c>
      <c r="E287" t="s">
        <v>356</v>
      </c>
      <c r="F287">
        <v>2008</v>
      </c>
      <c r="G287">
        <v>45.05</v>
      </c>
    </row>
    <row r="288" spans="1:7" x14ac:dyDescent="0.35">
      <c r="A288" t="s">
        <v>402</v>
      </c>
      <c r="B288" t="s">
        <v>359</v>
      </c>
      <c r="C288" t="s">
        <v>358</v>
      </c>
      <c r="D288" t="s">
        <v>357</v>
      </c>
      <c r="E288" t="s">
        <v>356</v>
      </c>
      <c r="F288">
        <v>2009</v>
      </c>
      <c r="G288">
        <v>41.89</v>
      </c>
    </row>
    <row r="289" spans="1:7" x14ac:dyDescent="0.35">
      <c r="A289" t="s">
        <v>402</v>
      </c>
      <c r="B289" t="s">
        <v>359</v>
      </c>
      <c r="C289" t="s">
        <v>358</v>
      </c>
      <c r="D289" t="s">
        <v>357</v>
      </c>
      <c r="E289" t="s">
        <v>356</v>
      </c>
      <c r="F289">
        <v>2010</v>
      </c>
      <c r="G289">
        <v>43.88</v>
      </c>
    </row>
    <row r="290" spans="1:7" x14ac:dyDescent="0.35">
      <c r="A290" t="s">
        <v>402</v>
      </c>
      <c r="B290" t="s">
        <v>359</v>
      </c>
      <c r="C290" t="s">
        <v>358</v>
      </c>
      <c r="D290" t="s">
        <v>357</v>
      </c>
      <c r="E290" t="s">
        <v>356</v>
      </c>
      <c r="F290">
        <v>2011</v>
      </c>
      <c r="G290">
        <v>46.74</v>
      </c>
    </row>
    <row r="291" spans="1:7" x14ac:dyDescent="0.35">
      <c r="A291" t="s">
        <v>402</v>
      </c>
      <c r="B291" t="s">
        <v>359</v>
      </c>
      <c r="C291" t="s">
        <v>358</v>
      </c>
      <c r="D291" t="s">
        <v>357</v>
      </c>
      <c r="E291" t="s">
        <v>356</v>
      </c>
      <c r="F291">
        <v>2012</v>
      </c>
      <c r="G291">
        <v>46.61</v>
      </c>
    </row>
    <row r="292" spans="1:7" x14ac:dyDescent="0.35">
      <c r="A292" t="s">
        <v>402</v>
      </c>
      <c r="B292" t="s">
        <v>359</v>
      </c>
      <c r="C292" t="s">
        <v>358</v>
      </c>
      <c r="D292" t="s">
        <v>357</v>
      </c>
      <c r="E292" t="s">
        <v>356</v>
      </c>
      <c r="F292">
        <v>2013</v>
      </c>
      <c r="G292">
        <v>46.77</v>
      </c>
    </row>
    <row r="293" spans="1:7" x14ac:dyDescent="0.35">
      <c r="A293" t="s">
        <v>402</v>
      </c>
      <c r="B293" t="s">
        <v>359</v>
      </c>
      <c r="C293" t="s">
        <v>358</v>
      </c>
      <c r="D293" t="s">
        <v>357</v>
      </c>
      <c r="E293" t="s">
        <v>356</v>
      </c>
      <c r="F293">
        <v>2014</v>
      </c>
      <c r="G293">
        <v>45.92</v>
      </c>
    </row>
    <row r="294" spans="1:7" x14ac:dyDescent="0.35">
      <c r="A294" t="s">
        <v>402</v>
      </c>
      <c r="B294" t="s">
        <v>359</v>
      </c>
      <c r="C294" t="s">
        <v>358</v>
      </c>
      <c r="D294" t="s">
        <v>357</v>
      </c>
      <c r="E294" t="s">
        <v>356</v>
      </c>
      <c r="F294">
        <v>2015</v>
      </c>
      <c r="G294">
        <v>44.78</v>
      </c>
    </row>
    <row r="295" spans="1:7" x14ac:dyDescent="0.35">
      <c r="A295" t="s">
        <v>402</v>
      </c>
      <c r="B295" t="s">
        <v>359</v>
      </c>
      <c r="C295" t="s">
        <v>358</v>
      </c>
      <c r="D295" t="s">
        <v>357</v>
      </c>
      <c r="E295" t="s">
        <v>356</v>
      </c>
      <c r="F295">
        <v>2016</v>
      </c>
      <c r="G295">
        <v>44.51</v>
      </c>
    </row>
    <row r="296" spans="1:7" x14ac:dyDescent="0.35">
      <c r="A296" t="s">
        <v>401</v>
      </c>
      <c r="B296" t="s">
        <v>359</v>
      </c>
      <c r="C296" t="s">
        <v>358</v>
      </c>
      <c r="D296" t="s">
        <v>357</v>
      </c>
      <c r="E296" t="s">
        <v>356</v>
      </c>
      <c r="F296">
        <v>2005</v>
      </c>
      <c r="G296">
        <v>22.99</v>
      </c>
    </row>
    <row r="297" spans="1:7" x14ac:dyDescent="0.35">
      <c r="A297" t="s">
        <v>401</v>
      </c>
      <c r="B297" t="s">
        <v>359</v>
      </c>
      <c r="C297" t="s">
        <v>358</v>
      </c>
      <c r="D297" t="s">
        <v>357</v>
      </c>
      <c r="E297" t="s">
        <v>356</v>
      </c>
      <c r="F297">
        <v>2006</v>
      </c>
      <c r="G297">
        <v>24.17</v>
      </c>
    </row>
    <row r="298" spans="1:7" x14ac:dyDescent="0.35">
      <c r="A298" t="s">
        <v>401</v>
      </c>
      <c r="B298" t="s">
        <v>359</v>
      </c>
      <c r="C298" t="s">
        <v>358</v>
      </c>
      <c r="D298" t="s">
        <v>357</v>
      </c>
      <c r="E298" t="s">
        <v>356</v>
      </c>
      <c r="F298">
        <v>2007</v>
      </c>
      <c r="G298">
        <v>24.89</v>
      </c>
    </row>
    <row r="299" spans="1:7" x14ac:dyDescent="0.35">
      <c r="A299" t="s">
        <v>401</v>
      </c>
      <c r="B299" t="s">
        <v>359</v>
      </c>
      <c r="C299" t="s">
        <v>358</v>
      </c>
      <c r="D299" t="s">
        <v>357</v>
      </c>
      <c r="E299" t="s">
        <v>356</v>
      </c>
      <c r="F299">
        <v>2008</v>
      </c>
      <c r="G299">
        <v>24.39</v>
      </c>
    </row>
    <row r="300" spans="1:7" x14ac:dyDescent="0.35">
      <c r="A300" t="s">
        <v>401</v>
      </c>
      <c r="B300" t="s">
        <v>359</v>
      </c>
      <c r="C300" t="s">
        <v>358</v>
      </c>
      <c r="D300" t="s">
        <v>357</v>
      </c>
      <c r="E300" t="s">
        <v>356</v>
      </c>
      <c r="F300">
        <v>2009</v>
      </c>
      <c r="G300">
        <v>18.95</v>
      </c>
    </row>
    <row r="301" spans="1:7" x14ac:dyDescent="0.35">
      <c r="A301" t="s">
        <v>401</v>
      </c>
      <c r="B301" t="s">
        <v>359</v>
      </c>
      <c r="C301" t="s">
        <v>358</v>
      </c>
      <c r="D301" t="s">
        <v>357</v>
      </c>
      <c r="E301" t="s">
        <v>356</v>
      </c>
      <c r="F301">
        <v>2010</v>
      </c>
      <c r="G301">
        <v>21.95</v>
      </c>
    </row>
    <row r="302" spans="1:7" x14ac:dyDescent="0.35">
      <c r="A302" t="s">
        <v>401</v>
      </c>
      <c r="B302" t="s">
        <v>359</v>
      </c>
      <c r="C302" t="s">
        <v>358</v>
      </c>
      <c r="D302" t="s">
        <v>357</v>
      </c>
      <c r="E302" t="s">
        <v>356</v>
      </c>
      <c r="F302">
        <v>2011</v>
      </c>
      <c r="G302">
        <v>24.34</v>
      </c>
    </row>
    <row r="303" spans="1:7" x14ac:dyDescent="0.35">
      <c r="A303" t="s">
        <v>401</v>
      </c>
      <c r="B303" t="s">
        <v>359</v>
      </c>
      <c r="C303" t="s">
        <v>358</v>
      </c>
      <c r="D303" t="s">
        <v>357</v>
      </c>
      <c r="E303" t="s">
        <v>356</v>
      </c>
      <c r="F303">
        <v>2012</v>
      </c>
      <c r="G303">
        <v>24.98</v>
      </c>
    </row>
    <row r="304" spans="1:7" x14ac:dyDescent="0.35">
      <c r="A304" t="s">
        <v>401</v>
      </c>
      <c r="B304" t="s">
        <v>359</v>
      </c>
      <c r="C304" t="s">
        <v>358</v>
      </c>
      <c r="D304" t="s">
        <v>357</v>
      </c>
      <c r="E304" t="s">
        <v>356</v>
      </c>
      <c r="F304">
        <v>2013</v>
      </c>
      <c r="G304">
        <v>24.02</v>
      </c>
    </row>
    <row r="305" spans="1:7" x14ac:dyDescent="0.35">
      <c r="A305" t="s">
        <v>401</v>
      </c>
      <c r="B305" t="s">
        <v>359</v>
      </c>
      <c r="C305" t="s">
        <v>358</v>
      </c>
      <c r="D305" t="s">
        <v>357</v>
      </c>
      <c r="E305" t="s">
        <v>356</v>
      </c>
      <c r="F305">
        <v>2014</v>
      </c>
      <c r="G305">
        <v>23.73</v>
      </c>
    </row>
    <row r="306" spans="1:7" x14ac:dyDescent="0.35">
      <c r="A306" t="s">
        <v>401</v>
      </c>
      <c r="B306" t="s">
        <v>359</v>
      </c>
      <c r="C306" t="s">
        <v>358</v>
      </c>
      <c r="D306" t="s">
        <v>357</v>
      </c>
      <c r="E306" t="s">
        <v>356</v>
      </c>
      <c r="F306">
        <v>2015</v>
      </c>
      <c r="G306">
        <v>22.7</v>
      </c>
    </row>
    <row r="307" spans="1:7" x14ac:dyDescent="0.35">
      <c r="A307" t="s">
        <v>401</v>
      </c>
      <c r="B307" t="s">
        <v>359</v>
      </c>
      <c r="C307" t="s">
        <v>358</v>
      </c>
      <c r="D307" t="s">
        <v>357</v>
      </c>
      <c r="E307" t="s">
        <v>356</v>
      </c>
      <c r="F307">
        <v>2016</v>
      </c>
      <c r="G307">
        <v>21.62</v>
      </c>
    </row>
    <row r="308" spans="1:7" x14ac:dyDescent="0.35">
      <c r="A308" t="s">
        <v>400</v>
      </c>
      <c r="B308" t="s">
        <v>359</v>
      </c>
      <c r="C308" t="s">
        <v>358</v>
      </c>
      <c r="D308" t="s">
        <v>357</v>
      </c>
      <c r="E308" t="s">
        <v>356</v>
      </c>
      <c r="F308">
        <v>2005</v>
      </c>
      <c r="G308">
        <v>24.65</v>
      </c>
    </row>
    <row r="309" spans="1:7" x14ac:dyDescent="0.35">
      <c r="A309" t="s">
        <v>400</v>
      </c>
      <c r="B309" t="s">
        <v>359</v>
      </c>
      <c r="C309" t="s">
        <v>358</v>
      </c>
      <c r="D309" t="s">
        <v>357</v>
      </c>
      <c r="E309" t="s">
        <v>356</v>
      </c>
      <c r="F309">
        <v>2006</v>
      </c>
      <c r="G309">
        <v>25.63</v>
      </c>
    </row>
    <row r="310" spans="1:7" x14ac:dyDescent="0.35">
      <c r="A310" t="s">
        <v>400</v>
      </c>
      <c r="B310" t="s">
        <v>359</v>
      </c>
      <c r="C310" t="s">
        <v>358</v>
      </c>
      <c r="D310" t="s">
        <v>357</v>
      </c>
      <c r="E310" t="s">
        <v>356</v>
      </c>
      <c r="F310">
        <v>2007</v>
      </c>
      <c r="G310">
        <v>25.79</v>
      </c>
    </row>
    <row r="311" spans="1:7" x14ac:dyDescent="0.35">
      <c r="A311" t="s">
        <v>400</v>
      </c>
      <c r="B311" t="s">
        <v>359</v>
      </c>
      <c r="C311" t="s">
        <v>358</v>
      </c>
      <c r="D311" t="s">
        <v>357</v>
      </c>
      <c r="E311" t="s">
        <v>356</v>
      </c>
      <c r="F311">
        <v>2008</v>
      </c>
      <c r="G311">
        <v>26.96</v>
      </c>
    </row>
    <row r="312" spans="1:7" x14ac:dyDescent="0.35">
      <c r="A312" t="s">
        <v>400</v>
      </c>
      <c r="B312" t="s">
        <v>359</v>
      </c>
      <c r="C312" t="s">
        <v>358</v>
      </c>
      <c r="D312" t="s">
        <v>357</v>
      </c>
      <c r="E312" t="s">
        <v>356</v>
      </c>
      <c r="F312">
        <v>2009</v>
      </c>
      <c r="G312">
        <v>22.71</v>
      </c>
    </row>
    <row r="313" spans="1:7" x14ac:dyDescent="0.35">
      <c r="A313" t="s">
        <v>400</v>
      </c>
      <c r="B313" t="s">
        <v>359</v>
      </c>
      <c r="C313" t="s">
        <v>358</v>
      </c>
      <c r="D313" t="s">
        <v>357</v>
      </c>
      <c r="E313" t="s">
        <v>356</v>
      </c>
      <c r="F313">
        <v>2010</v>
      </c>
      <c r="G313">
        <v>24.27</v>
      </c>
    </row>
    <row r="314" spans="1:7" x14ac:dyDescent="0.35">
      <c r="A314" t="s">
        <v>400</v>
      </c>
      <c r="B314" t="s">
        <v>359</v>
      </c>
      <c r="C314" t="s">
        <v>358</v>
      </c>
      <c r="D314" t="s">
        <v>357</v>
      </c>
      <c r="E314" t="s">
        <v>356</v>
      </c>
      <c r="F314">
        <v>2011</v>
      </c>
      <c r="G314">
        <v>24.51</v>
      </c>
    </row>
    <row r="315" spans="1:7" x14ac:dyDescent="0.35">
      <c r="A315" t="s">
        <v>400</v>
      </c>
      <c r="B315" t="s">
        <v>359</v>
      </c>
      <c r="C315" t="s">
        <v>358</v>
      </c>
      <c r="D315" t="s">
        <v>357</v>
      </c>
      <c r="E315" t="s">
        <v>356</v>
      </c>
      <c r="F315">
        <v>2012</v>
      </c>
      <c r="G315">
        <v>24.76</v>
      </c>
    </row>
    <row r="316" spans="1:7" x14ac:dyDescent="0.35">
      <c r="A316" t="s">
        <v>400</v>
      </c>
      <c r="B316" t="s">
        <v>359</v>
      </c>
      <c r="C316" t="s">
        <v>358</v>
      </c>
      <c r="D316" t="s">
        <v>357</v>
      </c>
      <c r="E316" t="s">
        <v>356</v>
      </c>
      <c r="F316">
        <v>2013</v>
      </c>
      <c r="G316">
        <v>22.48</v>
      </c>
    </row>
    <row r="317" spans="1:7" x14ac:dyDescent="0.35">
      <c r="A317" t="s">
        <v>400</v>
      </c>
      <c r="B317" t="s">
        <v>359</v>
      </c>
      <c r="C317" t="s">
        <v>358</v>
      </c>
      <c r="D317" t="s">
        <v>357</v>
      </c>
      <c r="E317" t="s">
        <v>356</v>
      </c>
      <c r="F317">
        <v>2014</v>
      </c>
      <c r="G317">
        <v>22.66</v>
      </c>
    </row>
    <row r="318" spans="1:7" x14ac:dyDescent="0.35">
      <c r="A318" t="s">
        <v>400</v>
      </c>
      <c r="B318" t="s">
        <v>359</v>
      </c>
      <c r="C318" t="s">
        <v>358</v>
      </c>
      <c r="D318" t="s">
        <v>357</v>
      </c>
      <c r="E318" t="s">
        <v>356</v>
      </c>
      <c r="F318">
        <v>2015</v>
      </c>
      <c r="G318">
        <v>20.71</v>
      </c>
    </row>
    <row r="319" spans="1:7" x14ac:dyDescent="0.35">
      <c r="A319" t="s">
        <v>400</v>
      </c>
      <c r="B319" t="s">
        <v>359</v>
      </c>
      <c r="C319" t="s">
        <v>358</v>
      </c>
      <c r="D319" t="s">
        <v>357</v>
      </c>
      <c r="E319" t="s">
        <v>356</v>
      </c>
      <c r="F319">
        <v>2016</v>
      </c>
      <c r="G319">
        <v>19.71</v>
      </c>
    </row>
    <row r="320" spans="1:7" x14ac:dyDescent="0.35">
      <c r="A320" t="s">
        <v>399</v>
      </c>
      <c r="B320" t="s">
        <v>359</v>
      </c>
      <c r="C320" t="s">
        <v>358</v>
      </c>
      <c r="D320" t="s">
        <v>357</v>
      </c>
      <c r="E320" t="s">
        <v>356</v>
      </c>
      <c r="F320">
        <v>2005</v>
      </c>
      <c r="G320">
        <v>25.78</v>
      </c>
    </row>
    <row r="321" spans="1:7" x14ac:dyDescent="0.35">
      <c r="A321" t="s">
        <v>399</v>
      </c>
      <c r="B321" t="s">
        <v>359</v>
      </c>
      <c r="C321" t="s">
        <v>358</v>
      </c>
      <c r="D321" t="s">
        <v>357</v>
      </c>
      <c r="E321" t="s">
        <v>356</v>
      </c>
      <c r="F321">
        <v>2006</v>
      </c>
      <c r="G321">
        <v>26.16</v>
      </c>
    </row>
    <row r="322" spans="1:7" x14ac:dyDescent="0.35">
      <c r="A322" t="s">
        <v>399</v>
      </c>
      <c r="B322" t="s">
        <v>359</v>
      </c>
      <c r="C322" t="s">
        <v>358</v>
      </c>
      <c r="D322" t="s">
        <v>357</v>
      </c>
      <c r="E322" t="s">
        <v>356</v>
      </c>
      <c r="F322">
        <v>2007</v>
      </c>
      <c r="G322">
        <v>26.63</v>
      </c>
    </row>
    <row r="323" spans="1:7" x14ac:dyDescent="0.35">
      <c r="A323" t="s">
        <v>399</v>
      </c>
      <c r="B323" t="s">
        <v>359</v>
      </c>
      <c r="C323" t="s">
        <v>358</v>
      </c>
      <c r="D323" t="s">
        <v>357</v>
      </c>
      <c r="E323" t="s">
        <v>356</v>
      </c>
      <c r="F323">
        <v>2008</v>
      </c>
      <c r="G323">
        <v>26.96</v>
      </c>
    </row>
    <row r="324" spans="1:7" x14ac:dyDescent="0.35">
      <c r="A324" t="s">
        <v>399</v>
      </c>
      <c r="B324" t="s">
        <v>359</v>
      </c>
      <c r="C324" t="s">
        <v>358</v>
      </c>
      <c r="D324" t="s">
        <v>357</v>
      </c>
      <c r="E324" t="s">
        <v>356</v>
      </c>
      <c r="F324">
        <v>2009</v>
      </c>
      <c r="G324">
        <v>25.88</v>
      </c>
    </row>
    <row r="325" spans="1:7" x14ac:dyDescent="0.35">
      <c r="A325" t="s">
        <v>399</v>
      </c>
      <c r="B325" t="s">
        <v>359</v>
      </c>
      <c r="C325" t="s">
        <v>358</v>
      </c>
      <c r="D325" t="s">
        <v>357</v>
      </c>
      <c r="E325" t="s">
        <v>356</v>
      </c>
      <c r="F325">
        <v>2010</v>
      </c>
      <c r="G325">
        <v>25.9</v>
      </c>
    </row>
    <row r="326" spans="1:7" x14ac:dyDescent="0.35">
      <c r="A326" t="s">
        <v>399</v>
      </c>
      <c r="B326" t="s">
        <v>359</v>
      </c>
      <c r="C326" t="s">
        <v>358</v>
      </c>
      <c r="D326" t="s">
        <v>357</v>
      </c>
      <c r="E326" t="s">
        <v>356</v>
      </c>
      <c r="F326">
        <v>2011</v>
      </c>
      <c r="G326">
        <v>25.86</v>
      </c>
    </row>
    <row r="327" spans="1:7" x14ac:dyDescent="0.35">
      <c r="A327" t="s">
        <v>399</v>
      </c>
      <c r="B327" t="s">
        <v>359</v>
      </c>
      <c r="C327" t="s">
        <v>358</v>
      </c>
      <c r="D327" t="s">
        <v>357</v>
      </c>
      <c r="E327" t="s">
        <v>356</v>
      </c>
      <c r="F327">
        <v>2012</v>
      </c>
      <c r="G327">
        <v>26.35</v>
      </c>
    </row>
    <row r="328" spans="1:7" x14ac:dyDescent="0.35">
      <c r="A328" t="s">
        <v>399</v>
      </c>
      <c r="B328" t="s">
        <v>359</v>
      </c>
      <c r="C328" t="s">
        <v>358</v>
      </c>
      <c r="D328" t="s">
        <v>357</v>
      </c>
      <c r="E328" t="s">
        <v>356</v>
      </c>
      <c r="F328">
        <v>2013</v>
      </c>
      <c r="G328">
        <v>27.51</v>
      </c>
    </row>
    <row r="329" spans="1:7" x14ac:dyDescent="0.35">
      <c r="A329" t="s">
        <v>399</v>
      </c>
      <c r="B329" t="s">
        <v>359</v>
      </c>
      <c r="C329" t="s">
        <v>358</v>
      </c>
      <c r="D329" t="s">
        <v>357</v>
      </c>
      <c r="E329" t="s">
        <v>356</v>
      </c>
      <c r="F329">
        <v>2014</v>
      </c>
      <c r="G329">
        <v>25.32</v>
      </c>
    </row>
    <row r="330" spans="1:7" x14ac:dyDescent="0.35">
      <c r="A330" t="s">
        <v>399</v>
      </c>
      <c r="B330" t="s">
        <v>359</v>
      </c>
      <c r="C330" t="s">
        <v>358</v>
      </c>
      <c r="D330" t="s">
        <v>357</v>
      </c>
      <c r="E330" t="s">
        <v>356</v>
      </c>
      <c r="F330">
        <v>2015</v>
      </c>
      <c r="G330">
        <v>24.62</v>
      </c>
    </row>
    <row r="331" spans="1:7" x14ac:dyDescent="0.35">
      <c r="A331" t="s">
        <v>399</v>
      </c>
      <c r="B331" t="s">
        <v>359</v>
      </c>
      <c r="C331" t="s">
        <v>358</v>
      </c>
      <c r="D331" t="s">
        <v>357</v>
      </c>
      <c r="E331" t="s">
        <v>356</v>
      </c>
      <c r="F331">
        <v>2016</v>
      </c>
      <c r="G331">
        <v>25.76</v>
      </c>
    </row>
    <row r="332" spans="1:7" x14ac:dyDescent="0.35">
      <c r="A332" t="s">
        <v>398</v>
      </c>
      <c r="B332" t="s">
        <v>359</v>
      </c>
      <c r="C332" t="s">
        <v>358</v>
      </c>
      <c r="D332" t="s">
        <v>357</v>
      </c>
      <c r="E332" t="s">
        <v>356</v>
      </c>
      <c r="F332">
        <v>2005</v>
      </c>
      <c r="G332">
        <v>15.39</v>
      </c>
    </row>
    <row r="333" spans="1:7" x14ac:dyDescent="0.35">
      <c r="A333" t="s">
        <v>398</v>
      </c>
      <c r="B333" t="s">
        <v>359</v>
      </c>
      <c r="C333" t="s">
        <v>358</v>
      </c>
      <c r="D333" t="s">
        <v>357</v>
      </c>
      <c r="E333" t="s">
        <v>356</v>
      </c>
      <c r="F333">
        <v>2006</v>
      </c>
      <c r="G333">
        <v>17.510000000000002</v>
      </c>
    </row>
    <row r="334" spans="1:7" x14ac:dyDescent="0.35">
      <c r="A334" t="s">
        <v>398</v>
      </c>
      <c r="B334" t="s">
        <v>359</v>
      </c>
      <c r="C334" t="s">
        <v>358</v>
      </c>
      <c r="D334" t="s">
        <v>357</v>
      </c>
      <c r="E334" t="s">
        <v>356</v>
      </c>
      <c r="F334">
        <v>2007</v>
      </c>
      <c r="G334">
        <v>18.12</v>
      </c>
    </row>
    <row r="335" spans="1:7" x14ac:dyDescent="0.35">
      <c r="A335" t="s">
        <v>398</v>
      </c>
      <c r="B335" t="s">
        <v>359</v>
      </c>
      <c r="C335" t="s">
        <v>358</v>
      </c>
      <c r="D335" t="s">
        <v>357</v>
      </c>
      <c r="E335" t="s">
        <v>356</v>
      </c>
      <c r="F335">
        <v>2008</v>
      </c>
      <c r="G335">
        <v>19.61</v>
      </c>
    </row>
    <row r="336" spans="1:7" x14ac:dyDescent="0.35">
      <c r="A336" t="s">
        <v>398</v>
      </c>
      <c r="B336" t="s">
        <v>359</v>
      </c>
      <c r="C336" t="s">
        <v>358</v>
      </c>
      <c r="D336" t="s">
        <v>357</v>
      </c>
      <c r="E336" t="s">
        <v>356</v>
      </c>
      <c r="F336">
        <v>2009</v>
      </c>
      <c r="G336">
        <v>15.66</v>
      </c>
    </row>
    <row r="337" spans="1:7" x14ac:dyDescent="0.35">
      <c r="A337" t="s">
        <v>398</v>
      </c>
      <c r="B337" t="s">
        <v>359</v>
      </c>
      <c r="C337" t="s">
        <v>358</v>
      </c>
      <c r="D337" t="s">
        <v>357</v>
      </c>
      <c r="E337" t="s">
        <v>356</v>
      </c>
      <c r="F337">
        <v>2010</v>
      </c>
      <c r="G337">
        <v>17.190000000000001</v>
      </c>
    </row>
    <row r="338" spans="1:7" x14ac:dyDescent="0.35">
      <c r="A338" t="s">
        <v>398</v>
      </c>
      <c r="B338" t="s">
        <v>359</v>
      </c>
      <c r="C338" t="s">
        <v>358</v>
      </c>
      <c r="D338" t="s">
        <v>357</v>
      </c>
      <c r="E338" t="s">
        <v>356</v>
      </c>
      <c r="F338">
        <v>2011</v>
      </c>
      <c r="G338">
        <v>19.399999999999999</v>
      </c>
    </row>
    <row r="339" spans="1:7" x14ac:dyDescent="0.35">
      <c r="A339" t="s">
        <v>398</v>
      </c>
      <c r="B339" t="s">
        <v>359</v>
      </c>
      <c r="C339" t="s">
        <v>358</v>
      </c>
      <c r="D339" t="s">
        <v>357</v>
      </c>
      <c r="E339" t="s">
        <v>356</v>
      </c>
      <c r="F339">
        <v>2012</v>
      </c>
      <c r="G339">
        <v>20.45</v>
      </c>
    </row>
    <row r="340" spans="1:7" x14ac:dyDescent="0.35">
      <c r="A340" t="s">
        <v>398</v>
      </c>
      <c r="B340" t="s">
        <v>359</v>
      </c>
      <c r="C340" t="s">
        <v>358</v>
      </c>
      <c r="D340" t="s">
        <v>357</v>
      </c>
      <c r="E340" t="s">
        <v>356</v>
      </c>
      <c r="F340">
        <v>2013</v>
      </c>
      <c r="G340">
        <v>19.09</v>
      </c>
    </row>
    <row r="341" spans="1:7" x14ac:dyDescent="0.35">
      <c r="A341" t="s">
        <v>398</v>
      </c>
      <c r="B341" t="s">
        <v>359</v>
      </c>
      <c r="C341" t="s">
        <v>358</v>
      </c>
      <c r="D341" t="s">
        <v>357</v>
      </c>
      <c r="E341" t="s">
        <v>356</v>
      </c>
      <c r="F341">
        <v>2014</v>
      </c>
      <c r="G341">
        <v>18.170000000000002</v>
      </c>
    </row>
    <row r="342" spans="1:7" x14ac:dyDescent="0.35">
      <c r="A342" t="s">
        <v>398</v>
      </c>
      <c r="B342" t="s">
        <v>359</v>
      </c>
      <c r="C342" t="s">
        <v>358</v>
      </c>
      <c r="D342" t="s">
        <v>357</v>
      </c>
      <c r="E342" t="s">
        <v>356</v>
      </c>
      <c r="F342">
        <v>2015</v>
      </c>
      <c r="G342">
        <v>16.78</v>
      </c>
    </row>
    <row r="343" spans="1:7" x14ac:dyDescent="0.35">
      <c r="A343" t="s">
        <v>398</v>
      </c>
      <c r="B343" t="s">
        <v>359</v>
      </c>
      <c r="C343" t="s">
        <v>358</v>
      </c>
      <c r="D343" t="s">
        <v>357</v>
      </c>
      <c r="E343" t="s">
        <v>356</v>
      </c>
      <c r="F343">
        <v>2016</v>
      </c>
      <c r="G343">
        <v>16.53</v>
      </c>
    </row>
    <row r="344" spans="1:7" x14ac:dyDescent="0.35">
      <c r="A344" t="s">
        <v>397</v>
      </c>
      <c r="B344" t="s">
        <v>359</v>
      </c>
      <c r="C344" t="s">
        <v>358</v>
      </c>
      <c r="D344" t="s">
        <v>357</v>
      </c>
      <c r="E344" t="s">
        <v>356</v>
      </c>
      <c r="F344">
        <v>2005</v>
      </c>
      <c r="G344">
        <v>14.3</v>
      </c>
    </row>
    <row r="345" spans="1:7" x14ac:dyDescent="0.35">
      <c r="A345" t="s">
        <v>397</v>
      </c>
      <c r="B345" t="s">
        <v>359</v>
      </c>
      <c r="C345" t="s">
        <v>358</v>
      </c>
      <c r="D345" t="s">
        <v>357</v>
      </c>
      <c r="E345" t="s">
        <v>356</v>
      </c>
      <c r="F345">
        <v>2006</v>
      </c>
      <c r="G345">
        <v>14.98</v>
      </c>
    </row>
    <row r="346" spans="1:7" x14ac:dyDescent="0.35">
      <c r="A346" t="s">
        <v>397</v>
      </c>
      <c r="B346" t="s">
        <v>359</v>
      </c>
      <c r="C346" t="s">
        <v>358</v>
      </c>
      <c r="D346" t="s">
        <v>357</v>
      </c>
      <c r="E346" t="s">
        <v>356</v>
      </c>
      <c r="F346">
        <v>2007</v>
      </c>
      <c r="G346">
        <v>14.94</v>
      </c>
    </row>
    <row r="347" spans="1:7" x14ac:dyDescent="0.35">
      <c r="A347" t="s">
        <v>397</v>
      </c>
      <c r="B347" t="s">
        <v>359</v>
      </c>
      <c r="C347" t="s">
        <v>358</v>
      </c>
      <c r="D347" t="s">
        <v>357</v>
      </c>
      <c r="E347" t="s">
        <v>356</v>
      </c>
      <c r="F347">
        <v>2008</v>
      </c>
      <c r="G347">
        <v>16.63</v>
      </c>
    </row>
    <row r="348" spans="1:7" x14ac:dyDescent="0.35">
      <c r="A348" t="s">
        <v>397</v>
      </c>
      <c r="B348" t="s">
        <v>359</v>
      </c>
      <c r="C348" t="s">
        <v>358</v>
      </c>
      <c r="D348" t="s">
        <v>357</v>
      </c>
      <c r="E348" t="s">
        <v>356</v>
      </c>
      <c r="F348">
        <v>2009</v>
      </c>
      <c r="G348">
        <v>15.91</v>
      </c>
    </row>
    <row r="349" spans="1:7" x14ac:dyDescent="0.35">
      <c r="A349" t="s">
        <v>397</v>
      </c>
      <c r="B349" t="s">
        <v>359</v>
      </c>
      <c r="C349" t="s">
        <v>358</v>
      </c>
      <c r="D349" t="s">
        <v>357</v>
      </c>
      <c r="E349" t="s">
        <v>356</v>
      </c>
      <c r="F349">
        <v>2010</v>
      </c>
      <c r="G349">
        <v>17.45</v>
      </c>
    </row>
    <row r="350" spans="1:7" x14ac:dyDescent="0.35">
      <c r="A350" t="s">
        <v>397</v>
      </c>
      <c r="B350" t="s">
        <v>359</v>
      </c>
      <c r="C350" t="s">
        <v>358</v>
      </c>
      <c r="D350" t="s">
        <v>357</v>
      </c>
      <c r="E350" t="s">
        <v>356</v>
      </c>
      <c r="F350">
        <v>2011</v>
      </c>
      <c r="G350">
        <v>18.77</v>
      </c>
    </row>
    <row r="351" spans="1:7" x14ac:dyDescent="0.35">
      <c r="A351" t="s">
        <v>397</v>
      </c>
      <c r="B351" t="s">
        <v>359</v>
      </c>
      <c r="C351" t="s">
        <v>358</v>
      </c>
      <c r="D351" t="s">
        <v>357</v>
      </c>
      <c r="E351" t="s">
        <v>356</v>
      </c>
      <c r="F351">
        <v>2012</v>
      </c>
      <c r="G351">
        <v>18.8</v>
      </c>
    </row>
    <row r="352" spans="1:7" x14ac:dyDescent="0.35">
      <c r="A352" t="s">
        <v>397</v>
      </c>
      <c r="B352" t="s">
        <v>359</v>
      </c>
      <c r="C352" t="s">
        <v>358</v>
      </c>
      <c r="D352" t="s">
        <v>357</v>
      </c>
      <c r="E352" t="s">
        <v>356</v>
      </c>
      <c r="F352">
        <v>2013</v>
      </c>
      <c r="G352">
        <v>17.97</v>
      </c>
    </row>
    <row r="353" spans="1:7" x14ac:dyDescent="0.35">
      <c r="A353" t="s">
        <v>397</v>
      </c>
      <c r="B353" t="s">
        <v>359</v>
      </c>
      <c r="C353" t="s">
        <v>358</v>
      </c>
      <c r="D353" t="s">
        <v>357</v>
      </c>
      <c r="E353" t="s">
        <v>356</v>
      </c>
      <c r="F353">
        <v>2014</v>
      </c>
      <c r="G353">
        <v>16.28</v>
      </c>
    </row>
    <row r="354" spans="1:7" x14ac:dyDescent="0.35">
      <c r="A354" t="s">
        <v>397</v>
      </c>
      <c r="B354" t="s">
        <v>359</v>
      </c>
      <c r="C354" t="s">
        <v>358</v>
      </c>
      <c r="D354" t="s">
        <v>357</v>
      </c>
      <c r="E354" t="s">
        <v>356</v>
      </c>
      <c r="F354">
        <v>2015</v>
      </c>
      <c r="G354">
        <v>15.08</v>
      </c>
    </row>
    <row r="355" spans="1:7" x14ac:dyDescent="0.35">
      <c r="A355" t="s">
        <v>397</v>
      </c>
      <c r="B355" t="s">
        <v>359</v>
      </c>
      <c r="C355" t="s">
        <v>358</v>
      </c>
      <c r="D355" t="s">
        <v>357</v>
      </c>
      <c r="E355" t="s">
        <v>356</v>
      </c>
      <c r="F355">
        <v>2016</v>
      </c>
      <c r="G355">
        <v>15.36</v>
      </c>
    </row>
    <row r="356" spans="1:7" x14ac:dyDescent="0.35">
      <c r="A356" t="s">
        <v>396</v>
      </c>
      <c r="B356" t="s">
        <v>359</v>
      </c>
      <c r="C356" t="s">
        <v>358</v>
      </c>
      <c r="D356" t="s">
        <v>357</v>
      </c>
      <c r="E356" t="s">
        <v>356</v>
      </c>
      <c r="F356">
        <v>2005</v>
      </c>
      <c r="G356">
        <v>10.76</v>
      </c>
    </row>
    <row r="357" spans="1:7" x14ac:dyDescent="0.35">
      <c r="A357" t="s">
        <v>396</v>
      </c>
      <c r="B357" t="s">
        <v>359</v>
      </c>
      <c r="C357" t="s">
        <v>358</v>
      </c>
      <c r="D357" t="s">
        <v>357</v>
      </c>
      <c r="E357" t="s">
        <v>356</v>
      </c>
      <c r="F357">
        <v>2006</v>
      </c>
      <c r="G357">
        <v>11.4</v>
      </c>
    </row>
    <row r="358" spans="1:7" x14ac:dyDescent="0.35">
      <c r="A358" t="s">
        <v>396</v>
      </c>
      <c r="B358" t="s">
        <v>359</v>
      </c>
      <c r="C358" t="s">
        <v>358</v>
      </c>
      <c r="D358" t="s">
        <v>357</v>
      </c>
      <c r="E358" t="s">
        <v>356</v>
      </c>
      <c r="F358">
        <v>2007</v>
      </c>
      <c r="G358">
        <v>11.7</v>
      </c>
    </row>
    <row r="359" spans="1:7" x14ac:dyDescent="0.35">
      <c r="A359" t="s">
        <v>396</v>
      </c>
      <c r="B359" t="s">
        <v>359</v>
      </c>
      <c r="C359" t="s">
        <v>358</v>
      </c>
      <c r="D359" t="s">
        <v>357</v>
      </c>
      <c r="E359" t="s">
        <v>356</v>
      </c>
      <c r="F359">
        <v>2008</v>
      </c>
      <c r="G359">
        <v>12.9</v>
      </c>
    </row>
    <row r="360" spans="1:7" x14ac:dyDescent="0.35">
      <c r="A360" t="s">
        <v>396</v>
      </c>
      <c r="B360" t="s">
        <v>359</v>
      </c>
      <c r="C360" t="s">
        <v>358</v>
      </c>
      <c r="D360" t="s">
        <v>357</v>
      </c>
      <c r="E360" t="s">
        <v>356</v>
      </c>
      <c r="F360">
        <v>2009</v>
      </c>
      <c r="G360">
        <v>9.43</v>
      </c>
    </row>
    <row r="361" spans="1:7" x14ac:dyDescent="0.35">
      <c r="A361" t="s">
        <v>396</v>
      </c>
      <c r="B361" t="s">
        <v>359</v>
      </c>
      <c r="C361" t="s">
        <v>358</v>
      </c>
      <c r="D361" t="s">
        <v>357</v>
      </c>
      <c r="E361" t="s">
        <v>356</v>
      </c>
      <c r="F361">
        <v>2010</v>
      </c>
      <c r="G361">
        <v>11.05</v>
      </c>
    </row>
    <row r="362" spans="1:7" x14ac:dyDescent="0.35">
      <c r="A362" t="s">
        <v>396</v>
      </c>
      <c r="B362" t="s">
        <v>359</v>
      </c>
      <c r="C362" t="s">
        <v>358</v>
      </c>
      <c r="D362" t="s">
        <v>357</v>
      </c>
      <c r="E362" t="s">
        <v>356</v>
      </c>
      <c r="F362">
        <v>2011</v>
      </c>
      <c r="G362">
        <v>12.73</v>
      </c>
    </row>
    <row r="363" spans="1:7" x14ac:dyDescent="0.35">
      <c r="A363" t="s">
        <v>396</v>
      </c>
      <c r="B363" t="s">
        <v>359</v>
      </c>
      <c r="C363" t="s">
        <v>358</v>
      </c>
      <c r="D363" t="s">
        <v>357</v>
      </c>
      <c r="E363" t="s">
        <v>356</v>
      </c>
      <c r="F363">
        <v>2012</v>
      </c>
      <c r="G363">
        <v>12.41</v>
      </c>
    </row>
    <row r="364" spans="1:7" x14ac:dyDescent="0.35">
      <c r="A364" t="s">
        <v>396</v>
      </c>
      <c r="B364" t="s">
        <v>359</v>
      </c>
      <c r="C364" t="s">
        <v>358</v>
      </c>
      <c r="D364" t="s">
        <v>357</v>
      </c>
      <c r="E364" t="s">
        <v>356</v>
      </c>
      <c r="F364">
        <v>2013</v>
      </c>
      <c r="G364">
        <v>11.46</v>
      </c>
    </row>
    <row r="365" spans="1:7" x14ac:dyDescent="0.35">
      <c r="A365" t="s">
        <v>396</v>
      </c>
      <c r="B365" t="s">
        <v>359</v>
      </c>
      <c r="C365" t="s">
        <v>358</v>
      </c>
      <c r="D365" t="s">
        <v>357</v>
      </c>
      <c r="E365" t="s">
        <v>356</v>
      </c>
      <c r="F365">
        <v>2014</v>
      </c>
      <c r="G365">
        <v>11.18</v>
      </c>
    </row>
    <row r="366" spans="1:7" x14ac:dyDescent="0.35">
      <c r="A366" t="s">
        <v>396</v>
      </c>
      <c r="B366" t="s">
        <v>359</v>
      </c>
      <c r="C366" t="s">
        <v>358</v>
      </c>
      <c r="D366" t="s">
        <v>357</v>
      </c>
      <c r="E366" t="s">
        <v>356</v>
      </c>
      <c r="F366">
        <v>2015</v>
      </c>
      <c r="G366">
        <v>9.48</v>
      </c>
    </row>
    <row r="367" spans="1:7" x14ac:dyDescent="0.35">
      <c r="A367" t="s">
        <v>396</v>
      </c>
      <c r="B367" t="s">
        <v>359</v>
      </c>
      <c r="C367" t="s">
        <v>358</v>
      </c>
      <c r="D367" t="s">
        <v>357</v>
      </c>
      <c r="E367" t="s">
        <v>356</v>
      </c>
      <c r="F367">
        <v>2016</v>
      </c>
      <c r="G367">
        <v>9.0399999999999991</v>
      </c>
    </row>
    <row r="368" spans="1:7" x14ac:dyDescent="0.35">
      <c r="A368" t="s">
        <v>395</v>
      </c>
      <c r="B368" t="s">
        <v>359</v>
      </c>
      <c r="C368" t="s">
        <v>358</v>
      </c>
      <c r="D368" t="s">
        <v>357</v>
      </c>
      <c r="E368" t="s">
        <v>356</v>
      </c>
      <c r="F368">
        <v>2005</v>
      </c>
      <c r="G368">
        <v>10.97</v>
      </c>
    </row>
    <row r="369" spans="1:7" x14ac:dyDescent="0.35">
      <c r="A369" t="s">
        <v>395</v>
      </c>
      <c r="B369" t="s">
        <v>359</v>
      </c>
      <c r="C369" t="s">
        <v>358</v>
      </c>
      <c r="D369" t="s">
        <v>357</v>
      </c>
      <c r="E369" t="s">
        <v>356</v>
      </c>
      <c r="F369">
        <v>2006</v>
      </c>
      <c r="G369">
        <v>11.42</v>
      </c>
    </row>
    <row r="370" spans="1:7" x14ac:dyDescent="0.35">
      <c r="A370" t="s">
        <v>395</v>
      </c>
      <c r="B370" t="s">
        <v>359</v>
      </c>
      <c r="C370" t="s">
        <v>358</v>
      </c>
      <c r="D370" t="s">
        <v>357</v>
      </c>
      <c r="E370" t="s">
        <v>356</v>
      </c>
      <c r="F370">
        <v>2007</v>
      </c>
      <c r="G370">
        <v>11.72</v>
      </c>
    </row>
    <row r="371" spans="1:7" x14ac:dyDescent="0.35">
      <c r="A371" t="s">
        <v>395</v>
      </c>
      <c r="B371" t="s">
        <v>359</v>
      </c>
      <c r="C371" t="s">
        <v>358</v>
      </c>
      <c r="D371" t="s">
        <v>357</v>
      </c>
      <c r="E371" t="s">
        <v>356</v>
      </c>
      <c r="F371">
        <v>2008</v>
      </c>
      <c r="G371">
        <v>11.83</v>
      </c>
    </row>
    <row r="372" spans="1:7" x14ac:dyDescent="0.35">
      <c r="A372" t="s">
        <v>395</v>
      </c>
      <c r="B372" t="s">
        <v>359</v>
      </c>
      <c r="C372" t="s">
        <v>358</v>
      </c>
      <c r="D372" t="s">
        <v>357</v>
      </c>
      <c r="E372" t="s">
        <v>356</v>
      </c>
      <c r="F372">
        <v>2009</v>
      </c>
      <c r="G372">
        <v>9.0299999999999994</v>
      </c>
    </row>
    <row r="373" spans="1:7" x14ac:dyDescent="0.35">
      <c r="A373" t="s">
        <v>395</v>
      </c>
      <c r="B373" t="s">
        <v>359</v>
      </c>
      <c r="C373" t="s">
        <v>358</v>
      </c>
      <c r="D373" t="s">
        <v>357</v>
      </c>
      <c r="E373" t="s">
        <v>356</v>
      </c>
      <c r="F373">
        <v>2010</v>
      </c>
      <c r="G373">
        <v>10.57</v>
      </c>
    </row>
    <row r="374" spans="1:7" x14ac:dyDescent="0.35">
      <c r="A374" t="s">
        <v>395</v>
      </c>
      <c r="B374" t="s">
        <v>359</v>
      </c>
      <c r="C374" t="s">
        <v>358</v>
      </c>
      <c r="D374" t="s">
        <v>357</v>
      </c>
      <c r="E374" t="s">
        <v>356</v>
      </c>
      <c r="F374">
        <v>2011</v>
      </c>
      <c r="G374">
        <v>11.25</v>
      </c>
    </row>
    <row r="375" spans="1:7" x14ac:dyDescent="0.35">
      <c r="A375" t="s">
        <v>395</v>
      </c>
      <c r="B375" t="s">
        <v>359</v>
      </c>
      <c r="C375" t="s">
        <v>358</v>
      </c>
      <c r="D375" t="s">
        <v>357</v>
      </c>
      <c r="E375" t="s">
        <v>356</v>
      </c>
      <c r="F375">
        <v>2012</v>
      </c>
      <c r="G375">
        <v>9.65</v>
      </c>
    </row>
    <row r="376" spans="1:7" x14ac:dyDescent="0.35">
      <c r="A376" t="s">
        <v>395</v>
      </c>
      <c r="B376" t="s">
        <v>359</v>
      </c>
      <c r="C376" t="s">
        <v>358</v>
      </c>
      <c r="D376" t="s">
        <v>357</v>
      </c>
      <c r="E376" t="s">
        <v>356</v>
      </c>
      <c r="F376">
        <v>2013</v>
      </c>
      <c r="G376">
        <v>9.94</v>
      </c>
    </row>
    <row r="377" spans="1:7" x14ac:dyDescent="0.35">
      <c r="A377" t="s">
        <v>395</v>
      </c>
      <c r="B377" t="s">
        <v>359</v>
      </c>
      <c r="C377" t="s">
        <v>358</v>
      </c>
      <c r="D377" t="s">
        <v>357</v>
      </c>
      <c r="E377" t="s">
        <v>356</v>
      </c>
      <c r="F377">
        <v>2014</v>
      </c>
      <c r="G377">
        <v>9.06</v>
      </c>
    </row>
    <row r="378" spans="1:7" x14ac:dyDescent="0.35">
      <c r="A378" t="s">
        <v>395</v>
      </c>
      <c r="B378" t="s">
        <v>359</v>
      </c>
      <c r="C378" t="s">
        <v>358</v>
      </c>
      <c r="D378" t="s">
        <v>357</v>
      </c>
      <c r="E378" t="s">
        <v>356</v>
      </c>
      <c r="F378">
        <v>2015</v>
      </c>
      <c r="G378">
        <v>6.92</v>
      </c>
    </row>
    <row r="379" spans="1:7" x14ac:dyDescent="0.35">
      <c r="A379" t="s">
        <v>395</v>
      </c>
      <c r="B379" t="s">
        <v>359</v>
      </c>
      <c r="C379" t="s">
        <v>358</v>
      </c>
      <c r="D379" t="s">
        <v>357</v>
      </c>
      <c r="E379" t="s">
        <v>356</v>
      </c>
      <c r="F379">
        <v>2016</v>
      </c>
      <c r="G379">
        <v>6.87</v>
      </c>
    </row>
    <row r="380" spans="1:7" x14ac:dyDescent="0.35">
      <c r="A380" t="s">
        <v>394</v>
      </c>
      <c r="B380" t="s">
        <v>359</v>
      </c>
      <c r="C380" t="s">
        <v>358</v>
      </c>
      <c r="D380" t="s">
        <v>357</v>
      </c>
      <c r="E380" t="s">
        <v>356</v>
      </c>
      <c r="F380">
        <v>2005</v>
      </c>
      <c r="G380">
        <v>11.17</v>
      </c>
    </row>
    <row r="381" spans="1:7" x14ac:dyDescent="0.35">
      <c r="A381" t="s">
        <v>394</v>
      </c>
      <c r="B381" t="s">
        <v>359</v>
      </c>
      <c r="C381" t="s">
        <v>358</v>
      </c>
      <c r="D381" t="s">
        <v>357</v>
      </c>
      <c r="E381" t="s">
        <v>356</v>
      </c>
      <c r="F381">
        <v>2006</v>
      </c>
      <c r="G381">
        <v>10.94</v>
      </c>
    </row>
    <row r="382" spans="1:7" x14ac:dyDescent="0.35">
      <c r="A382" t="s">
        <v>394</v>
      </c>
      <c r="B382" t="s">
        <v>359</v>
      </c>
      <c r="C382" t="s">
        <v>358</v>
      </c>
      <c r="D382" t="s">
        <v>357</v>
      </c>
      <c r="E382" t="s">
        <v>356</v>
      </c>
      <c r="F382">
        <v>2007</v>
      </c>
      <c r="G382">
        <v>10.45</v>
      </c>
    </row>
    <row r="383" spans="1:7" x14ac:dyDescent="0.35">
      <c r="A383" t="s">
        <v>394</v>
      </c>
      <c r="B383" t="s">
        <v>359</v>
      </c>
      <c r="C383" t="s">
        <v>358</v>
      </c>
      <c r="D383" t="s">
        <v>357</v>
      </c>
      <c r="E383" t="s">
        <v>356</v>
      </c>
      <c r="F383">
        <v>2008</v>
      </c>
      <c r="G383">
        <v>11.01</v>
      </c>
    </row>
    <row r="384" spans="1:7" x14ac:dyDescent="0.35">
      <c r="A384" t="s">
        <v>394</v>
      </c>
      <c r="B384" t="s">
        <v>359</v>
      </c>
      <c r="C384" t="s">
        <v>358</v>
      </c>
      <c r="D384" t="s">
        <v>357</v>
      </c>
      <c r="E384" t="s">
        <v>356</v>
      </c>
      <c r="F384">
        <v>2009</v>
      </c>
      <c r="G384">
        <v>8.26</v>
      </c>
    </row>
    <row r="385" spans="1:7" x14ac:dyDescent="0.35">
      <c r="A385" t="s">
        <v>394</v>
      </c>
      <c r="B385" t="s">
        <v>359</v>
      </c>
      <c r="C385" t="s">
        <v>358</v>
      </c>
      <c r="D385" t="s">
        <v>357</v>
      </c>
      <c r="E385" t="s">
        <v>356</v>
      </c>
      <c r="F385">
        <v>2010</v>
      </c>
      <c r="G385">
        <v>9.6</v>
      </c>
    </row>
    <row r="386" spans="1:7" x14ac:dyDescent="0.35">
      <c r="A386" t="s">
        <v>394</v>
      </c>
      <c r="B386" t="s">
        <v>359</v>
      </c>
      <c r="C386" t="s">
        <v>358</v>
      </c>
      <c r="D386" t="s">
        <v>357</v>
      </c>
      <c r="E386" t="s">
        <v>356</v>
      </c>
      <c r="F386">
        <v>2011</v>
      </c>
      <c r="G386">
        <v>9.69</v>
      </c>
    </row>
    <row r="387" spans="1:7" x14ac:dyDescent="0.35">
      <c r="A387" t="s">
        <v>394</v>
      </c>
      <c r="B387" t="s">
        <v>359</v>
      </c>
      <c r="C387" t="s">
        <v>358</v>
      </c>
      <c r="D387" t="s">
        <v>357</v>
      </c>
      <c r="E387" t="s">
        <v>356</v>
      </c>
      <c r="F387">
        <v>2012</v>
      </c>
      <c r="G387">
        <v>10.63</v>
      </c>
    </row>
    <row r="388" spans="1:7" x14ac:dyDescent="0.35">
      <c r="A388" t="s">
        <v>394</v>
      </c>
      <c r="B388" t="s">
        <v>359</v>
      </c>
      <c r="C388" t="s">
        <v>358</v>
      </c>
      <c r="D388" t="s">
        <v>357</v>
      </c>
      <c r="E388" t="s">
        <v>356</v>
      </c>
      <c r="F388">
        <v>2013</v>
      </c>
      <c r="G388">
        <v>11.35</v>
      </c>
    </row>
    <row r="389" spans="1:7" x14ac:dyDescent="0.35">
      <c r="A389" t="s">
        <v>394</v>
      </c>
      <c r="B389" t="s">
        <v>359</v>
      </c>
      <c r="C389" t="s">
        <v>358</v>
      </c>
      <c r="D389" t="s">
        <v>357</v>
      </c>
      <c r="E389" t="s">
        <v>356</v>
      </c>
      <c r="F389">
        <v>2014</v>
      </c>
      <c r="G389">
        <v>11.53</v>
      </c>
    </row>
    <row r="390" spans="1:7" x14ac:dyDescent="0.35">
      <c r="A390" t="s">
        <v>394</v>
      </c>
      <c r="B390" t="s">
        <v>359</v>
      </c>
      <c r="C390" t="s">
        <v>358</v>
      </c>
      <c r="D390" t="s">
        <v>357</v>
      </c>
      <c r="E390" t="s">
        <v>356</v>
      </c>
      <c r="F390">
        <v>2015</v>
      </c>
      <c r="G390">
        <v>12.52</v>
      </c>
    </row>
    <row r="391" spans="1:7" x14ac:dyDescent="0.35">
      <c r="A391" t="s">
        <v>394</v>
      </c>
      <c r="B391" t="s">
        <v>359</v>
      </c>
      <c r="C391" t="s">
        <v>358</v>
      </c>
      <c r="D391" t="s">
        <v>357</v>
      </c>
      <c r="E391" t="s">
        <v>356</v>
      </c>
      <c r="F391">
        <v>2016</v>
      </c>
      <c r="G391">
        <v>10.220000000000001</v>
      </c>
    </row>
    <row r="392" spans="1:7" x14ac:dyDescent="0.35">
      <c r="A392" t="s">
        <v>393</v>
      </c>
      <c r="B392" t="s">
        <v>359</v>
      </c>
      <c r="C392" t="s">
        <v>358</v>
      </c>
      <c r="D392" t="s">
        <v>357</v>
      </c>
      <c r="E392" t="s">
        <v>356</v>
      </c>
      <c r="F392">
        <v>2005</v>
      </c>
      <c r="G392">
        <v>7.51</v>
      </c>
    </row>
    <row r="393" spans="1:7" x14ac:dyDescent="0.35">
      <c r="A393" t="s">
        <v>393</v>
      </c>
      <c r="B393" t="s">
        <v>359</v>
      </c>
      <c r="C393" t="s">
        <v>358</v>
      </c>
      <c r="D393" t="s">
        <v>357</v>
      </c>
      <c r="E393" t="s">
        <v>356</v>
      </c>
      <c r="F393">
        <v>2006</v>
      </c>
      <c r="G393">
        <v>6.98</v>
      </c>
    </row>
    <row r="394" spans="1:7" x14ac:dyDescent="0.35">
      <c r="A394" t="s">
        <v>393</v>
      </c>
      <c r="B394" t="s">
        <v>359</v>
      </c>
      <c r="C394" t="s">
        <v>358</v>
      </c>
      <c r="D394" t="s">
        <v>357</v>
      </c>
      <c r="E394" t="s">
        <v>356</v>
      </c>
      <c r="F394">
        <v>2007</v>
      </c>
      <c r="G394">
        <v>5.78</v>
      </c>
    </row>
    <row r="395" spans="1:7" x14ac:dyDescent="0.35">
      <c r="A395" t="s">
        <v>393</v>
      </c>
      <c r="B395" t="s">
        <v>359</v>
      </c>
      <c r="C395" t="s">
        <v>358</v>
      </c>
      <c r="D395" t="s">
        <v>357</v>
      </c>
      <c r="E395" t="s">
        <v>356</v>
      </c>
      <c r="F395">
        <v>2008</v>
      </c>
      <c r="G395">
        <v>7.28</v>
      </c>
    </row>
    <row r="396" spans="1:7" x14ac:dyDescent="0.35">
      <c r="A396" t="s">
        <v>393</v>
      </c>
      <c r="B396" t="s">
        <v>359</v>
      </c>
      <c r="C396" t="s">
        <v>358</v>
      </c>
      <c r="D396" t="s">
        <v>357</v>
      </c>
      <c r="E396" t="s">
        <v>356</v>
      </c>
      <c r="F396">
        <v>2009</v>
      </c>
      <c r="G396">
        <v>7.48</v>
      </c>
    </row>
    <row r="397" spans="1:7" x14ac:dyDescent="0.35">
      <c r="A397" t="s">
        <v>393</v>
      </c>
      <c r="B397" t="s">
        <v>359</v>
      </c>
      <c r="C397" t="s">
        <v>358</v>
      </c>
      <c r="D397" t="s">
        <v>357</v>
      </c>
      <c r="E397" t="s">
        <v>356</v>
      </c>
      <c r="F397">
        <v>2010</v>
      </c>
      <c r="G397">
        <v>7.47</v>
      </c>
    </row>
    <row r="398" spans="1:7" x14ac:dyDescent="0.35">
      <c r="A398" t="s">
        <v>393</v>
      </c>
      <c r="B398" t="s">
        <v>359</v>
      </c>
      <c r="C398" t="s">
        <v>358</v>
      </c>
      <c r="D398" t="s">
        <v>357</v>
      </c>
      <c r="E398" t="s">
        <v>356</v>
      </c>
      <c r="F398">
        <v>2011</v>
      </c>
      <c r="G398">
        <v>9.0399999999999991</v>
      </c>
    </row>
    <row r="399" spans="1:7" x14ac:dyDescent="0.35">
      <c r="A399" t="s">
        <v>393</v>
      </c>
      <c r="B399" t="s">
        <v>359</v>
      </c>
      <c r="C399" t="s">
        <v>358</v>
      </c>
      <c r="D399" t="s">
        <v>357</v>
      </c>
      <c r="E399" t="s">
        <v>356</v>
      </c>
      <c r="F399">
        <v>2012</v>
      </c>
      <c r="G399">
        <v>11.3</v>
      </c>
    </row>
    <row r="400" spans="1:7" x14ac:dyDescent="0.35">
      <c r="A400" t="s">
        <v>393</v>
      </c>
      <c r="B400" t="s">
        <v>359</v>
      </c>
      <c r="C400" t="s">
        <v>358</v>
      </c>
      <c r="D400" t="s">
        <v>357</v>
      </c>
      <c r="E400" t="s">
        <v>356</v>
      </c>
      <c r="F400">
        <v>2013</v>
      </c>
      <c r="G400">
        <v>12.46</v>
      </c>
    </row>
    <row r="401" spans="1:7" x14ac:dyDescent="0.35">
      <c r="A401" t="s">
        <v>393</v>
      </c>
      <c r="B401" t="s">
        <v>359</v>
      </c>
      <c r="C401" t="s">
        <v>358</v>
      </c>
      <c r="D401" t="s">
        <v>357</v>
      </c>
      <c r="E401" t="s">
        <v>356</v>
      </c>
      <c r="F401">
        <v>2014</v>
      </c>
      <c r="G401">
        <v>6.85</v>
      </c>
    </row>
    <row r="402" spans="1:7" x14ac:dyDescent="0.35">
      <c r="A402" t="s">
        <v>393</v>
      </c>
      <c r="B402" t="s">
        <v>359</v>
      </c>
      <c r="C402" t="s">
        <v>358</v>
      </c>
      <c r="D402" t="s">
        <v>357</v>
      </c>
      <c r="E402" t="s">
        <v>356</v>
      </c>
      <c r="F402">
        <v>2015</v>
      </c>
      <c r="G402">
        <v>5.4</v>
      </c>
    </row>
    <row r="403" spans="1:7" x14ac:dyDescent="0.35">
      <c r="A403" t="s">
        <v>393</v>
      </c>
      <c r="B403" t="s">
        <v>359</v>
      </c>
      <c r="C403" t="s">
        <v>358</v>
      </c>
      <c r="D403" t="s">
        <v>357</v>
      </c>
      <c r="E403" t="s">
        <v>356</v>
      </c>
      <c r="F403">
        <v>2016</v>
      </c>
      <c r="G403">
        <v>7.71</v>
      </c>
    </row>
    <row r="404" spans="1:7" x14ac:dyDescent="0.35">
      <c r="A404" t="s">
        <v>392</v>
      </c>
      <c r="B404" t="s">
        <v>359</v>
      </c>
      <c r="C404" t="s">
        <v>358</v>
      </c>
      <c r="D404" t="s">
        <v>357</v>
      </c>
      <c r="E404" t="s">
        <v>356</v>
      </c>
      <c r="F404">
        <v>2005</v>
      </c>
      <c r="G404">
        <v>32.4</v>
      </c>
    </row>
    <row r="405" spans="1:7" x14ac:dyDescent="0.35">
      <c r="A405" t="s">
        <v>392</v>
      </c>
      <c r="B405" t="s">
        <v>359</v>
      </c>
      <c r="C405" t="s">
        <v>358</v>
      </c>
      <c r="D405" t="s">
        <v>357</v>
      </c>
      <c r="E405" t="s">
        <v>356</v>
      </c>
      <c r="F405">
        <v>2006</v>
      </c>
      <c r="G405">
        <v>37.06</v>
      </c>
    </row>
    <row r="406" spans="1:7" x14ac:dyDescent="0.35">
      <c r="A406" t="s">
        <v>392</v>
      </c>
      <c r="B406" t="s">
        <v>359</v>
      </c>
      <c r="C406" t="s">
        <v>358</v>
      </c>
      <c r="D406" t="s">
        <v>357</v>
      </c>
      <c r="E406" t="s">
        <v>356</v>
      </c>
      <c r="F406">
        <v>2007</v>
      </c>
      <c r="G406">
        <v>40.020000000000003</v>
      </c>
    </row>
    <row r="407" spans="1:7" x14ac:dyDescent="0.35">
      <c r="A407" t="s">
        <v>392</v>
      </c>
      <c r="B407" t="s">
        <v>359</v>
      </c>
      <c r="C407" t="s">
        <v>358</v>
      </c>
      <c r="D407" t="s">
        <v>357</v>
      </c>
      <c r="E407" t="s">
        <v>356</v>
      </c>
      <c r="F407">
        <v>2008</v>
      </c>
      <c r="G407">
        <v>40.74</v>
      </c>
    </row>
    <row r="408" spans="1:7" x14ac:dyDescent="0.35">
      <c r="A408" t="s">
        <v>392</v>
      </c>
      <c r="B408" t="s">
        <v>359</v>
      </c>
      <c r="C408" t="s">
        <v>358</v>
      </c>
      <c r="D408" t="s">
        <v>357</v>
      </c>
      <c r="E408" t="s">
        <v>356</v>
      </c>
      <c r="F408">
        <v>2009</v>
      </c>
      <c r="G408">
        <v>31.72</v>
      </c>
    </row>
    <row r="409" spans="1:7" x14ac:dyDescent="0.35">
      <c r="A409" t="s">
        <v>392</v>
      </c>
      <c r="B409" t="s">
        <v>359</v>
      </c>
      <c r="C409" t="s">
        <v>358</v>
      </c>
      <c r="D409" t="s">
        <v>357</v>
      </c>
      <c r="E409" t="s">
        <v>356</v>
      </c>
      <c r="F409">
        <v>2010</v>
      </c>
      <c r="G409">
        <v>34.130000000000003</v>
      </c>
    </row>
    <row r="410" spans="1:7" x14ac:dyDescent="0.35">
      <c r="A410" t="s">
        <v>392</v>
      </c>
      <c r="B410" t="s">
        <v>359</v>
      </c>
      <c r="C410" t="s">
        <v>358</v>
      </c>
      <c r="D410" t="s">
        <v>357</v>
      </c>
      <c r="E410" t="s">
        <v>356</v>
      </c>
      <c r="F410">
        <v>2011</v>
      </c>
      <c r="G410">
        <v>37.159999999999997</v>
      </c>
    </row>
    <row r="411" spans="1:7" x14ac:dyDescent="0.35">
      <c r="A411" t="s">
        <v>392</v>
      </c>
      <c r="B411" t="s">
        <v>359</v>
      </c>
      <c r="C411" t="s">
        <v>358</v>
      </c>
      <c r="D411" t="s">
        <v>357</v>
      </c>
      <c r="E411" t="s">
        <v>356</v>
      </c>
      <c r="F411">
        <v>2012</v>
      </c>
      <c r="G411">
        <v>37.950000000000003</v>
      </c>
    </row>
    <row r="412" spans="1:7" x14ac:dyDescent="0.35">
      <c r="A412" t="s">
        <v>392</v>
      </c>
      <c r="B412" t="s">
        <v>359</v>
      </c>
      <c r="C412" t="s">
        <v>358</v>
      </c>
      <c r="D412" t="s">
        <v>357</v>
      </c>
      <c r="E412" t="s">
        <v>356</v>
      </c>
      <c r="F412">
        <v>2013</v>
      </c>
      <c r="G412">
        <v>38.03</v>
      </c>
    </row>
    <row r="413" spans="1:7" x14ac:dyDescent="0.35">
      <c r="A413" t="s">
        <v>392</v>
      </c>
      <c r="B413" t="s">
        <v>359</v>
      </c>
      <c r="C413" t="s">
        <v>358</v>
      </c>
      <c r="D413" t="s">
        <v>357</v>
      </c>
      <c r="E413" t="s">
        <v>356</v>
      </c>
      <c r="F413">
        <v>2014</v>
      </c>
      <c r="G413">
        <v>37.270000000000003</v>
      </c>
    </row>
    <row r="414" spans="1:7" x14ac:dyDescent="0.35">
      <c r="A414" t="s">
        <v>392</v>
      </c>
      <c r="B414" t="s">
        <v>359</v>
      </c>
      <c r="C414" t="s">
        <v>358</v>
      </c>
      <c r="D414" t="s">
        <v>357</v>
      </c>
      <c r="E414" t="s">
        <v>356</v>
      </c>
      <c r="F414">
        <v>2015</v>
      </c>
      <c r="G414">
        <v>36.24</v>
      </c>
    </row>
    <row r="415" spans="1:7" x14ac:dyDescent="0.35">
      <c r="A415" t="s">
        <v>392</v>
      </c>
      <c r="B415" t="s">
        <v>359</v>
      </c>
      <c r="C415" t="s">
        <v>358</v>
      </c>
      <c r="D415" t="s">
        <v>357</v>
      </c>
      <c r="E415" t="s">
        <v>356</v>
      </c>
      <c r="F415">
        <v>2016</v>
      </c>
      <c r="G415">
        <v>32.19</v>
      </c>
    </row>
    <row r="416" spans="1:7" x14ac:dyDescent="0.35">
      <c r="A416" t="s">
        <v>391</v>
      </c>
      <c r="B416" t="s">
        <v>359</v>
      </c>
      <c r="C416" t="s">
        <v>358</v>
      </c>
      <c r="D416" t="s">
        <v>357</v>
      </c>
      <c r="E416" t="s">
        <v>356</v>
      </c>
      <c r="F416">
        <v>2005</v>
      </c>
      <c r="G416">
        <v>29.51</v>
      </c>
    </row>
    <row r="417" spans="1:7" x14ac:dyDescent="0.35">
      <c r="A417" t="s">
        <v>391</v>
      </c>
      <c r="B417" t="s">
        <v>359</v>
      </c>
      <c r="C417" t="s">
        <v>358</v>
      </c>
      <c r="D417" t="s">
        <v>357</v>
      </c>
      <c r="E417" t="s">
        <v>356</v>
      </c>
      <c r="F417">
        <v>2006</v>
      </c>
      <c r="G417">
        <v>29.05</v>
      </c>
    </row>
    <row r="418" spans="1:7" x14ac:dyDescent="0.35">
      <c r="A418" t="s">
        <v>391</v>
      </c>
      <c r="B418" t="s">
        <v>359</v>
      </c>
      <c r="C418" t="s">
        <v>358</v>
      </c>
      <c r="D418" t="s">
        <v>357</v>
      </c>
      <c r="E418" t="s">
        <v>356</v>
      </c>
      <c r="F418">
        <v>2007</v>
      </c>
      <c r="G418">
        <v>28.86</v>
      </c>
    </row>
    <row r="419" spans="1:7" x14ac:dyDescent="0.35">
      <c r="A419" t="s">
        <v>391</v>
      </c>
      <c r="B419" t="s">
        <v>359</v>
      </c>
      <c r="C419" t="s">
        <v>358</v>
      </c>
      <c r="D419" t="s">
        <v>357</v>
      </c>
      <c r="E419" t="s">
        <v>356</v>
      </c>
      <c r="F419">
        <v>2008</v>
      </c>
      <c r="G419">
        <v>27.61</v>
      </c>
    </row>
    <row r="420" spans="1:7" x14ac:dyDescent="0.35">
      <c r="A420" t="s">
        <v>391</v>
      </c>
      <c r="B420" t="s">
        <v>359</v>
      </c>
      <c r="C420" t="s">
        <v>358</v>
      </c>
      <c r="D420" t="s">
        <v>357</v>
      </c>
      <c r="E420" t="s">
        <v>356</v>
      </c>
      <c r="F420">
        <v>2009</v>
      </c>
      <c r="G420">
        <v>25.5</v>
      </c>
    </row>
    <row r="421" spans="1:7" x14ac:dyDescent="0.35">
      <c r="A421" t="s">
        <v>391</v>
      </c>
      <c r="B421" t="s">
        <v>359</v>
      </c>
      <c r="C421" t="s">
        <v>358</v>
      </c>
      <c r="D421" t="s">
        <v>357</v>
      </c>
      <c r="E421" t="s">
        <v>356</v>
      </c>
      <c r="F421">
        <v>2010</v>
      </c>
      <c r="G421">
        <v>26.63</v>
      </c>
    </row>
    <row r="422" spans="1:7" x14ac:dyDescent="0.35">
      <c r="A422" t="s">
        <v>391</v>
      </c>
      <c r="B422" t="s">
        <v>359</v>
      </c>
      <c r="C422" t="s">
        <v>358</v>
      </c>
      <c r="D422" t="s">
        <v>357</v>
      </c>
      <c r="E422" t="s">
        <v>356</v>
      </c>
      <c r="F422">
        <v>2011</v>
      </c>
      <c r="G422">
        <v>26.35</v>
      </c>
    </row>
    <row r="423" spans="1:7" x14ac:dyDescent="0.35">
      <c r="A423" t="s">
        <v>391</v>
      </c>
      <c r="B423" t="s">
        <v>359</v>
      </c>
      <c r="C423" t="s">
        <v>358</v>
      </c>
      <c r="D423" t="s">
        <v>357</v>
      </c>
      <c r="E423" t="s">
        <v>356</v>
      </c>
      <c r="F423">
        <v>2012</v>
      </c>
      <c r="G423">
        <v>27.44</v>
      </c>
    </row>
    <row r="424" spans="1:7" x14ac:dyDescent="0.35">
      <c r="A424" t="s">
        <v>391</v>
      </c>
      <c r="B424" t="s">
        <v>359</v>
      </c>
      <c r="C424" t="s">
        <v>358</v>
      </c>
      <c r="D424" t="s">
        <v>357</v>
      </c>
      <c r="E424" t="s">
        <v>356</v>
      </c>
      <c r="F424">
        <v>2013</v>
      </c>
      <c r="G424">
        <v>26.93</v>
      </c>
    </row>
    <row r="425" spans="1:7" x14ac:dyDescent="0.35">
      <c r="A425" t="s">
        <v>391</v>
      </c>
      <c r="B425" t="s">
        <v>359</v>
      </c>
      <c r="C425" t="s">
        <v>358</v>
      </c>
      <c r="D425" t="s">
        <v>357</v>
      </c>
      <c r="E425" t="s">
        <v>356</v>
      </c>
      <c r="F425">
        <v>2014</v>
      </c>
      <c r="G425">
        <v>27.67</v>
      </c>
    </row>
    <row r="426" spans="1:7" x14ac:dyDescent="0.35">
      <c r="A426" t="s">
        <v>391</v>
      </c>
      <c r="B426" t="s">
        <v>359</v>
      </c>
      <c r="C426" t="s">
        <v>358</v>
      </c>
      <c r="D426" t="s">
        <v>357</v>
      </c>
      <c r="E426" t="s">
        <v>356</v>
      </c>
      <c r="F426">
        <v>2015</v>
      </c>
      <c r="G426">
        <v>26.94</v>
      </c>
    </row>
    <row r="427" spans="1:7" x14ac:dyDescent="0.35">
      <c r="A427" t="s">
        <v>391</v>
      </c>
      <c r="B427" t="s">
        <v>359</v>
      </c>
      <c r="C427" t="s">
        <v>358</v>
      </c>
      <c r="D427" t="s">
        <v>357</v>
      </c>
      <c r="E427" t="s">
        <v>356</v>
      </c>
      <c r="F427">
        <v>2016</v>
      </c>
      <c r="G427">
        <v>28.56</v>
      </c>
    </row>
    <row r="428" spans="1:7" x14ac:dyDescent="0.35">
      <c r="A428" t="s">
        <v>390</v>
      </c>
      <c r="B428" t="s">
        <v>359</v>
      </c>
      <c r="C428" t="s">
        <v>358</v>
      </c>
      <c r="D428" t="s">
        <v>357</v>
      </c>
      <c r="E428" t="s">
        <v>356</v>
      </c>
      <c r="F428">
        <v>2005</v>
      </c>
      <c r="G428">
        <v>17.690000000000001</v>
      </c>
    </row>
    <row r="429" spans="1:7" x14ac:dyDescent="0.35">
      <c r="A429" t="s">
        <v>390</v>
      </c>
      <c r="B429" t="s">
        <v>359</v>
      </c>
      <c r="C429" t="s">
        <v>358</v>
      </c>
      <c r="D429" t="s">
        <v>357</v>
      </c>
      <c r="E429" t="s">
        <v>356</v>
      </c>
      <c r="F429">
        <v>2006</v>
      </c>
      <c r="G429">
        <v>15.15</v>
      </c>
    </row>
    <row r="430" spans="1:7" x14ac:dyDescent="0.35">
      <c r="A430" t="s">
        <v>390</v>
      </c>
      <c r="B430" t="s">
        <v>359</v>
      </c>
      <c r="C430" t="s">
        <v>358</v>
      </c>
      <c r="D430" t="s">
        <v>357</v>
      </c>
      <c r="E430" t="s">
        <v>356</v>
      </c>
      <c r="F430">
        <v>2007</v>
      </c>
      <c r="G430">
        <v>16.11</v>
      </c>
    </row>
    <row r="431" spans="1:7" x14ac:dyDescent="0.35">
      <c r="A431" t="s">
        <v>390</v>
      </c>
      <c r="B431" t="s">
        <v>359</v>
      </c>
      <c r="C431" t="s">
        <v>358</v>
      </c>
      <c r="D431" t="s">
        <v>357</v>
      </c>
      <c r="E431" t="s">
        <v>356</v>
      </c>
      <c r="F431">
        <v>2008</v>
      </c>
      <c r="G431">
        <v>19.41</v>
      </c>
    </row>
    <row r="432" spans="1:7" x14ac:dyDescent="0.35">
      <c r="A432" t="s">
        <v>390</v>
      </c>
      <c r="B432" t="s">
        <v>359</v>
      </c>
      <c r="C432" t="s">
        <v>358</v>
      </c>
      <c r="D432" t="s">
        <v>357</v>
      </c>
      <c r="E432" t="s">
        <v>356</v>
      </c>
      <c r="F432">
        <v>2009</v>
      </c>
      <c r="G432">
        <v>15.38</v>
      </c>
    </row>
    <row r="433" spans="1:7" x14ac:dyDescent="0.35">
      <c r="A433" t="s">
        <v>390</v>
      </c>
      <c r="B433" t="s">
        <v>359</v>
      </c>
      <c r="C433" t="s">
        <v>358</v>
      </c>
      <c r="D433" t="s">
        <v>357</v>
      </c>
      <c r="E433" t="s">
        <v>356</v>
      </c>
      <c r="F433">
        <v>2010</v>
      </c>
      <c r="G433">
        <v>13.8</v>
      </c>
    </row>
    <row r="434" spans="1:7" x14ac:dyDescent="0.35">
      <c r="A434" t="s">
        <v>390</v>
      </c>
      <c r="B434" t="s">
        <v>359</v>
      </c>
      <c r="C434" t="s">
        <v>358</v>
      </c>
      <c r="D434" t="s">
        <v>357</v>
      </c>
      <c r="E434" t="s">
        <v>356</v>
      </c>
      <c r="F434">
        <v>2011</v>
      </c>
      <c r="G434">
        <v>15.81</v>
      </c>
    </row>
    <row r="435" spans="1:7" x14ac:dyDescent="0.35">
      <c r="A435" t="s">
        <v>390</v>
      </c>
      <c r="B435" t="s">
        <v>359</v>
      </c>
      <c r="C435" t="s">
        <v>358</v>
      </c>
      <c r="D435" t="s">
        <v>357</v>
      </c>
      <c r="E435" t="s">
        <v>356</v>
      </c>
      <c r="F435">
        <v>2012</v>
      </c>
      <c r="G435">
        <v>15.49</v>
      </c>
    </row>
    <row r="436" spans="1:7" x14ac:dyDescent="0.35">
      <c r="A436" t="s">
        <v>390</v>
      </c>
      <c r="B436" t="s">
        <v>359</v>
      </c>
      <c r="C436" t="s">
        <v>358</v>
      </c>
      <c r="D436" t="s">
        <v>357</v>
      </c>
      <c r="E436" t="s">
        <v>356</v>
      </c>
      <c r="F436">
        <v>2013</v>
      </c>
      <c r="G436">
        <v>14.93</v>
      </c>
    </row>
    <row r="437" spans="1:7" x14ac:dyDescent="0.35">
      <c r="A437" t="s">
        <v>390</v>
      </c>
      <c r="B437" t="s">
        <v>359</v>
      </c>
      <c r="C437" t="s">
        <v>358</v>
      </c>
      <c r="D437" t="s">
        <v>357</v>
      </c>
      <c r="E437" t="s">
        <v>356</v>
      </c>
      <c r="F437">
        <v>2014</v>
      </c>
      <c r="G437">
        <v>14.97</v>
      </c>
    </row>
    <row r="438" spans="1:7" x14ac:dyDescent="0.35">
      <c r="A438" t="s">
        <v>390</v>
      </c>
      <c r="B438" t="s">
        <v>359</v>
      </c>
      <c r="C438" t="s">
        <v>358</v>
      </c>
      <c r="D438" t="s">
        <v>357</v>
      </c>
      <c r="E438" t="s">
        <v>356</v>
      </c>
      <c r="F438">
        <v>2015</v>
      </c>
      <c r="G438">
        <v>15.08</v>
      </c>
    </row>
    <row r="439" spans="1:7" x14ac:dyDescent="0.35">
      <c r="A439" t="s">
        <v>390</v>
      </c>
      <c r="B439" t="s">
        <v>359</v>
      </c>
      <c r="C439" t="s">
        <v>358</v>
      </c>
      <c r="D439" t="s">
        <v>357</v>
      </c>
      <c r="E439" t="s">
        <v>356</v>
      </c>
      <c r="F439">
        <v>2016</v>
      </c>
      <c r="G439">
        <v>12.38</v>
      </c>
    </row>
    <row r="440" spans="1:7" x14ac:dyDescent="0.35">
      <c r="A440" t="s">
        <v>389</v>
      </c>
      <c r="B440" t="s">
        <v>359</v>
      </c>
      <c r="C440" t="s">
        <v>358</v>
      </c>
      <c r="D440" t="s">
        <v>357</v>
      </c>
      <c r="E440" t="s">
        <v>356</v>
      </c>
      <c r="F440">
        <v>2005</v>
      </c>
      <c r="G440">
        <v>26.27</v>
      </c>
    </row>
    <row r="441" spans="1:7" x14ac:dyDescent="0.35">
      <c r="A441" t="s">
        <v>389</v>
      </c>
      <c r="B441" t="s">
        <v>359</v>
      </c>
      <c r="C441" t="s">
        <v>358</v>
      </c>
      <c r="D441" t="s">
        <v>357</v>
      </c>
      <c r="E441" t="s">
        <v>356</v>
      </c>
      <c r="F441">
        <v>2006</v>
      </c>
      <c r="G441">
        <v>25.9</v>
      </c>
    </row>
    <row r="442" spans="1:7" x14ac:dyDescent="0.35">
      <c r="A442" t="s">
        <v>389</v>
      </c>
      <c r="B442" t="s">
        <v>359</v>
      </c>
      <c r="C442" t="s">
        <v>358</v>
      </c>
      <c r="D442" t="s">
        <v>357</v>
      </c>
      <c r="E442" t="s">
        <v>356</v>
      </c>
      <c r="F442">
        <v>2007</v>
      </c>
      <c r="G442">
        <v>24.77</v>
      </c>
    </row>
    <row r="443" spans="1:7" x14ac:dyDescent="0.35">
      <c r="A443" t="s">
        <v>389</v>
      </c>
      <c r="B443" t="s">
        <v>359</v>
      </c>
      <c r="C443" t="s">
        <v>358</v>
      </c>
      <c r="D443" t="s">
        <v>357</v>
      </c>
      <c r="E443" t="s">
        <v>356</v>
      </c>
      <c r="F443">
        <v>2008</v>
      </c>
      <c r="G443">
        <v>22.95</v>
      </c>
    </row>
    <row r="444" spans="1:7" x14ac:dyDescent="0.35">
      <c r="A444" t="s">
        <v>389</v>
      </c>
      <c r="B444" t="s">
        <v>359</v>
      </c>
      <c r="C444" t="s">
        <v>358</v>
      </c>
      <c r="D444" t="s">
        <v>357</v>
      </c>
      <c r="E444" t="s">
        <v>356</v>
      </c>
      <c r="F444">
        <v>2009</v>
      </c>
      <c r="G444">
        <v>19.489999999999998</v>
      </c>
    </row>
    <row r="445" spans="1:7" x14ac:dyDescent="0.35">
      <c r="A445" t="s">
        <v>389</v>
      </c>
      <c r="B445" t="s">
        <v>359</v>
      </c>
      <c r="C445" t="s">
        <v>358</v>
      </c>
      <c r="D445" t="s">
        <v>357</v>
      </c>
      <c r="E445" t="s">
        <v>356</v>
      </c>
      <c r="F445">
        <v>2010</v>
      </c>
      <c r="G445">
        <v>21.08</v>
      </c>
    </row>
    <row r="446" spans="1:7" x14ac:dyDescent="0.35">
      <c r="A446" t="s">
        <v>389</v>
      </c>
      <c r="B446" t="s">
        <v>359</v>
      </c>
      <c r="C446" t="s">
        <v>358</v>
      </c>
      <c r="D446" t="s">
        <v>357</v>
      </c>
      <c r="E446" t="s">
        <v>356</v>
      </c>
      <c r="F446">
        <v>2011</v>
      </c>
      <c r="G446">
        <v>21.74</v>
      </c>
    </row>
    <row r="447" spans="1:7" x14ac:dyDescent="0.35">
      <c r="A447" t="s">
        <v>389</v>
      </c>
      <c r="B447" t="s">
        <v>359</v>
      </c>
      <c r="C447" t="s">
        <v>358</v>
      </c>
      <c r="D447" t="s">
        <v>357</v>
      </c>
      <c r="E447" t="s">
        <v>356</v>
      </c>
      <c r="F447">
        <v>2012</v>
      </c>
      <c r="G447">
        <v>20.84</v>
      </c>
    </row>
    <row r="448" spans="1:7" x14ac:dyDescent="0.35">
      <c r="A448" t="s">
        <v>389</v>
      </c>
      <c r="B448" t="s">
        <v>359</v>
      </c>
      <c r="C448" t="s">
        <v>358</v>
      </c>
      <c r="D448" t="s">
        <v>357</v>
      </c>
      <c r="E448" t="s">
        <v>356</v>
      </c>
      <c r="F448">
        <v>2013</v>
      </c>
      <c r="G448">
        <v>20.350000000000001</v>
      </c>
    </row>
    <row r="449" spans="1:7" x14ac:dyDescent="0.35">
      <c r="A449" t="s">
        <v>389</v>
      </c>
      <c r="B449" t="s">
        <v>359</v>
      </c>
      <c r="C449" t="s">
        <v>358</v>
      </c>
      <c r="D449" t="s">
        <v>357</v>
      </c>
      <c r="E449" t="s">
        <v>356</v>
      </c>
      <c r="F449">
        <v>2014</v>
      </c>
      <c r="G449">
        <v>19.53</v>
      </c>
    </row>
    <row r="450" spans="1:7" x14ac:dyDescent="0.35">
      <c r="A450" t="s">
        <v>389</v>
      </c>
      <c r="B450" t="s">
        <v>359</v>
      </c>
      <c r="C450" t="s">
        <v>358</v>
      </c>
      <c r="D450" t="s">
        <v>357</v>
      </c>
      <c r="E450" t="s">
        <v>356</v>
      </c>
      <c r="F450">
        <v>2015</v>
      </c>
      <c r="G450">
        <v>17.32</v>
      </c>
    </row>
    <row r="451" spans="1:7" x14ac:dyDescent="0.35">
      <c r="A451" t="s">
        <v>389</v>
      </c>
      <c r="B451" t="s">
        <v>359</v>
      </c>
      <c r="C451" t="s">
        <v>358</v>
      </c>
      <c r="D451" t="s">
        <v>357</v>
      </c>
      <c r="E451" t="s">
        <v>356</v>
      </c>
      <c r="F451">
        <v>2016</v>
      </c>
      <c r="G451">
        <v>16.649999999999999</v>
      </c>
    </row>
    <row r="452" spans="1:7" x14ac:dyDescent="0.35">
      <c r="A452" t="s">
        <v>388</v>
      </c>
      <c r="B452" t="s">
        <v>359</v>
      </c>
      <c r="C452" t="s">
        <v>358</v>
      </c>
      <c r="D452" t="s">
        <v>357</v>
      </c>
      <c r="E452" t="s">
        <v>356</v>
      </c>
      <c r="F452">
        <v>2005</v>
      </c>
      <c r="G452">
        <v>23.64</v>
      </c>
    </row>
    <row r="453" spans="1:7" x14ac:dyDescent="0.35">
      <c r="A453" t="s">
        <v>388</v>
      </c>
      <c r="B453" t="s">
        <v>359</v>
      </c>
      <c r="C453" t="s">
        <v>358</v>
      </c>
      <c r="D453" t="s">
        <v>357</v>
      </c>
      <c r="E453" t="s">
        <v>356</v>
      </c>
      <c r="F453">
        <v>2006</v>
      </c>
      <c r="G453">
        <v>24.15</v>
      </c>
    </row>
    <row r="454" spans="1:7" x14ac:dyDescent="0.35">
      <c r="A454" t="s">
        <v>388</v>
      </c>
      <c r="B454" t="s">
        <v>359</v>
      </c>
      <c r="C454" t="s">
        <v>358</v>
      </c>
      <c r="D454" t="s">
        <v>357</v>
      </c>
      <c r="E454" t="s">
        <v>356</v>
      </c>
      <c r="F454">
        <v>2007</v>
      </c>
      <c r="G454">
        <v>24.75</v>
      </c>
    </row>
    <row r="455" spans="1:7" x14ac:dyDescent="0.35">
      <c r="A455" t="s">
        <v>388</v>
      </c>
      <c r="B455" t="s">
        <v>359</v>
      </c>
      <c r="C455" t="s">
        <v>358</v>
      </c>
      <c r="D455" t="s">
        <v>357</v>
      </c>
      <c r="E455" t="s">
        <v>356</v>
      </c>
      <c r="F455">
        <v>2008</v>
      </c>
      <c r="G455">
        <v>27.62</v>
      </c>
    </row>
    <row r="456" spans="1:7" x14ac:dyDescent="0.35">
      <c r="A456" t="s">
        <v>388</v>
      </c>
      <c r="B456" t="s">
        <v>359</v>
      </c>
      <c r="C456" t="s">
        <v>358</v>
      </c>
      <c r="D456" t="s">
        <v>357</v>
      </c>
      <c r="E456" t="s">
        <v>356</v>
      </c>
      <c r="F456">
        <v>2009</v>
      </c>
      <c r="G456">
        <v>25.74</v>
      </c>
    </row>
    <row r="457" spans="1:7" x14ac:dyDescent="0.35">
      <c r="A457" t="s">
        <v>388</v>
      </c>
      <c r="B457" t="s">
        <v>359</v>
      </c>
      <c r="C457" t="s">
        <v>358</v>
      </c>
      <c r="D457" t="s">
        <v>357</v>
      </c>
      <c r="E457" t="s">
        <v>356</v>
      </c>
      <c r="F457">
        <v>2010</v>
      </c>
      <c r="G457">
        <v>25.37</v>
      </c>
    </row>
    <row r="458" spans="1:7" x14ac:dyDescent="0.35">
      <c r="A458" t="s">
        <v>388</v>
      </c>
      <c r="B458" t="s">
        <v>359</v>
      </c>
      <c r="C458" t="s">
        <v>358</v>
      </c>
      <c r="D458" t="s">
        <v>357</v>
      </c>
      <c r="E458" t="s">
        <v>356</v>
      </c>
      <c r="F458">
        <v>2011</v>
      </c>
      <c r="G458">
        <v>24.09</v>
      </c>
    </row>
    <row r="459" spans="1:7" x14ac:dyDescent="0.35">
      <c r="A459" t="s">
        <v>388</v>
      </c>
      <c r="B459" t="s">
        <v>359</v>
      </c>
      <c r="C459" t="s">
        <v>358</v>
      </c>
      <c r="D459" t="s">
        <v>357</v>
      </c>
      <c r="E459" t="s">
        <v>356</v>
      </c>
      <c r="F459">
        <v>2012</v>
      </c>
      <c r="G459">
        <v>23.97</v>
      </c>
    </row>
    <row r="460" spans="1:7" x14ac:dyDescent="0.35">
      <c r="A460" t="s">
        <v>388</v>
      </c>
      <c r="B460" t="s">
        <v>359</v>
      </c>
      <c r="C460" t="s">
        <v>358</v>
      </c>
      <c r="D460" t="s">
        <v>357</v>
      </c>
      <c r="E460" t="s">
        <v>356</v>
      </c>
      <c r="F460">
        <v>2013</v>
      </c>
      <c r="G460">
        <v>25.91</v>
      </c>
    </row>
    <row r="461" spans="1:7" x14ac:dyDescent="0.35">
      <c r="A461" t="s">
        <v>388</v>
      </c>
      <c r="B461" t="s">
        <v>359</v>
      </c>
      <c r="C461" t="s">
        <v>358</v>
      </c>
      <c r="D461" t="s">
        <v>357</v>
      </c>
      <c r="E461" t="s">
        <v>356</v>
      </c>
      <c r="F461">
        <v>2014</v>
      </c>
      <c r="G461">
        <v>27.22</v>
      </c>
    </row>
    <row r="462" spans="1:7" x14ac:dyDescent="0.35">
      <c r="A462" t="s">
        <v>388</v>
      </c>
      <c r="B462" t="s">
        <v>359</v>
      </c>
      <c r="C462" t="s">
        <v>358</v>
      </c>
      <c r="D462" t="s">
        <v>357</v>
      </c>
      <c r="E462" t="s">
        <v>356</v>
      </c>
      <c r="F462">
        <v>2015</v>
      </c>
      <c r="G462">
        <v>27.78</v>
      </c>
    </row>
    <row r="463" spans="1:7" x14ac:dyDescent="0.35">
      <c r="A463" t="s">
        <v>388</v>
      </c>
      <c r="B463" t="s">
        <v>359</v>
      </c>
      <c r="C463" t="s">
        <v>358</v>
      </c>
      <c r="D463" t="s">
        <v>357</v>
      </c>
      <c r="E463" t="s">
        <v>356</v>
      </c>
      <c r="F463">
        <v>2016</v>
      </c>
      <c r="G463">
        <v>23.61</v>
      </c>
    </row>
    <row r="464" spans="1:7" x14ac:dyDescent="0.35">
      <c r="A464" t="s">
        <v>387</v>
      </c>
      <c r="B464" t="s">
        <v>359</v>
      </c>
      <c r="C464" t="s">
        <v>358</v>
      </c>
      <c r="D464" t="s">
        <v>357</v>
      </c>
      <c r="E464" t="s">
        <v>356</v>
      </c>
      <c r="F464">
        <v>2005</v>
      </c>
      <c r="G464">
        <v>30.41</v>
      </c>
    </row>
    <row r="465" spans="1:7" x14ac:dyDescent="0.35">
      <c r="A465" t="s">
        <v>387</v>
      </c>
      <c r="B465" t="s">
        <v>359</v>
      </c>
      <c r="C465" t="s">
        <v>358</v>
      </c>
      <c r="D465" t="s">
        <v>357</v>
      </c>
      <c r="E465" t="s">
        <v>356</v>
      </c>
      <c r="F465">
        <v>2006</v>
      </c>
      <c r="G465">
        <v>30.28</v>
      </c>
    </row>
    <row r="466" spans="1:7" x14ac:dyDescent="0.35">
      <c r="A466" t="s">
        <v>387</v>
      </c>
      <c r="B466" t="s">
        <v>359</v>
      </c>
      <c r="C466" t="s">
        <v>358</v>
      </c>
      <c r="D466" t="s">
        <v>357</v>
      </c>
      <c r="E466" t="s">
        <v>356</v>
      </c>
      <c r="F466">
        <v>2007</v>
      </c>
      <c r="G466">
        <v>30.79</v>
      </c>
    </row>
    <row r="467" spans="1:7" x14ac:dyDescent="0.35">
      <c r="A467" t="s">
        <v>387</v>
      </c>
      <c r="B467" t="s">
        <v>359</v>
      </c>
      <c r="C467" t="s">
        <v>358</v>
      </c>
      <c r="D467" t="s">
        <v>357</v>
      </c>
      <c r="E467" t="s">
        <v>356</v>
      </c>
      <c r="F467">
        <v>2008</v>
      </c>
      <c r="G467">
        <v>31.83</v>
      </c>
    </row>
    <row r="468" spans="1:7" x14ac:dyDescent="0.35">
      <c r="A468" t="s">
        <v>387</v>
      </c>
      <c r="B468" t="s">
        <v>359</v>
      </c>
      <c r="C468" t="s">
        <v>358</v>
      </c>
      <c r="D468" t="s">
        <v>357</v>
      </c>
      <c r="E468" t="s">
        <v>356</v>
      </c>
      <c r="F468">
        <v>2009</v>
      </c>
      <c r="G468">
        <v>27.82</v>
      </c>
    </row>
    <row r="469" spans="1:7" x14ac:dyDescent="0.35">
      <c r="A469" t="s">
        <v>387</v>
      </c>
      <c r="B469" t="s">
        <v>359</v>
      </c>
      <c r="C469" t="s">
        <v>358</v>
      </c>
      <c r="D469" t="s">
        <v>357</v>
      </c>
      <c r="E469" t="s">
        <v>356</v>
      </c>
      <c r="F469">
        <v>2010</v>
      </c>
      <c r="G469">
        <v>33.92</v>
      </c>
    </row>
    <row r="470" spans="1:7" x14ac:dyDescent="0.35">
      <c r="A470" t="s">
        <v>387</v>
      </c>
      <c r="B470" t="s">
        <v>359</v>
      </c>
      <c r="C470" t="s">
        <v>358</v>
      </c>
      <c r="D470" t="s">
        <v>357</v>
      </c>
      <c r="E470" t="s">
        <v>356</v>
      </c>
      <c r="F470">
        <v>2011</v>
      </c>
      <c r="G470">
        <v>38.409999999999997</v>
      </c>
    </row>
    <row r="471" spans="1:7" x14ac:dyDescent="0.35">
      <c r="A471" t="s">
        <v>387</v>
      </c>
      <c r="B471" t="s">
        <v>359</v>
      </c>
      <c r="C471" t="s">
        <v>358</v>
      </c>
      <c r="D471" t="s">
        <v>357</v>
      </c>
      <c r="E471" t="s">
        <v>356</v>
      </c>
      <c r="F471">
        <v>2012</v>
      </c>
      <c r="G471">
        <v>38.56</v>
      </c>
    </row>
    <row r="472" spans="1:7" x14ac:dyDescent="0.35">
      <c r="A472" t="s">
        <v>387</v>
      </c>
      <c r="B472" t="s">
        <v>359</v>
      </c>
      <c r="C472" t="s">
        <v>358</v>
      </c>
      <c r="D472" t="s">
        <v>357</v>
      </c>
      <c r="E472" t="s">
        <v>356</v>
      </c>
      <c r="F472">
        <v>2013</v>
      </c>
      <c r="G472">
        <v>37.9</v>
      </c>
    </row>
    <row r="473" spans="1:7" x14ac:dyDescent="0.35">
      <c r="A473" t="s">
        <v>387</v>
      </c>
      <c r="B473" t="s">
        <v>359</v>
      </c>
      <c r="C473" t="s">
        <v>358</v>
      </c>
      <c r="D473" t="s">
        <v>357</v>
      </c>
      <c r="E473" t="s">
        <v>356</v>
      </c>
      <c r="F473">
        <v>2014</v>
      </c>
      <c r="G473">
        <v>36.94</v>
      </c>
    </row>
    <row r="474" spans="1:7" x14ac:dyDescent="0.35">
      <c r="A474" t="s">
        <v>387</v>
      </c>
      <c r="B474" t="s">
        <v>359</v>
      </c>
      <c r="C474" t="s">
        <v>358</v>
      </c>
      <c r="D474" t="s">
        <v>357</v>
      </c>
      <c r="E474" t="s">
        <v>356</v>
      </c>
      <c r="F474">
        <v>2015</v>
      </c>
      <c r="G474">
        <v>34.81</v>
      </c>
    </row>
    <row r="475" spans="1:7" x14ac:dyDescent="0.35">
      <c r="A475" t="s">
        <v>387</v>
      </c>
      <c r="B475" t="s">
        <v>359</v>
      </c>
      <c r="C475" t="s">
        <v>358</v>
      </c>
      <c r="D475" t="s">
        <v>357</v>
      </c>
      <c r="E475" t="s">
        <v>356</v>
      </c>
      <c r="F475">
        <v>2016</v>
      </c>
      <c r="G475">
        <v>34.47</v>
      </c>
    </row>
    <row r="476" spans="1:7" x14ac:dyDescent="0.35">
      <c r="A476" t="s">
        <v>386</v>
      </c>
      <c r="B476" t="s">
        <v>359</v>
      </c>
      <c r="C476" t="s">
        <v>358</v>
      </c>
      <c r="D476" t="s">
        <v>357</v>
      </c>
      <c r="E476" t="s">
        <v>356</v>
      </c>
      <c r="F476">
        <v>2005</v>
      </c>
      <c r="G476">
        <v>27.65</v>
      </c>
    </row>
    <row r="477" spans="1:7" x14ac:dyDescent="0.35">
      <c r="A477" t="s">
        <v>386</v>
      </c>
      <c r="B477" t="s">
        <v>359</v>
      </c>
      <c r="C477" t="s">
        <v>358</v>
      </c>
      <c r="D477" t="s">
        <v>357</v>
      </c>
      <c r="E477" t="s">
        <v>356</v>
      </c>
      <c r="F477">
        <v>2006</v>
      </c>
      <c r="G477">
        <v>29.49</v>
      </c>
    </row>
    <row r="478" spans="1:7" x14ac:dyDescent="0.35">
      <c r="A478" t="s">
        <v>386</v>
      </c>
      <c r="B478" t="s">
        <v>359</v>
      </c>
      <c r="C478" t="s">
        <v>358</v>
      </c>
      <c r="D478" t="s">
        <v>357</v>
      </c>
      <c r="E478" t="s">
        <v>356</v>
      </c>
      <c r="F478">
        <v>2007</v>
      </c>
      <c r="G478">
        <v>30.59</v>
      </c>
    </row>
    <row r="479" spans="1:7" x14ac:dyDescent="0.35">
      <c r="A479" t="s">
        <v>386</v>
      </c>
      <c r="B479" t="s">
        <v>359</v>
      </c>
      <c r="C479" t="s">
        <v>358</v>
      </c>
      <c r="D479" t="s">
        <v>357</v>
      </c>
      <c r="E479" t="s">
        <v>356</v>
      </c>
      <c r="F479">
        <v>2008</v>
      </c>
      <c r="G479">
        <v>32.74</v>
      </c>
    </row>
    <row r="480" spans="1:7" x14ac:dyDescent="0.35">
      <c r="A480" t="s">
        <v>386</v>
      </c>
      <c r="B480" t="s">
        <v>359</v>
      </c>
      <c r="C480" t="s">
        <v>358</v>
      </c>
      <c r="D480" t="s">
        <v>357</v>
      </c>
      <c r="E480" t="s">
        <v>356</v>
      </c>
      <c r="F480">
        <v>2009</v>
      </c>
      <c r="G480">
        <v>29.1</v>
      </c>
    </row>
    <row r="481" spans="1:7" x14ac:dyDescent="0.35">
      <c r="A481" t="s">
        <v>386</v>
      </c>
      <c r="B481" t="s">
        <v>359</v>
      </c>
      <c r="C481" t="s">
        <v>358</v>
      </c>
      <c r="D481" t="s">
        <v>357</v>
      </c>
      <c r="E481" t="s">
        <v>356</v>
      </c>
      <c r="F481">
        <v>2010</v>
      </c>
      <c r="G481">
        <v>31.59</v>
      </c>
    </row>
    <row r="482" spans="1:7" x14ac:dyDescent="0.35">
      <c r="A482" t="s">
        <v>386</v>
      </c>
      <c r="B482" t="s">
        <v>359</v>
      </c>
      <c r="C482" t="s">
        <v>358</v>
      </c>
      <c r="D482" t="s">
        <v>357</v>
      </c>
      <c r="E482" t="s">
        <v>356</v>
      </c>
      <c r="F482">
        <v>2011</v>
      </c>
      <c r="G482">
        <v>32.36</v>
      </c>
    </row>
    <row r="483" spans="1:7" x14ac:dyDescent="0.35">
      <c r="A483" t="s">
        <v>386</v>
      </c>
      <c r="B483" t="s">
        <v>359</v>
      </c>
      <c r="C483" t="s">
        <v>358</v>
      </c>
      <c r="D483" t="s">
        <v>357</v>
      </c>
      <c r="E483" t="s">
        <v>356</v>
      </c>
      <c r="F483">
        <v>2012</v>
      </c>
      <c r="G483">
        <v>31.88</v>
      </c>
    </row>
    <row r="484" spans="1:7" x14ac:dyDescent="0.35">
      <c r="A484" t="s">
        <v>386</v>
      </c>
      <c r="B484" t="s">
        <v>359</v>
      </c>
      <c r="C484" t="s">
        <v>358</v>
      </c>
      <c r="D484" t="s">
        <v>357</v>
      </c>
      <c r="E484" t="s">
        <v>356</v>
      </c>
      <c r="F484">
        <v>2013</v>
      </c>
      <c r="G484">
        <v>31.04</v>
      </c>
    </row>
    <row r="485" spans="1:7" x14ac:dyDescent="0.35">
      <c r="A485" t="s">
        <v>386</v>
      </c>
      <c r="B485" t="s">
        <v>359</v>
      </c>
      <c r="C485" t="s">
        <v>358</v>
      </c>
      <c r="D485" t="s">
        <v>357</v>
      </c>
      <c r="E485" t="s">
        <v>356</v>
      </c>
      <c r="F485">
        <v>2014</v>
      </c>
      <c r="G485">
        <v>29.2</v>
      </c>
    </row>
    <row r="486" spans="1:7" x14ac:dyDescent="0.35">
      <c r="A486" t="s">
        <v>386</v>
      </c>
      <c r="B486" t="s">
        <v>359</v>
      </c>
      <c r="C486" t="s">
        <v>358</v>
      </c>
      <c r="D486" t="s">
        <v>357</v>
      </c>
      <c r="E486" t="s">
        <v>356</v>
      </c>
      <c r="F486">
        <v>2015</v>
      </c>
      <c r="G486">
        <v>26.6</v>
      </c>
    </row>
    <row r="487" spans="1:7" x14ac:dyDescent="0.35">
      <c r="A487" t="s">
        <v>386</v>
      </c>
      <c r="B487" t="s">
        <v>359</v>
      </c>
      <c r="C487" t="s">
        <v>358</v>
      </c>
      <c r="D487" t="s">
        <v>357</v>
      </c>
      <c r="E487" t="s">
        <v>356</v>
      </c>
      <c r="F487">
        <v>2016</v>
      </c>
      <c r="G487">
        <v>24.81</v>
      </c>
    </row>
    <row r="488" spans="1:7" x14ac:dyDescent="0.35">
      <c r="A488" t="s">
        <v>385</v>
      </c>
      <c r="B488" t="s">
        <v>359</v>
      </c>
      <c r="C488" t="s">
        <v>358</v>
      </c>
      <c r="D488" t="s">
        <v>357</v>
      </c>
      <c r="E488" t="s">
        <v>356</v>
      </c>
      <c r="F488">
        <v>2005</v>
      </c>
      <c r="G488">
        <v>18.77</v>
      </c>
    </row>
    <row r="489" spans="1:7" x14ac:dyDescent="0.35">
      <c r="A489" t="s">
        <v>385</v>
      </c>
      <c r="B489" t="s">
        <v>359</v>
      </c>
      <c r="C489" t="s">
        <v>358</v>
      </c>
      <c r="D489" t="s">
        <v>357</v>
      </c>
      <c r="E489" t="s">
        <v>356</v>
      </c>
      <c r="F489">
        <v>2006</v>
      </c>
      <c r="G489">
        <v>20.56</v>
      </c>
    </row>
    <row r="490" spans="1:7" x14ac:dyDescent="0.35">
      <c r="A490" t="s">
        <v>385</v>
      </c>
      <c r="B490" t="s">
        <v>359</v>
      </c>
      <c r="C490" t="s">
        <v>358</v>
      </c>
      <c r="D490" t="s">
        <v>357</v>
      </c>
      <c r="E490" t="s">
        <v>356</v>
      </c>
      <c r="F490">
        <v>2007</v>
      </c>
      <c r="G490">
        <v>20.66</v>
      </c>
    </row>
    <row r="491" spans="1:7" x14ac:dyDescent="0.35">
      <c r="A491" t="s">
        <v>385</v>
      </c>
      <c r="B491" t="s">
        <v>359</v>
      </c>
      <c r="C491" t="s">
        <v>358</v>
      </c>
      <c r="D491" t="s">
        <v>357</v>
      </c>
      <c r="E491" t="s">
        <v>356</v>
      </c>
      <c r="F491">
        <v>2008</v>
      </c>
      <c r="G491">
        <v>24.46</v>
      </c>
    </row>
    <row r="492" spans="1:7" x14ac:dyDescent="0.35">
      <c r="A492" t="s">
        <v>385</v>
      </c>
      <c r="B492" t="s">
        <v>359</v>
      </c>
      <c r="C492" t="s">
        <v>358</v>
      </c>
      <c r="D492" t="s">
        <v>357</v>
      </c>
      <c r="E492" t="s">
        <v>356</v>
      </c>
      <c r="F492">
        <v>2009</v>
      </c>
      <c r="G492">
        <v>21.76</v>
      </c>
    </row>
    <row r="493" spans="1:7" x14ac:dyDescent="0.35">
      <c r="A493" t="s">
        <v>385</v>
      </c>
      <c r="B493" t="s">
        <v>359</v>
      </c>
      <c r="C493" t="s">
        <v>358</v>
      </c>
      <c r="D493" t="s">
        <v>357</v>
      </c>
      <c r="E493" t="s">
        <v>356</v>
      </c>
      <c r="F493">
        <v>2010</v>
      </c>
      <c r="G493">
        <v>23.65</v>
      </c>
    </row>
    <row r="494" spans="1:7" x14ac:dyDescent="0.35">
      <c r="A494" t="s">
        <v>385</v>
      </c>
      <c r="B494" t="s">
        <v>359</v>
      </c>
      <c r="C494" t="s">
        <v>358</v>
      </c>
      <c r="D494" t="s">
        <v>357</v>
      </c>
      <c r="E494" t="s">
        <v>356</v>
      </c>
      <c r="F494">
        <v>2011</v>
      </c>
      <c r="G494">
        <v>25.1</v>
      </c>
    </row>
    <row r="495" spans="1:7" x14ac:dyDescent="0.35">
      <c r="A495" t="s">
        <v>385</v>
      </c>
      <c r="B495" t="s">
        <v>359</v>
      </c>
      <c r="C495" t="s">
        <v>358</v>
      </c>
      <c r="D495" t="s">
        <v>357</v>
      </c>
      <c r="E495" t="s">
        <v>356</v>
      </c>
      <c r="F495">
        <v>2012</v>
      </c>
      <c r="G495">
        <v>25.1</v>
      </c>
    </row>
    <row r="496" spans="1:7" x14ac:dyDescent="0.35">
      <c r="A496" t="s">
        <v>385</v>
      </c>
      <c r="B496" t="s">
        <v>359</v>
      </c>
      <c r="C496" t="s">
        <v>358</v>
      </c>
      <c r="D496" t="s">
        <v>357</v>
      </c>
      <c r="E496" t="s">
        <v>356</v>
      </c>
      <c r="F496">
        <v>2013</v>
      </c>
      <c r="G496">
        <v>24.75</v>
      </c>
    </row>
    <row r="497" spans="1:7" x14ac:dyDescent="0.35">
      <c r="A497" t="s">
        <v>385</v>
      </c>
      <c r="B497" t="s">
        <v>359</v>
      </c>
      <c r="C497" t="s">
        <v>358</v>
      </c>
      <c r="D497" t="s">
        <v>357</v>
      </c>
      <c r="E497" t="s">
        <v>356</v>
      </c>
      <c r="F497">
        <v>2014</v>
      </c>
      <c r="G497">
        <v>22.95</v>
      </c>
    </row>
    <row r="498" spans="1:7" x14ac:dyDescent="0.35">
      <c r="A498" t="s">
        <v>385</v>
      </c>
      <c r="B498" t="s">
        <v>359</v>
      </c>
      <c r="C498" t="s">
        <v>358</v>
      </c>
      <c r="D498" t="s">
        <v>357</v>
      </c>
      <c r="E498" t="s">
        <v>356</v>
      </c>
      <c r="F498">
        <v>2015</v>
      </c>
      <c r="G498">
        <v>19.09</v>
      </c>
    </row>
    <row r="499" spans="1:7" x14ac:dyDescent="0.35">
      <c r="A499" t="s">
        <v>385</v>
      </c>
      <c r="B499" t="s">
        <v>359</v>
      </c>
      <c r="C499" t="s">
        <v>358</v>
      </c>
      <c r="D499" t="s">
        <v>357</v>
      </c>
      <c r="E499" t="s">
        <v>356</v>
      </c>
      <c r="F499">
        <v>2016</v>
      </c>
      <c r="G499">
        <v>16.13</v>
      </c>
    </row>
    <row r="500" spans="1:7" x14ac:dyDescent="0.35">
      <c r="A500" t="s">
        <v>384</v>
      </c>
      <c r="B500" t="s">
        <v>359</v>
      </c>
      <c r="C500" t="s">
        <v>358</v>
      </c>
      <c r="D500" t="s">
        <v>357</v>
      </c>
      <c r="E500" t="s">
        <v>356</v>
      </c>
      <c r="F500">
        <v>2005</v>
      </c>
      <c r="G500">
        <v>18.36</v>
      </c>
    </row>
    <row r="501" spans="1:7" x14ac:dyDescent="0.35">
      <c r="A501" t="s">
        <v>384</v>
      </c>
      <c r="B501" t="s">
        <v>359</v>
      </c>
      <c r="C501" t="s">
        <v>358</v>
      </c>
      <c r="D501" t="s">
        <v>357</v>
      </c>
      <c r="E501" t="s">
        <v>356</v>
      </c>
      <c r="F501">
        <v>2006</v>
      </c>
      <c r="G501">
        <v>14.9</v>
      </c>
    </row>
    <row r="502" spans="1:7" x14ac:dyDescent="0.35">
      <c r="A502" t="s">
        <v>384</v>
      </c>
      <c r="B502" t="s">
        <v>359</v>
      </c>
      <c r="C502" t="s">
        <v>358</v>
      </c>
      <c r="D502" t="s">
        <v>357</v>
      </c>
      <c r="E502" t="s">
        <v>356</v>
      </c>
      <c r="F502">
        <v>2007</v>
      </c>
      <c r="G502">
        <v>14.33</v>
      </c>
    </row>
    <row r="503" spans="1:7" x14ac:dyDescent="0.35">
      <c r="A503" t="s">
        <v>384</v>
      </c>
      <c r="B503" t="s">
        <v>359</v>
      </c>
      <c r="C503" t="s">
        <v>358</v>
      </c>
      <c r="D503" t="s">
        <v>357</v>
      </c>
      <c r="E503" t="s">
        <v>356</v>
      </c>
      <c r="F503">
        <v>2008</v>
      </c>
      <c r="G503">
        <v>14.96</v>
      </c>
    </row>
    <row r="504" spans="1:7" x14ac:dyDescent="0.35">
      <c r="A504" t="s">
        <v>384</v>
      </c>
      <c r="B504" t="s">
        <v>359</v>
      </c>
      <c r="C504" t="s">
        <v>358</v>
      </c>
      <c r="D504" t="s">
        <v>357</v>
      </c>
      <c r="E504" t="s">
        <v>356</v>
      </c>
      <c r="F504">
        <v>2009</v>
      </c>
      <c r="G504">
        <v>12.12</v>
      </c>
    </row>
    <row r="505" spans="1:7" x14ac:dyDescent="0.35">
      <c r="A505" t="s">
        <v>384</v>
      </c>
      <c r="B505" t="s">
        <v>359</v>
      </c>
      <c r="C505" t="s">
        <v>358</v>
      </c>
      <c r="D505" t="s">
        <v>357</v>
      </c>
      <c r="E505" t="s">
        <v>356</v>
      </c>
      <c r="F505">
        <v>2010</v>
      </c>
      <c r="G505">
        <v>12.45</v>
      </c>
    </row>
    <row r="506" spans="1:7" x14ac:dyDescent="0.35">
      <c r="A506" t="s">
        <v>384</v>
      </c>
      <c r="B506" t="s">
        <v>359</v>
      </c>
      <c r="C506" t="s">
        <v>358</v>
      </c>
      <c r="D506" t="s">
        <v>357</v>
      </c>
      <c r="E506" t="s">
        <v>356</v>
      </c>
      <c r="F506">
        <v>2011</v>
      </c>
      <c r="G506">
        <v>12.81</v>
      </c>
    </row>
    <row r="507" spans="1:7" x14ac:dyDescent="0.35">
      <c r="A507" t="s">
        <v>384</v>
      </c>
      <c r="B507" t="s">
        <v>359</v>
      </c>
      <c r="C507" t="s">
        <v>358</v>
      </c>
      <c r="D507" t="s">
        <v>357</v>
      </c>
      <c r="E507" t="s">
        <v>356</v>
      </c>
      <c r="F507">
        <v>2012</v>
      </c>
      <c r="G507">
        <v>13.33</v>
      </c>
    </row>
    <row r="508" spans="1:7" x14ac:dyDescent="0.35">
      <c r="A508" t="s">
        <v>384</v>
      </c>
      <c r="B508" t="s">
        <v>359</v>
      </c>
      <c r="C508" t="s">
        <v>358</v>
      </c>
      <c r="D508" t="s">
        <v>357</v>
      </c>
      <c r="E508" t="s">
        <v>356</v>
      </c>
      <c r="F508">
        <v>2013</v>
      </c>
      <c r="G508">
        <v>13.89</v>
      </c>
    </row>
    <row r="509" spans="1:7" x14ac:dyDescent="0.35">
      <c r="A509" t="s">
        <v>384</v>
      </c>
      <c r="B509" t="s">
        <v>359</v>
      </c>
      <c r="C509" t="s">
        <v>358</v>
      </c>
      <c r="D509" t="s">
        <v>357</v>
      </c>
      <c r="E509" t="s">
        <v>356</v>
      </c>
      <c r="F509">
        <v>2014</v>
      </c>
      <c r="G509">
        <v>14.07</v>
      </c>
    </row>
    <row r="510" spans="1:7" x14ac:dyDescent="0.35">
      <c r="A510" t="s">
        <v>384</v>
      </c>
      <c r="B510" t="s">
        <v>359</v>
      </c>
      <c r="C510" t="s">
        <v>358</v>
      </c>
      <c r="D510" t="s">
        <v>357</v>
      </c>
      <c r="E510" t="s">
        <v>356</v>
      </c>
      <c r="F510">
        <v>2015</v>
      </c>
      <c r="G510">
        <v>12.93</v>
      </c>
    </row>
    <row r="511" spans="1:7" x14ac:dyDescent="0.35">
      <c r="A511" t="s">
        <v>384</v>
      </c>
      <c r="B511" t="s">
        <v>359</v>
      </c>
      <c r="C511" t="s">
        <v>358</v>
      </c>
      <c r="D511" t="s">
        <v>357</v>
      </c>
      <c r="E511" t="s">
        <v>356</v>
      </c>
      <c r="F511">
        <v>2016</v>
      </c>
      <c r="G511">
        <v>11.32</v>
      </c>
    </row>
    <row r="512" spans="1:7" x14ac:dyDescent="0.35">
      <c r="A512" t="s">
        <v>383</v>
      </c>
      <c r="B512" t="s">
        <v>359</v>
      </c>
      <c r="C512" t="s">
        <v>358</v>
      </c>
      <c r="D512" t="s">
        <v>357</v>
      </c>
      <c r="E512" t="s">
        <v>356</v>
      </c>
      <c r="F512">
        <v>2005</v>
      </c>
      <c r="G512">
        <v>25.35</v>
      </c>
    </row>
    <row r="513" spans="1:7" x14ac:dyDescent="0.35">
      <c r="A513" t="s">
        <v>383</v>
      </c>
      <c r="B513" t="s">
        <v>359</v>
      </c>
      <c r="C513" t="s">
        <v>358</v>
      </c>
      <c r="D513" t="s">
        <v>357</v>
      </c>
      <c r="E513" t="s">
        <v>356</v>
      </c>
      <c r="F513">
        <v>2006</v>
      </c>
      <c r="G513">
        <v>26.82</v>
      </c>
    </row>
    <row r="514" spans="1:7" x14ac:dyDescent="0.35">
      <c r="A514" t="s">
        <v>383</v>
      </c>
      <c r="B514" t="s">
        <v>359</v>
      </c>
      <c r="C514" t="s">
        <v>358</v>
      </c>
      <c r="D514" t="s">
        <v>357</v>
      </c>
      <c r="E514" t="s">
        <v>356</v>
      </c>
      <c r="F514">
        <v>2007</v>
      </c>
      <c r="G514">
        <v>23.62</v>
      </c>
    </row>
    <row r="515" spans="1:7" x14ac:dyDescent="0.35">
      <c r="A515" t="s">
        <v>383</v>
      </c>
      <c r="B515" t="s">
        <v>359</v>
      </c>
      <c r="C515" t="s">
        <v>358</v>
      </c>
      <c r="D515" t="s">
        <v>357</v>
      </c>
      <c r="E515" t="s">
        <v>356</v>
      </c>
      <c r="F515">
        <v>2008</v>
      </c>
      <c r="G515">
        <v>24.91</v>
      </c>
    </row>
    <row r="516" spans="1:7" x14ac:dyDescent="0.35">
      <c r="A516" t="s">
        <v>383</v>
      </c>
      <c r="B516" t="s">
        <v>359</v>
      </c>
      <c r="C516" t="s">
        <v>358</v>
      </c>
      <c r="D516" t="s">
        <v>357</v>
      </c>
      <c r="E516" t="s">
        <v>356</v>
      </c>
      <c r="F516">
        <v>2009</v>
      </c>
      <c r="G516">
        <v>21.61</v>
      </c>
    </row>
    <row r="517" spans="1:7" x14ac:dyDescent="0.35">
      <c r="A517" t="s">
        <v>383</v>
      </c>
      <c r="B517" t="s">
        <v>359</v>
      </c>
      <c r="C517" t="s">
        <v>358</v>
      </c>
      <c r="D517" t="s">
        <v>357</v>
      </c>
      <c r="E517" t="s">
        <v>356</v>
      </c>
      <c r="F517">
        <v>2010</v>
      </c>
      <c r="G517">
        <v>22.3</v>
      </c>
    </row>
    <row r="518" spans="1:7" x14ac:dyDescent="0.35">
      <c r="A518" t="s">
        <v>383</v>
      </c>
      <c r="B518" t="s">
        <v>359</v>
      </c>
      <c r="C518" t="s">
        <v>358</v>
      </c>
      <c r="D518" t="s">
        <v>357</v>
      </c>
      <c r="E518" t="s">
        <v>356</v>
      </c>
      <c r="F518">
        <v>2011</v>
      </c>
      <c r="G518">
        <v>21.02</v>
      </c>
    </row>
    <row r="519" spans="1:7" x14ac:dyDescent="0.35">
      <c r="A519" t="s">
        <v>383</v>
      </c>
      <c r="B519" t="s">
        <v>359</v>
      </c>
      <c r="C519" t="s">
        <v>358</v>
      </c>
      <c r="D519" t="s">
        <v>357</v>
      </c>
      <c r="E519" t="s">
        <v>356</v>
      </c>
      <c r="F519">
        <v>2012</v>
      </c>
      <c r="G519">
        <v>20.8</v>
      </c>
    </row>
    <row r="520" spans="1:7" x14ac:dyDescent="0.35">
      <c r="A520" t="s">
        <v>383</v>
      </c>
      <c r="B520" t="s">
        <v>359</v>
      </c>
      <c r="C520" t="s">
        <v>358</v>
      </c>
      <c r="D520" t="s">
        <v>357</v>
      </c>
      <c r="E520" t="s">
        <v>356</v>
      </c>
      <c r="F520">
        <v>2013</v>
      </c>
      <c r="G520">
        <v>18.920000000000002</v>
      </c>
    </row>
    <row r="521" spans="1:7" x14ac:dyDescent="0.35">
      <c r="A521" t="s">
        <v>383</v>
      </c>
      <c r="B521" t="s">
        <v>359</v>
      </c>
      <c r="C521" t="s">
        <v>358</v>
      </c>
      <c r="D521" t="s">
        <v>357</v>
      </c>
      <c r="E521" t="s">
        <v>356</v>
      </c>
      <c r="F521">
        <v>2014</v>
      </c>
      <c r="G521">
        <v>20.03</v>
      </c>
    </row>
    <row r="522" spans="1:7" x14ac:dyDescent="0.35">
      <c r="A522" t="s">
        <v>383</v>
      </c>
      <c r="B522" t="s">
        <v>359</v>
      </c>
      <c r="C522" t="s">
        <v>358</v>
      </c>
      <c r="D522" t="s">
        <v>357</v>
      </c>
      <c r="E522" t="s">
        <v>356</v>
      </c>
      <c r="F522">
        <v>2015</v>
      </c>
      <c r="G522">
        <v>18.61</v>
      </c>
    </row>
    <row r="523" spans="1:7" x14ac:dyDescent="0.35">
      <c r="A523" t="s">
        <v>383</v>
      </c>
      <c r="B523" t="s">
        <v>359</v>
      </c>
      <c r="C523" t="s">
        <v>358</v>
      </c>
      <c r="D523" t="s">
        <v>357</v>
      </c>
      <c r="E523" t="s">
        <v>356</v>
      </c>
      <c r="F523">
        <v>2016</v>
      </c>
      <c r="G523">
        <v>17.190000000000001</v>
      </c>
    </row>
    <row r="524" spans="1:7" x14ac:dyDescent="0.35">
      <c r="A524" t="s">
        <v>382</v>
      </c>
      <c r="B524" t="s">
        <v>359</v>
      </c>
      <c r="C524" t="s">
        <v>358</v>
      </c>
      <c r="D524" t="s">
        <v>357</v>
      </c>
      <c r="E524" t="s">
        <v>356</v>
      </c>
      <c r="F524">
        <v>2005</v>
      </c>
      <c r="G524">
        <v>21.37</v>
      </c>
    </row>
    <row r="525" spans="1:7" x14ac:dyDescent="0.35">
      <c r="A525" t="s">
        <v>382</v>
      </c>
      <c r="B525" t="s">
        <v>359</v>
      </c>
      <c r="C525" t="s">
        <v>358</v>
      </c>
      <c r="D525" t="s">
        <v>357</v>
      </c>
      <c r="E525" t="s">
        <v>356</v>
      </c>
      <c r="F525">
        <v>2006</v>
      </c>
      <c r="G525">
        <v>23.45</v>
      </c>
    </row>
    <row r="526" spans="1:7" x14ac:dyDescent="0.35">
      <c r="A526" t="s">
        <v>382</v>
      </c>
      <c r="B526" t="s">
        <v>359</v>
      </c>
      <c r="C526" t="s">
        <v>358</v>
      </c>
      <c r="D526" t="s">
        <v>357</v>
      </c>
      <c r="E526" t="s">
        <v>356</v>
      </c>
      <c r="F526">
        <v>2007</v>
      </c>
      <c r="G526">
        <v>23.4</v>
      </c>
    </row>
    <row r="527" spans="1:7" x14ac:dyDescent="0.35">
      <c r="A527" t="s">
        <v>382</v>
      </c>
      <c r="B527" t="s">
        <v>359</v>
      </c>
      <c r="C527" t="s">
        <v>358</v>
      </c>
      <c r="D527" t="s">
        <v>357</v>
      </c>
      <c r="E527" t="s">
        <v>356</v>
      </c>
      <c r="F527">
        <v>2008</v>
      </c>
      <c r="G527">
        <v>20.41</v>
      </c>
    </row>
    <row r="528" spans="1:7" x14ac:dyDescent="0.35">
      <c r="A528" t="s">
        <v>382</v>
      </c>
      <c r="B528" t="s">
        <v>359</v>
      </c>
      <c r="C528" t="s">
        <v>358</v>
      </c>
      <c r="D528" t="s">
        <v>357</v>
      </c>
      <c r="E528" t="s">
        <v>356</v>
      </c>
      <c r="F528">
        <v>2009</v>
      </c>
      <c r="G528">
        <v>18.75</v>
      </c>
    </row>
    <row r="529" spans="1:7" x14ac:dyDescent="0.35">
      <c r="A529" t="s">
        <v>382</v>
      </c>
      <c r="B529" t="s">
        <v>359</v>
      </c>
      <c r="C529" t="s">
        <v>358</v>
      </c>
      <c r="D529" t="s">
        <v>357</v>
      </c>
      <c r="E529" t="s">
        <v>356</v>
      </c>
      <c r="F529">
        <v>2010</v>
      </c>
      <c r="G529">
        <v>21.8</v>
      </c>
    </row>
    <row r="530" spans="1:7" x14ac:dyDescent="0.35">
      <c r="A530" t="s">
        <v>382</v>
      </c>
      <c r="B530" t="s">
        <v>359</v>
      </c>
      <c r="C530" t="s">
        <v>358</v>
      </c>
      <c r="D530" t="s">
        <v>357</v>
      </c>
      <c r="E530" t="s">
        <v>356</v>
      </c>
      <c r="F530">
        <v>2011</v>
      </c>
      <c r="G530">
        <v>23.24</v>
      </c>
    </row>
    <row r="531" spans="1:7" x14ac:dyDescent="0.35">
      <c r="A531" t="s">
        <v>382</v>
      </c>
      <c r="B531" t="s">
        <v>359</v>
      </c>
      <c r="C531" t="s">
        <v>358</v>
      </c>
      <c r="D531" t="s">
        <v>357</v>
      </c>
      <c r="E531" t="s">
        <v>356</v>
      </c>
      <c r="F531">
        <v>2012</v>
      </c>
      <c r="G531">
        <v>24.77</v>
      </c>
    </row>
    <row r="532" spans="1:7" x14ac:dyDescent="0.35">
      <c r="A532" t="s">
        <v>382</v>
      </c>
      <c r="B532" t="s">
        <v>359</v>
      </c>
      <c r="C532" t="s">
        <v>358</v>
      </c>
      <c r="D532" t="s">
        <v>357</v>
      </c>
      <c r="E532" t="s">
        <v>356</v>
      </c>
      <c r="F532">
        <v>2013</v>
      </c>
      <c r="G532">
        <v>23.96</v>
      </c>
    </row>
    <row r="533" spans="1:7" x14ac:dyDescent="0.35">
      <c r="A533" t="s">
        <v>382</v>
      </c>
      <c r="B533" t="s">
        <v>359</v>
      </c>
      <c r="C533" t="s">
        <v>358</v>
      </c>
      <c r="D533" t="s">
        <v>357</v>
      </c>
      <c r="E533" t="s">
        <v>356</v>
      </c>
      <c r="F533">
        <v>2014</v>
      </c>
      <c r="G533">
        <v>22.2</v>
      </c>
    </row>
    <row r="534" spans="1:7" x14ac:dyDescent="0.35">
      <c r="A534" t="s">
        <v>382</v>
      </c>
      <c r="B534" t="s">
        <v>359</v>
      </c>
      <c r="C534" t="s">
        <v>358</v>
      </c>
      <c r="D534" t="s">
        <v>357</v>
      </c>
      <c r="E534" t="s">
        <v>356</v>
      </c>
      <c r="F534">
        <v>2015</v>
      </c>
      <c r="G534">
        <v>22.36</v>
      </c>
    </row>
    <row r="535" spans="1:7" x14ac:dyDescent="0.35">
      <c r="A535" t="s">
        <v>382</v>
      </c>
      <c r="B535" t="s">
        <v>359</v>
      </c>
      <c r="C535" t="s">
        <v>358</v>
      </c>
      <c r="D535" t="s">
        <v>357</v>
      </c>
      <c r="E535" t="s">
        <v>356</v>
      </c>
      <c r="F535">
        <v>2016</v>
      </c>
      <c r="G535">
        <v>20.74</v>
      </c>
    </row>
    <row r="536" spans="1:7" x14ac:dyDescent="0.35">
      <c r="A536" t="s">
        <v>381</v>
      </c>
      <c r="B536" t="s">
        <v>359</v>
      </c>
      <c r="C536" t="s">
        <v>358</v>
      </c>
      <c r="D536" t="s">
        <v>357</v>
      </c>
      <c r="E536" t="s">
        <v>356</v>
      </c>
      <c r="F536">
        <v>2005</v>
      </c>
      <c r="G536">
        <v>29.49</v>
      </c>
    </row>
    <row r="537" spans="1:7" x14ac:dyDescent="0.35">
      <c r="A537" t="s">
        <v>381</v>
      </c>
      <c r="B537" t="s">
        <v>359</v>
      </c>
      <c r="C537" t="s">
        <v>358</v>
      </c>
      <c r="D537" t="s">
        <v>357</v>
      </c>
      <c r="E537" t="s">
        <v>356</v>
      </c>
      <c r="F537">
        <v>2006</v>
      </c>
      <c r="G537">
        <v>29.76</v>
      </c>
    </row>
    <row r="538" spans="1:7" x14ac:dyDescent="0.35">
      <c r="A538" t="s">
        <v>381</v>
      </c>
      <c r="B538" t="s">
        <v>359</v>
      </c>
      <c r="C538" t="s">
        <v>358</v>
      </c>
      <c r="D538" t="s">
        <v>357</v>
      </c>
      <c r="E538" t="s">
        <v>356</v>
      </c>
      <c r="F538">
        <v>2007</v>
      </c>
      <c r="G538">
        <v>25.16</v>
      </c>
    </row>
    <row r="539" spans="1:7" x14ac:dyDescent="0.35">
      <c r="A539" t="s">
        <v>381</v>
      </c>
      <c r="B539" t="s">
        <v>359</v>
      </c>
      <c r="C539" t="s">
        <v>358</v>
      </c>
      <c r="D539" t="s">
        <v>357</v>
      </c>
      <c r="E539" t="s">
        <v>356</v>
      </c>
      <c r="F539">
        <v>2008</v>
      </c>
      <c r="G539">
        <v>33.51</v>
      </c>
    </row>
    <row r="540" spans="1:7" x14ac:dyDescent="0.35">
      <c r="A540" t="s">
        <v>381</v>
      </c>
      <c r="B540" t="s">
        <v>359</v>
      </c>
      <c r="C540" t="s">
        <v>358</v>
      </c>
      <c r="D540" t="s">
        <v>357</v>
      </c>
      <c r="E540" t="s">
        <v>356</v>
      </c>
      <c r="F540">
        <v>2009</v>
      </c>
      <c r="G540">
        <v>26.81</v>
      </c>
    </row>
    <row r="541" spans="1:7" x14ac:dyDescent="0.35">
      <c r="A541" t="s">
        <v>381</v>
      </c>
      <c r="B541" t="s">
        <v>359</v>
      </c>
      <c r="C541" t="s">
        <v>358</v>
      </c>
      <c r="D541" t="s">
        <v>357</v>
      </c>
      <c r="E541" t="s">
        <v>356</v>
      </c>
      <c r="F541">
        <v>2010</v>
      </c>
      <c r="G541">
        <v>32.83</v>
      </c>
    </row>
    <row r="542" spans="1:7" x14ac:dyDescent="0.35">
      <c r="A542" t="s">
        <v>381</v>
      </c>
      <c r="B542" t="s">
        <v>359</v>
      </c>
      <c r="C542" t="s">
        <v>358</v>
      </c>
      <c r="D542" t="s">
        <v>357</v>
      </c>
      <c r="E542" t="s">
        <v>356</v>
      </c>
      <c r="F542">
        <v>2011</v>
      </c>
      <c r="G542">
        <v>35.46</v>
      </c>
    </row>
    <row r="543" spans="1:7" x14ac:dyDescent="0.35">
      <c r="A543" t="s">
        <v>381</v>
      </c>
      <c r="B543" t="s">
        <v>359</v>
      </c>
      <c r="C543" t="s">
        <v>358</v>
      </c>
      <c r="D543" t="s">
        <v>357</v>
      </c>
      <c r="E543" t="s">
        <v>356</v>
      </c>
      <c r="F543">
        <v>2012</v>
      </c>
      <c r="G543">
        <v>34.79</v>
      </c>
    </row>
    <row r="544" spans="1:7" x14ac:dyDescent="0.35">
      <c r="A544" t="s">
        <v>381</v>
      </c>
      <c r="B544" t="s">
        <v>359</v>
      </c>
      <c r="C544" t="s">
        <v>358</v>
      </c>
      <c r="D544" t="s">
        <v>357</v>
      </c>
      <c r="E544" t="s">
        <v>356</v>
      </c>
      <c r="F544">
        <v>2013</v>
      </c>
      <c r="G544">
        <v>35.479999999999997</v>
      </c>
    </row>
    <row r="545" spans="1:7" x14ac:dyDescent="0.35">
      <c r="A545" t="s">
        <v>381</v>
      </c>
      <c r="B545" t="s">
        <v>359</v>
      </c>
      <c r="C545" t="s">
        <v>358</v>
      </c>
      <c r="D545" t="s">
        <v>357</v>
      </c>
      <c r="E545" t="s">
        <v>356</v>
      </c>
      <c r="F545">
        <v>2014</v>
      </c>
      <c r="G545">
        <v>32.58</v>
      </c>
    </row>
    <row r="546" spans="1:7" x14ac:dyDescent="0.35">
      <c r="A546" t="s">
        <v>381</v>
      </c>
      <c r="B546" t="s">
        <v>359</v>
      </c>
      <c r="C546" t="s">
        <v>358</v>
      </c>
      <c r="D546" t="s">
        <v>357</v>
      </c>
      <c r="E546" t="s">
        <v>356</v>
      </c>
      <c r="F546">
        <v>2015</v>
      </c>
      <c r="G546">
        <v>31.6</v>
      </c>
    </row>
    <row r="547" spans="1:7" x14ac:dyDescent="0.35">
      <c r="A547" t="s">
        <v>381</v>
      </c>
      <c r="B547" t="s">
        <v>359</v>
      </c>
      <c r="C547" t="s">
        <v>358</v>
      </c>
      <c r="D547" t="s">
        <v>357</v>
      </c>
      <c r="E547" t="s">
        <v>356</v>
      </c>
      <c r="F547">
        <v>2016</v>
      </c>
      <c r="G547">
        <v>29.43</v>
      </c>
    </row>
    <row r="548" spans="1:7" x14ac:dyDescent="0.35">
      <c r="A548" t="s">
        <v>380</v>
      </c>
      <c r="B548" t="s">
        <v>359</v>
      </c>
      <c r="C548" t="s">
        <v>358</v>
      </c>
      <c r="D548" t="s">
        <v>357</v>
      </c>
      <c r="E548" t="s">
        <v>356</v>
      </c>
      <c r="F548">
        <v>2005</v>
      </c>
      <c r="G548">
        <v>44.99</v>
      </c>
    </row>
    <row r="549" spans="1:7" x14ac:dyDescent="0.35">
      <c r="A549" t="s">
        <v>380</v>
      </c>
      <c r="B549" t="s">
        <v>359</v>
      </c>
      <c r="C549" t="s">
        <v>358</v>
      </c>
      <c r="D549" t="s">
        <v>357</v>
      </c>
      <c r="E549" t="s">
        <v>356</v>
      </c>
      <c r="F549">
        <v>2006</v>
      </c>
      <c r="G549">
        <v>43.43</v>
      </c>
    </row>
    <row r="550" spans="1:7" x14ac:dyDescent="0.35">
      <c r="A550" t="s">
        <v>380</v>
      </c>
      <c r="B550" t="s">
        <v>359</v>
      </c>
      <c r="C550" t="s">
        <v>358</v>
      </c>
      <c r="D550" t="s">
        <v>357</v>
      </c>
      <c r="E550" t="s">
        <v>356</v>
      </c>
      <c r="F550">
        <v>2007</v>
      </c>
      <c r="G550">
        <v>44.06</v>
      </c>
    </row>
    <row r="551" spans="1:7" x14ac:dyDescent="0.35">
      <c r="A551" t="s">
        <v>380</v>
      </c>
      <c r="B551" t="s">
        <v>359</v>
      </c>
      <c r="C551" t="s">
        <v>358</v>
      </c>
      <c r="D551" t="s">
        <v>357</v>
      </c>
      <c r="E551" t="s">
        <v>356</v>
      </c>
      <c r="F551">
        <v>2008</v>
      </c>
      <c r="G551">
        <v>40.270000000000003</v>
      </c>
    </row>
    <row r="552" spans="1:7" x14ac:dyDescent="0.35">
      <c r="A552" t="s">
        <v>380</v>
      </c>
      <c r="B552" t="s">
        <v>359</v>
      </c>
      <c r="C552" t="s">
        <v>358</v>
      </c>
      <c r="D552" t="s">
        <v>357</v>
      </c>
      <c r="E552" t="s">
        <v>356</v>
      </c>
      <c r="F552">
        <v>2009</v>
      </c>
      <c r="G552">
        <v>39.770000000000003</v>
      </c>
    </row>
    <row r="553" spans="1:7" x14ac:dyDescent="0.35">
      <c r="A553" t="s">
        <v>380</v>
      </c>
      <c r="B553" t="s">
        <v>359</v>
      </c>
      <c r="C553" t="s">
        <v>358</v>
      </c>
      <c r="D553" t="s">
        <v>357</v>
      </c>
      <c r="E553" t="s">
        <v>356</v>
      </c>
      <c r="F553">
        <v>2010</v>
      </c>
      <c r="G553">
        <v>40.57</v>
      </c>
    </row>
    <row r="554" spans="1:7" x14ac:dyDescent="0.35">
      <c r="A554" t="s">
        <v>380</v>
      </c>
      <c r="B554" t="s">
        <v>359</v>
      </c>
      <c r="C554" t="s">
        <v>358</v>
      </c>
      <c r="D554" t="s">
        <v>357</v>
      </c>
      <c r="E554" t="s">
        <v>356</v>
      </c>
      <c r="F554">
        <v>2011</v>
      </c>
      <c r="G554">
        <v>39.44</v>
      </c>
    </row>
    <row r="555" spans="1:7" x14ac:dyDescent="0.35">
      <c r="A555" t="s">
        <v>380</v>
      </c>
      <c r="B555" t="s">
        <v>359</v>
      </c>
      <c r="C555" t="s">
        <v>358</v>
      </c>
      <c r="D555" t="s">
        <v>357</v>
      </c>
      <c r="E555" t="s">
        <v>356</v>
      </c>
      <c r="F555">
        <v>2012</v>
      </c>
      <c r="G555">
        <v>38.06</v>
      </c>
    </row>
    <row r="556" spans="1:7" x14ac:dyDescent="0.35">
      <c r="A556" t="s">
        <v>380</v>
      </c>
      <c r="B556" t="s">
        <v>359</v>
      </c>
      <c r="C556" t="s">
        <v>358</v>
      </c>
      <c r="D556" t="s">
        <v>357</v>
      </c>
      <c r="E556" t="s">
        <v>356</v>
      </c>
      <c r="F556">
        <v>2013</v>
      </c>
      <c r="G556">
        <v>37.19</v>
      </c>
    </row>
    <row r="557" spans="1:7" x14ac:dyDescent="0.35">
      <c r="A557" t="s">
        <v>380</v>
      </c>
      <c r="B557" t="s">
        <v>359</v>
      </c>
      <c r="C557" t="s">
        <v>358</v>
      </c>
      <c r="D557" t="s">
        <v>357</v>
      </c>
      <c r="E557" t="s">
        <v>356</v>
      </c>
      <c r="F557">
        <v>2014</v>
      </c>
      <c r="G557">
        <v>36.56</v>
      </c>
    </row>
    <row r="558" spans="1:7" x14ac:dyDescent="0.35">
      <c r="A558" t="s">
        <v>380</v>
      </c>
      <c r="B558" t="s">
        <v>359</v>
      </c>
      <c r="C558" t="s">
        <v>358</v>
      </c>
      <c r="D558" t="s">
        <v>357</v>
      </c>
      <c r="E558" t="s">
        <v>356</v>
      </c>
      <c r="F558">
        <v>2015</v>
      </c>
      <c r="G558">
        <v>36.909999999999997</v>
      </c>
    </row>
    <row r="559" spans="1:7" x14ac:dyDescent="0.35">
      <c r="A559" t="s">
        <v>380</v>
      </c>
      <c r="B559" t="s">
        <v>359</v>
      </c>
      <c r="C559" t="s">
        <v>358</v>
      </c>
      <c r="D559" t="s">
        <v>357</v>
      </c>
      <c r="E559" t="s">
        <v>356</v>
      </c>
      <c r="F559">
        <v>2016</v>
      </c>
      <c r="G559">
        <v>36.08</v>
      </c>
    </row>
    <row r="560" spans="1:7" x14ac:dyDescent="0.35">
      <c r="A560" t="s">
        <v>379</v>
      </c>
      <c r="B560" t="s">
        <v>359</v>
      </c>
      <c r="C560" t="s">
        <v>358</v>
      </c>
      <c r="D560" t="s">
        <v>357</v>
      </c>
      <c r="E560" t="s">
        <v>356</v>
      </c>
      <c r="F560">
        <v>2005</v>
      </c>
      <c r="G560">
        <v>50.91</v>
      </c>
    </row>
    <row r="561" spans="1:7" x14ac:dyDescent="0.35">
      <c r="A561" t="s">
        <v>379</v>
      </c>
      <c r="B561" t="s">
        <v>359</v>
      </c>
      <c r="C561" t="s">
        <v>358</v>
      </c>
      <c r="D561" t="s">
        <v>357</v>
      </c>
      <c r="E561" t="s">
        <v>356</v>
      </c>
      <c r="F561">
        <v>2006</v>
      </c>
      <c r="G561">
        <v>55.16</v>
      </c>
    </row>
    <row r="562" spans="1:7" x14ac:dyDescent="0.35">
      <c r="A562" t="s">
        <v>379</v>
      </c>
      <c r="B562" t="s">
        <v>359</v>
      </c>
      <c r="C562" t="s">
        <v>358</v>
      </c>
      <c r="D562" t="s">
        <v>357</v>
      </c>
      <c r="E562" t="s">
        <v>356</v>
      </c>
      <c r="F562">
        <v>2007</v>
      </c>
      <c r="G562">
        <v>55.21</v>
      </c>
    </row>
    <row r="563" spans="1:7" x14ac:dyDescent="0.35">
      <c r="A563" t="s">
        <v>379</v>
      </c>
      <c r="B563" t="s">
        <v>359</v>
      </c>
      <c r="C563" t="s">
        <v>358</v>
      </c>
      <c r="D563" t="s">
        <v>357</v>
      </c>
      <c r="E563" t="s">
        <v>356</v>
      </c>
      <c r="F563">
        <v>2008</v>
      </c>
      <c r="G563">
        <v>60.34</v>
      </c>
    </row>
    <row r="564" spans="1:7" x14ac:dyDescent="0.35">
      <c r="A564" t="s">
        <v>379</v>
      </c>
      <c r="B564" t="s">
        <v>359</v>
      </c>
      <c r="C564" t="s">
        <v>358</v>
      </c>
      <c r="D564" t="s">
        <v>357</v>
      </c>
      <c r="E564" t="s">
        <v>356</v>
      </c>
      <c r="F564">
        <v>2009</v>
      </c>
      <c r="G564">
        <v>62.27</v>
      </c>
    </row>
    <row r="565" spans="1:7" x14ac:dyDescent="0.35">
      <c r="A565" t="s">
        <v>379</v>
      </c>
      <c r="B565" t="s">
        <v>359</v>
      </c>
      <c r="C565" t="s">
        <v>358</v>
      </c>
      <c r="D565" t="s">
        <v>357</v>
      </c>
      <c r="E565" t="s">
        <v>356</v>
      </c>
      <c r="F565">
        <v>2010</v>
      </c>
      <c r="G565">
        <v>64.28</v>
      </c>
    </row>
    <row r="566" spans="1:7" x14ac:dyDescent="0.35">
      <c r="A566" t="s">
        <v>379</v>
      </c>
      <c r="B566" t="s">
        <v>359</v>
      </c>
      <c r="C566" t="s">
        <v>358</v>
      </c>
      <c r="D566" t="s">
        <v>357</v>
      </c>
      <c r="E566" t="s">
        <v>356</v>
      </c>
      <c r="F566">
        <v>2011</v>
      </c>
      <c r="G566">
        <v>67.900000000000006</v>
      </c>
    </row>
    <row r="567" spans="1:7" x14ac:dyDescent="0.35">
      <c r="A567" t="s">
        <v>379</v>
      </c>
      <c r="B567" t="s">
        <v>359</v>
      </c>
      <c r="C567" t="s">
        <v>358</v>
      </c>
      <c r="D567" t="s">
        <v>357</v>
      </c>
      <c r="E567" t="s">
        <v>356</v>
      </c>
      <c r="F567">
        <v>2012</v>
      </c>
      <c r="G567">
        <v>65.66</v>
      </c>
    </row>
    <row r="568" spans="1:7" x14ac:dyDescent="0.35">
      <c r="A568" t="s">
        <v>379</v>
      </c>
      <c r="B568" t="s">
        <v>359</v>
      </c>
      <c r="C568" t="s">
        <v>358</v>
      </c>
      <c r="D568" t="s">
        <v>357</v>
      </c>
      <c r="E568" t="s">
        <v>356</v>
      </c>
      <c r="F568">
        <v>2013</v>
      </c>
      <c r="G568">
        <v>64.31</v>
      </c>
    </row>
    <row r="569" spans="1:7" x14ac:dyDescent="0.35">
      <c r="A569" t="s">
        <v>379</v>
      </c>
      <c r="B569" t="s">
        <v>359</v>
      </c>
      <c r="C569" t="s">
        <v>358</v>
      </c>
      <c r="D569" t="s">
        <v>357</v>
      </c>
      <c r="E569" t="s">
        <v>356</v>
      </c>
      <c r="F569">
        <v>2014</v>
      </c>
      <c r="G569">
        <v>61.52</v>
      </c>
    </row>
    <row r="570" spans="1:7" x14ac:dyDescent="0.35">
      <c r="A570" t="s">
        <v>379</v>
      </c>
      <c r="B570" t="s">
        <v>359</v>
      </c>
      <c r="C570" t="s">
        <v>358</v>
      </c>
      <c r="D570" t="s">
        <v>357</v>
      </c>
      <c r="E570" t="s">
        <v>356</v>
      </c>
      <c r="F570">
        <v>2015</v>
      </c>
      <c r="G570">
        <v>59.15</v>
      </c>
    </row>
    <row r="571" spans="1:7" x14ac:dyDescent="0.35">
      <c r="A571" t="s">
        <v>379</v>
      </c>
      <c r="B571" t="s">
        <v>359</v>
      </c>
      <c r="C571" t="s">
        <v>358</v>
      </c>
      <c r="D571" t="s">
        <v>357</v>
      </c>
      <c r="E571" t="s">
        <v>356</v>
      </c>
      <c r="F571">
        <v>2016</v>
      </c>
      <c r="G571">
        <v>59.27</v>
      </c>
    </row>
    <row r="572" spans="1:7" x14ac:dyDescent="0.35">
      <c r="A572" t="s">
        <v>378</v>
      </c>
      <c r="B572" t="s">
        <v>359</v>
      </c>
      <c r="C572" t="s">
        <v>358</v>
      </c>
      <c r="D572" t="s">
        <v>357</v>
      </c>
      <c r="E572" t="s">
        <v>356</v>
      </c>
      <c r="F572">
        <v>2005</v>
      </c>
      <c r="G572">
        <v>26.3</v>
      </c>
    </row>
    <row r="573" spans="1:7" x14ac:dyDescent="0.35">
      <c r="A573" t="s">
        <v>378</v>
      </c>
      <c r="B573" t="s">
        <v>359</v>
      </c>
      <c r="C573" t="s">
        <v>358</v>
      </c>
      <c r="D573" t="s">
        <v>357</v>
      </c>
      <c r="E573" t="s">
        <v>356</v>
      </c>
      <c r="F573">
        <v>2006</v>
      </c>
      <c r="G573">
        <v>31.72</v>
      </c>
    </row>
    <row r="574" spans="1:7" x14ac:dyDescent="0.35">
      <c r="A574" t="s">
        <v>378</v>
      </c>
      <c r="B574" t="s">
        <v>359</v>
      </c>
      <c r="C574" t="s">
        <v>358</v>
      </c>
      <c r="D574" t="s">
        <v>357</v>
      </c>
      <c r="E574" t="s">
        <v>356</v>
      </c>
      <c r="F574">
        <v>2007</v>
      </c>
      <c r="G574">
        <v>24.22</v>
      </c>
    </row>
    <row r="575" spans="1:7" x14ac:dyDescent="0.35">
      <c r="A575" t="s">
        <v>378</v>
      </c>
      <c r="B575" t="s">
        <v>359</v>
      </c>
      <c r="C575" t="s">
        <v>358</v>
      </c>
      <c r="D575" t="s">
        <v>357</v>
      </c>
      <c r="E575" t="s">
        <v>356</v>
      </c>
      <c r="F575">
        <v>2008</v>
      </c>
      <c r="G575">
        <v>24.8</v>
      </c>
    </row>
    <row r="576" spans="1:7" x14ac:dyDescent="0.35">
      <c r="A576" t="s">
        <v>378</v>
      </c>
      <c r="B576" t="s">
        <v>359</v>
      </c>
      <c r="C576" t="s">
        <v>358</v>
      </c>
      <c r="D576" t="s">
        <v>357</v>
      </c>
      <c r="E576" t="s">
        <v>356</v>
      </c>
      <c r="F576">
        <v>2009</v>
      </c>
      <c r="G576">
        <v>21.9</v>
      </c>
    </row>
    <row r="577" spans="1:7" x14ac:dyDescent="0.35">
      <c r="A577" t="s">
        <v>378</v>
      </c>
      <c r="B577" t="s">
        <v>359</v>
      </c>
      <c r="C577" t="s">
        <v>358</v>
      </c>
      <c r="D577" t="s">
        <v>357</v>
      </c>
      <c r="E577" t="s">
        <v>356</v>
      </c>
      <c r="F577">
        <v>2010</v>
      </c>
      <c r="G577">
        <v>23.86</v>
      </c>
    </row>
    <row r="578" spans="1:7" x14ac:dyDescent="0.35">
      <c r="A578" t="s">
        <v>378</v>
      </c>
      <c r="B578" t="s">
        <v>359</v>
      </c>
      <c r="C578" t="s">
        <v>358</v>
      </c>
      <c r="D578" t="s">
        <v>357</v>
      </c>
      <c r="E578" t="s">
        <v>356</v>
      </c>
      <c r="F578">
        <v>2011</v>
      </c>
      <c r="G578">
        <v>23.52</v>
      </c>
    </row>
    <row r="579" spans="1:7" x14ac:dyDescent="0.35">
      <c r="A579" t="s">
        <v>378</v>
      </c>
      <c r="B579" t="s">
        <v>359</v>
      </c>
      <c r="C579" t="s">
        <v>358</v>
      </c>
      <c r="D579" t="s">
        <v>357</v>
      </c>
      <c r="E579" t="s">
        <v>356</v>
      </c>
      <c r="F579">
        <v>2012</v>
      </c>
      <c r="G579">
        <v>23.86</v>
      </c>
    </row>
    <row r="580" spans="1:7" x14ac:dyDescent="0.35">
      <c r="A580" t="s">
        <v>378</v>
      </c>
      <c r="B580" t="s">
        <v>359</v>
      </c>
      <c r="C580" t="s">
        <v>358</v>
      </c>
      <c r="D580" t="s">
        <v>357</v>
      </c>
      <c r="E580" t="s">
        <v>356</v>
      </c>
      <c r="F580">
        <v>2013</v>
      </c>
      <c r="G580">
        <v>21</v>
      </c>
    </row>
    <row r="581" spans="1:7" x14ac:dyDescent="0.35">
      <c r="A581" t="s">
        <v>378</v>
      </c>
      <c r="B581" t="s">
        <v>359</v>
      </c>
      <c r="C581" t="s">
        <v>358</v>
      </c>
      <c r="D581" t="s">
        <v>357</v>
      </c>
      <c r="E581" t="s">
        <v>356</v>
      </c>
      <c r="F581">
        <v>2014</v>
      </c>
      <c r="G581">
        <v>20.36</v>
      </c>
    </row>
    <row r="582" spans="1:7" x14ac:dyDescent="0.35">
      <c r="A582" t="s">
        <v>378</v>
      </c>
      <c r="B582" t="s">
        <v>359</v>
      </c>
      <c r="C582" t="s">
        <v>358</v>
      </c>
      <c r="D582" t="s">
        <v>357</v>
      </c>
      <c r="E582" t="s">
        <v>356</v>
      </c>
      <c r="F582">
        <v>2015</v>
      </c>
      <c r="G582">
        <v>22.04</v>
      </c>
    </row>
    <row r="583" spans="1:7" x14ac:dyDescent="0.35">
      <c r="A583" t="s">
        <v>378</v>
      </c>
      <c r="B583" t="s">
        <v>359</v>
      </c>
      <c r="C583" t="s">
        <v>358</v>
      </c>
      <c r="D583" t="s">
        <v>357</v>
      </c>
      <c r="E583" t="s">
        <v>356</v>
      </c>
      <c r="F583">
        <v>2016</v>
      </c>
      <c r="G583">
        <v>23.39</v>
      </c>
    </row>
    <row r="584" spans="1:7" x14ac:dyDescent="0.35">
      <c r="A584" t="s">
        <v>377</v>
      </c>
      <c r="B584" t="s">
        <v>359</v>
      </c>
      <c r="C584" t="s">
        <v>358</v>
      </c>
      <c r="D584" t="s">
        <v>357</v>
      </c>
      <c r="E584" t="s">
        <v>356</v>
      </c>
      <c r="F584">
        <v>2005</v>
      </c>
      <c r="G584">
        <v>27.56</v>
      </c>
    </row>
    <row r="585" spans="1:7" x14ac:dyDescent="0.35">
      <c r="A585" t="s">
        <v>377</v>
      </c>
      <c r="B585" t="s">
        <v>359</v>
      </c>
      <c r="C585" t="s">
        <v>358</v>
      </c>
      <c r="D585" t="s">
        <v>357</v>
      </c>
      <c r="E585" t="s">
        <v>356</v>
      </c>
      <c r="F585">
        <v>2006</v>
      </c>
      <c r="G585">
        <v>27.31</v>
      </c>
    </row>
    <row r="586" spans="1:7" x14ac:dyDescent="0.35">
      <c r="A586" t="s">
        <v>377</v>
      </c>
      <c r="B586" t="s">
        <v>359</v>
      </c>
      <c r="C586" t="s">
        <v>358</v>
      </c>
      <c r="D586" t="s">
        <v>357</v>
      </c>
      <c r="E586" t="s">
        <v>356</v>
      </c>
      <c r="F586">
        <v>2007</v>
      </c>
      <c r="G586">
        <v>25.74</v>
      </c>
    </row>
    <row r="587" spans="1:7" x14ac:dyDescent="0.35">
      <c r="A587" t="s">
        <v>377</v>
      </c>
      <c r="B587" t="s">
        <v>359</v>
      </c>
      <c r="C587" t="s">
        <v>358</v>
      </c>
      <c r="D587" t="s">
        <v>357</v>
      </c>
      <c r="E587" t="s">
        <v>356</v>
      </c>
      <c r="F587">
        <v>2008</v>
      </c>
      <c r="G587">
        <v>22.72</v>
      </c>
    </row>
    <row r="588" spans="1:7" x14ac:dyDescent="0.35">
      <c r="A588" t="s">
        <v>377</v>
      </c>
      <c r="B588" t="s">
        <v>359</v>
      </c>
      <c r="C588" t="s">
        <v>358</v>
      </c>
      <c r="D588" t="s">
        <v>357</v>
      </c>
      <c r="E588" t="s">
        <v>356</v>
      </c>
      <c r="F588">
        <v>2009</v>
      </c>
      <c r="G588">
        <v>19.77</v>
      </c>
    </row>
    <row r="589" spans="1:7" x14ac:dyDescent="0.35">
      <c r="A589" t="s">
        <v>377</v>
      </c>
      <c r="B589" t="s">
        <v>359</v>
      </c>
      <c r="C589" t="s">
        <v>358</v>
      </c>
      <c r="D589" t="s">
        <v>357</v>
      </c>
      <c r="E589" t="s">
        <v>356</v>
      </c>
      <c r="F589">
        <v>2010</v>
      </c>
      <c r="G589">
        <v>21.12</v>
      </c>
    </row>
    <row r="590" spans="1:7" x14ac:dyDescent="0.35">
      <c r="A590" t="s">
        <v>377</v>
      </c>
      <c r="B590" t="s">
        <v>359</v>
      </c>
      <c r="C590" t="s">
        <v>358</v>
      </c>
      <c r="D590" t="s">
        <v>357</v>
      </c>
      <c r="E590" t="s">
        <v>356</v>
      </c>
      <c r="F590">
        <v>2011</v>
      </c>
      <c r="G590">
        <v>23.67</v>
      </c>
    </row>
    <row r="591" spans="1:7" x14ac:dyDescent="0.35">
      <c r="A591" t="s">
        <v>377</v>
      </c>
      <c r="B591" t="s">
        <v>359</v>
      </c>
      <c r="C591" t="s">
        <v>358</v>
      </c>
      <c r="D591" t="s">
        <v>357</v>
      </c>
      <c r="E591" t="s">
        <v>356</v>
      </c>
      <c r="F591">
        <v>2012</v>
      </c>
      <c r="G591">
        <v>24.34</v>
      </c>
    </row>
    <row r="592" spans="1:7" x14ac:dyDescent="0.35">
      <c r="A592" t="s">
        <v>377</v>
      </c>
      <c r="B592" t="s">
        <v>359</v>
      </c>
      <c r="C592" t="s">
        <v>358</v>
      </c>
      <c r="D592" t="s">
        <v>357</v>
      </c>
      <c r="E592" t="s">
        <v>356</v>
      </c>
      <c r="F592">
        <v>2013</v>
      </c>
      <c r="G592">
        <v>23.16</v>
      </c>
    </row>
    <row r="593" spans="1:7" x14ac:dyDescent="0.35">
      <c r="A593" t="s">
        <v>377</v>
      </c>
      <c r="B593" t="s">
        <v>359</v>
      </c>
      <c r="C593" t="s">
        <v>358</v>
      </c>
      <c r="D593" t="s">
        <v>357</v>
      </c>
      <c r="E593" t="s">
        <v>356</v>
      </c>
      <c r="F593">
        <v>2014</v>
      </c>
      <c r="G593">
        <v>23.59</v>
      </c>
    </row>
    <row r="594" spans="1:7" x14ac:dyDescent="0.35">
      <c r="A594" t="s">
        <v>377</v>
      </c>
      <c r="B594" t="s">
        <v>359</v>
      </c>
      <c r="C594" t="s">
        <v>358</v>
      </c>
      <c r="D594" t="s">
        <v>357</v>
      </c>
      <c r="E594" t="s">
        <v>356</v>
      </c>
      <c r="F594">
        <v>2015</v>
      </c>
      <c r="G594">
        <v>22.92</v>
      </c>
    </row>
    <row r="595" spans="1:7" x14ac:dyDescent="0.35">
      <c r="A595" t="s">
        <v>377</v>
      </c>
      <c r="B595" t="s">
        <v>359</v>
      </c>
      <c r="C595" t="s">
        <v>358</v>
      </c>
      <c r="D595" t="s">
        <v>357</v>
      </c>
      <c r="E595" t="s">
        <v>356</v>
      </c>
      <c r="F595">
        <v>2016</v>
      </c>
      <c r="G595">
        <v>21.63</v>
      </c>
    </row>
    <row r="596" spans="1:7" x14ac:dyDescent="0.35">
      <c r="A596" t="s">
        <v>376</v>
      </c>
      <c r="B596" t="s">
        <v>359</v>
      </c>
      <c r="C596" t="s">
        <v>358</v>
      </c>
      <c r="D596" t="s">
        <v>357</v>
      </c>
      <c r="E596" t="s">
        <v>356</v>
      </c>
      <c r="F596">
        <v>2005</v>
      </c>
      <c r="G596">
        <v>9.94</v>
      </c>
    </row>
    <row r="597" spans="1:7" x14ac:dyDescent="0.35">
      <c r="A597" t="s">
        <v>376</v>
      </c>
      <c r="B597" t="s">
        <v>359</v>
      </c>
      <c r="C597" t="s">
        <v>358</v>
      </c>
      <c r="D597" t="s">
        <v>357</v>
      </c>
      <c r="E597" t="s">
        <v>356</v>
      </c>
      <c r="F597">
        <v>2006</v>
      </c>
      <c r="G597">
        <v>9.32</v>
      </c>
    </row>
    <row r="598" spans="1:7" x14ac:dyDescent="0.35">
      <c r="A598" t="s">
        <v>376</v>
      </c>
      <c r="B598" t="s">
        <v>359</v>
      </c>
      <c r="C598" t="s">
        <v>358</v>
      </c>
      <c r="D598" t="s">
        <v>357</v>
      </c>
      <c r="E598" t="s">
        <v>356</v>
      </c>
      <c r="F598">
        <v>2007</v>
      </c>
      <c r="G598">
        <v>9.35</v>
      </c>
    </row>
    <row r="599" spans="1:7" x14ac:dyDescent="0.35">
      <c r="A599" t="s">
        <v>376</v>
      </c>
      <c r="B599" t="s">
        <v>359</v>
      </c>
      <c r="C599" t="s">
        <v>358</v>
      </c>
      <c r="D599" t="s">
        <v>357</v>
      </c>
      <c r="E599" t="s">
        <v>356</v>
      </c>
      <c r="F599">
        <v>2008</v>
      </c>
      <c r="G599">
        <v>10.39</v>
      </c>
    </row>
    <row r="600" spans="1:7" x14ac:dyDescent="0.35">
      <c r="A600" t="s">
        <v>376</v>
      </c>
      <c r="B600" t="s">
        <v>359</v>
      </c>
      <c r="C600" t="s">
        <v>358</v>
      </c>
      <c r="D600" t="s">
        <v>357</v>
      </c>
      <c r="E600" t="s">
        <v>356</v>
      </c>
      <c r="F600">
        <v>2009</v>
      </c>
      <c r="G600">
        <v>10.5</v>
      </c>
    </row>
    <row r="601" spans="1:7" x14ac:dyDescent="0.35">
      <c r="A601" t="s">
        <v>376</v>
      </c>
      <c r="B601" t="s">
        <v>359</v>
      </c>
      <c r="C601" t="s">
        <v>358</v>
      </c>
      <c r="D601" t="s">
        <v>357</v>
      </c>
      <c r="E601" t="s">
        <v>356</v>
      </c>
      <c r="F601">
        <v>2010</v>
      </c>
      <c r="G601">
        <v>9.69</v>
      </c>
    </row>
    <row r="602" spans="1:7" x14ac:dyDescent="0.35">
      <c r="A602" t="s">
        <v>376</v>
      </c>
      <c r="B602" t="s">
        <v>359</v>
      </c>
      <c r="C602" t="s">
        <v>358</v>
      </c>
      <c r="D602" t="s">
        <v>357</v>
      </c>
      <c r="E602" t="s">
        <v>356</v>
      </c>
      <c r="F602">
        <v>2011</v>
      </c>
      <c r="G602">
        <v>9.41</v>
      </c>
    </row>
    <row r="603" spans="1:7" x14ac:dyDescent="0.35">
      <c r="A603" t="s">
        <v>376</v>
      </c>
      <c r="B603" t="s">
        <v>359</v>
      </c>
      <c r="C603" t="s">
        <v>358</v>
      </c>
      <c r="D603" t="s">
        <v>357</v>
      </c>
      <c r="E603" t="s">
        <v>356</v>
      </c>
      <c r="F603">
        <v>2012</v>
      </c>
      <c r="G603">
        <v>8.7100000000000009</v>
      </c>
    </row>
    <row r="604" spans="1:7" x14ac:dyDescent="0.35">
      <c r="A604" t="s">
        <v>376</v>
      </c>
      <c r="B604" t="s">
        <v>359</v>
      </c>
      <c r="C604" t="s">
        <v>358</v>
      </c>
      <c r="D604" t="s">
        <v>357</v>
      </c>
      <c r="E604" t="s">
        <v>356</v>
      </c>
      <c r="F604">
        <v>2013</v>
      </c>
      <c r="G604">
        <v>8.8800000000000008</v>
      </c>
    </row>
    <row r="605" spans="1:7" x14ac:dyDescent="0.35">
      <c r="A605" t="s">
        <v>376</v>
      </c>
      <c r="B605" t="s">
        <v>359</v>
      </c>
      <c r="C605" t="s">
        <v>358</v>
      </c>
      <c r="D605" t="s">
        <v>357</v>
      </c>
      <c r="E605" t="s">
        <v>356</v>
      </c>
      <c r="F605">
        <v>2014</v>
      </c>
      <c r="G605">
        <v>9.3800000000000008</v>
      </c>
    </row>
    <row r="606" spans="1:7" x14ac:dyDescent="0.35">
      <c r="A606" t="s">
        <v>376</v>
      </c>
      <c r="B606" t="s">
        <v>359</v>
      </c>
      <c r="C606" t="s">
        <v>358</v>
      </c>
      <c r="D606" t="s">
        <v>357</v>
      </c>
      <c r="E606" t="s">
        <v>356</v>
      </c>
      <c r="F606">
        <v>2015</v>
      </c>
      <c r="G606">
        <v>10.8</v>
      </c>
    </row>
    <row r="607" spans="1:7" x14ac:dyDescent="0.35">
      <c r="A607" t="s">
        <v>376</v>
      </c>
      <c r="B607" t="s">
        <v>359</v>
      </c>
      <c r="C607" t="s">
        <v>358</v>
      </c>
      <c r="D607" t="s">
        <v>357</v>
      </c>
      <c r="E607" t="s">
        <v>356</v>
      </c>
      <c r="F607">
        <v>2016</v>
      </c>
      <c r="G607">
        <v>10.23</v>
      </c>
    </row>
    <row r="608" spans="1:7" x14ac:dyDescent="0.35">
      <c r="A608" t="s">
        <v>375</v>
      </c>
      <c r="B608" t="s">
        <v>359</v>
      </c>
      <c r="C608" t="s">
        <v>358</v>
      </c>
      <c r="D608" t="s">
        <v>357</v>
      </c>
      <c r="E608" t="s">
        <v>356</v>
      </c>
      <c r="F608">
        <v>2005</v>
      </c>
      <c r="G608">
        <v>4.0999999999999996</v>
      </c>
    </row>
    <row r="609" spans="1:7" x14ac:dyDescent="0.35">
      <c r="A609" t="s">
        <v>375</v>
      </c>
      <c r="B609" t="s">
        <v>359</v>
      </c>
      <c r="C609" t="s">
        <v>358</v>
      </c>
      <c r="D609" t="s">
        <v>357</v>
      </c>
      <c r="E609" t="s">
        <v>356</v>
      </c>
      <c r="F609">
        <v>2006</v>
      </c>
      <c r="G609">
        <v>5.33</v>
      </c>
    </row>
    <row r="610" spans="1:7" x14ac:dyDescent="0.35">
      <c r="A610" t="s">
        <v>375</v>
      </c>
      <c r="B610" t="s">
        <v>359</v>
      </c>
      <c r="C610" t="s">
        <v>358</v>
      </c>
      <c r="D610" t="s">
        <v>357</v>
      </c>
      <c r="E610" t="s">
        <v>356</v>
      </c>
      <c r="F610">
        <v>2007</v>
      </c>
      <c r="G610">
        <v>5.01</v>
      </c>
    </row>
    <row r="611" spans="1:7" x14ac:dyDescent="0.35">
      <c r="A611" t="s">
        <v>375</v>
      </c>
      <c r="B611" t="s">
        <v>359</v>
      </c>
      <c r="C611" t="s">
        <v>358</v>
      </c>
      <c r="D611" t="s">
        <v>357</v>
      </c>
      <c r="E611" t="s">
        <v>356</v>
      </c>
      <c r="F611">
        <v>2008</v>
      </c>
      <c r="G611">
        <v>3.21</v>
      </c>
    </row>
    <row r="612" spans="1:7" x14ac:dyDescent="0.35">
      <c r="A612" t="s">
        <v>375</v>
      </c>
      <c r="B612" t="s">
        <v>359</v>
      </c>
      <c r="C612" t="s">
        <v>358</v>
      </c>
      <c r="D612" t="s">
        <v>357</v>
      </c>
      <c r="E612" t="s">
        <v>356</v>
      </c>
      <c r="F612">
        <v>2009</v>
      </c>
      <c r="G612">
        <v>3.6</v>
      </c>
    </row>
    <row r="613" spans="1:7" x14ac:dyDescent="0.35">
      <c r="A613" t="s">
        <v>375</v>
      </c>
      <c r="B613" t="s">
        <v>359</v>
      </c>
      <c r="C613" t="s">
        <v>358</v>
      </c>
      <c r="D613" t="s">
        <v>357</v>
      </c>
      <c r="E613" t="s">
        <v>356</v>
      </c>
      <c r="F613">
        <v>2010</v>
      </c>
      <c r="G613">
        <v>3.31</v>
      </c>
    </row>
    <row r="614" spans="1:7" x14ac:dyDescent="0.35">
      <c r="A614" t="s">
        <v>375</v>
      </c>
      <c r="B614" t="s">
        <v>359</v>
      </c>
      <c r="C614" t="s">
        <v>358</v>
      </c>
      <c r="D614" t="s">
        <v>357</v>
      </c>
      <c r="E614" t="s">
        <v>356</v>
      </c>
      <c r="F614">
        <v>2011</v>
      </c>
      <c r="G614">
        <v>3.38</v>
      </c>
    </row>
    <row r="615" spans="1:7" x14ac:dyDescent="0.35">
      <c r="A615" t="s">
        <v>375</v>
      </c>
      <c r="B615" t="s">
        <v>359</v>
      </c>
      <c r="C615" t="s">
        <v>358</v>
      </c>
      <c r="D615" t="s">
        <v>357</v>
      </c>
      <c r="E615" t="s">
        <v>356</v>
      </c>
      <c r="F615">
        <v>2012</v>
      </c>
      <c r="G615">
        <v>3.08</v>
      </c>
    </row>
    <row r="616" spans="1:7" x14ac:dyDescent="0.35">
      <c r="A616" t="s">
        <v>375</v>
      </c>
      <c r="B616" t="s">
        <v>359</v>
      </c>
      <c r="C616" t="s">
        <v>358</v>
      </c>
      <c r="D616" t="s">
        <v>357</v>
      </c>
      <c r="E616" t="s">
        <v>356</v>
      </c>
      <c r="F616">
        <v>2013</v>
      </c>
      <c r="G616">
        <v>3.5</v>
      </c>
    </row>
    <row r="617" spans="1:7" x14ac:dyDescent="0.35">
      <c r="A617" t="s">
        <v>375</v>
      </c>
      <c r="B617" t="s">
        <v>359</v>
      </c>
      <c r="C617" t="s">
        <v>358</v>
      </c>
      <c r="D617" t="s">
        <v>357</v>
      </c>
      <c r="E617" t="s">
        <v>356</v>
      </c>
      <c r="F617">
        <v>2014</v>
      </c>
      <c r="G617">
        <v>3.03</v>
      </c>
    </row>
    <row r="618" spans="1:7" x14ac:dyDescent="0.35">
      <c r="A618" t="s">
        <v>375</v>
      </c>
      <c r="B618" t="s">
        <v>359</v>
      </c>
      <c r="C618" t="s">
        <v>358</v>
      </c>
      <c r="D618" t="s">
        <v>357</v>
      </c>
      <c r="E618" t="s">
        <v>356</v>
      </c>
      <c r="F618">
        <v>2015</v>
      </c>
      <c r="G618">
        <v>4.57</v>
      </c>
    </row>
    <row r="619" spans="1:7" x14ac:dyDescent="0.35">
      <c r="A619" t="s">
        <v>375</v>
      </c>
      <c r="B619" t="s">
        <v>359</v>
      </c>
      <c r="C619" t="s">
        <v>358</v>
      </c>
      <c r="D619" t="s">
        <v>357</v>
      </c>
      <c r="E619" t="s">
        <v>356</v>
      </c>
      <c r="F619">
        <v>2016</v>
      </c>
      <c r="G619">
        <v>4.91</v>
      </c>
    </row>
    <row r="620" spans="1:7" x14ac:dyDescent="0.35">
      <c r="A620" t="s">
        <v>374</v>
      </c>
      <c r="B620" t="s">
        <v>359</v>
      </c>
      <c r="C620" t="s">
        <v>358</v>
      </c>
      <c r="D620" t="s">
        <v>357</v>
      </c>
      <c r="E620" t="s">
        <v>356</v>
      </c>
      <c r="F620">
        <v>2005</v>
      </c>
      <c r="G620">
        <v>42.8</v>
      </c>
    </row>
    <row r="621" spans="1:7" x14ac:dyDescent="0.35">
      <c r="A621" t="s">
        <v>374</v>
      </c>
      <c r="B621" t="s">
        <v>359</v>
      </c>
      <c r="C621" t="s">
        <v>358</v>
      </c>
      <c r="D621" t="s">
        <v>357</v>
      </c>
      <c r="E621" t="s">
        <v>356</v>
      </c>
      <c r="F621">
        <v>2006</v>
      </c>
      <c r="G621">
        <v>44.58</v>
      </c>
    </row>
    <row r="622" spans="1:7" x14ac:dyDescent="0.35">
      <c r="A622" t="s">
        <v>374</v>
      </c>
      <c r="B622" t="s">
        <v>359</v>
      </c>
      <c r="C622" t="s">
        <v>358</v>
      </c>
      <c r="D622" t="s">
        <v>357</v>
      </c>
      <c r="E622" t="s">
        <v>356</v>
      </c>
      <c r="F622">
        <v>2007</v>
      </c>
      <c r="G622">
        <v>41.44</v>
      </c>
    </row>
    <row r="623" spans="1:7" x14ac:dyDescent="0.35">
      <c r="A623" t="s">
        <v>374</v>
      </c>
      <c r="B623" t="s">
        <v>359</v>
      </c>
      <c r="C623" t="s">
        <v>358</v>
      </c>
      <c r="D623" t="s">
        <v>357</v>
      </c>
      <c r="E623" t="s">
        <v>356</v>
      </c>
      <c r="F623">
        <v>2008</v>
      </c>
      <c r="G623">
        <v>45.2</v>
      </c>
    </row>
    <row r="624" spans="1:7" x14ac:dyDescent="0.35">
      <c r="A624" t="s">
        <v>374</v>
      </c>
      <c r="B624" t="s">
        <v>359</v>
      </c>
      <c r="C624" t="s">
        <v>358</v>
      </c>
      <c r="D624" t="s">
        <v>357</v>
      </c>
      <c r="E624" t="s">
        <v>356</v>
      </c>
      <c r="F624">
        <v>2009</v>
      </c>
      <c r="G624">
        <v>42.05</v>
      </c>
    </row>
    <row r="625" spans="1:7" x14ac:dyDescent="0.35">
      <c r="A625" t="s">
        <v>374</v>
      </c>
      <c r="B625" t="s">
        <v>359</v>
      </c>
      <c r="C625" t="s">
        <v>358</v>
      </c>
      <c r="D625" t="s">
        <v>357</v>
      </c>
      <c r="E625" t="s">
        <v>356</v>
      </c>
      <c r="F625">
        <v>2010</v>
      </c>
      <c r="G625">
        <v>41.27</v>
      </c>
    </row>
    <row r="626" spans="1:7" x14ac:dyDescent="0.35">
      <c r="A626" t="s">
        <v>374</v>
      </c>
      <c r="B626" t="s">
        <v>359</v>
      </c>
      <c r="C626" t="s">
        <v>358</v>
      </c>
      <c r="D626" t="s">
        <v>357</v>
      </c>
      <c r="E626" t="s">
        <v>356</v>
      </c>
      <c r="F626">
        <v>2011</v>
      </c>
      <c r="G626">
        <v>43.52</v>
      </c>
    </row>
    <row r="627" spans="1:7" x14ac:dyDescent="0.35">
      <c r="A627" t="s">
        <v>374</v>
      </c>
      <c r="B627" t="s">
        <v>359</v>
      </c>
      <c r="C627" t="s">
        <v>358</v>
      </c>
      <c r="D627" t="s">
        <v>357</v>
      </c>
      <c r="E627" t="s">
        <v>356</v>
      </c>
      <c r="F627">
        <v>2012</v>
      </c>
      <c r="G627">
        <v>43.76</v>
      </c>
    </row>
    <row r="628" spans="1:7" x14ac:dyDescent="0.35">
      <c r="A628" t="s">
        <v>374</v>
      </c>
      <c r="B628" t="s">
        <v>359</v>
      </c>
      <c r="C628" t="s">
        <v>358</v>
      </c>
      <c r="D628" t="s">
        <v>357</v>
      </c>
      <c r="E628" t="s">
        <v>356</v>
      </c>
      <c r="F628">
        <v>2013</v>
      </c>
      <c r="G628">
        <v>42.83</v>
      </c>
    </row>
    <row r="629" spans="1:7" x14ac:dyDescent="0.35">
      <c r="A629" t="s">
        <v>374</v>
      </c>
      <c r="B629" t="s">
        <v>359</v>
      </c>
      <c r="C629" t="s">
        <v>358</v>
      </c>
      <c r="D629" t="s">
        <v>357</v>
      </c>
      <c r="E629" t="s">
        <v>356</v>
      </c>
      <c r="F629">
        <v>2014</v>
      </c>
      <c r="G629">
        <v>43.03</v>
      </c>
    </row>
    <row r="630" spans="1:7" x14ac:dyDescent="0.35">
      <c r="A630" t="s">
        <v>374</v>
      </c>
      <c r="B630" t="s">
        <v>359</v>
      </c>
      <c r="C630" t="s">
        <v>358</v>
      </c>
      <c r="D630" t="s">
        <v>357</v>
      </c>
      <c r="E630" t="s">
        <v>356</v>
      </c>
      <c r="F630">
        <v>2015</v>
      </c>
      <c r="G630">
        <v>40.93</v>
      </c>
    </row>
    <row r="631" spans="1:7" x14ac:dyDescent="0.35">
      <c r="A631" t="s">
        <v>374</v>
      </c>
      <c r="B631" t="s">
        <v>359</v>
      </c>
      <c r="C631" t="s">
        <v>358</v>
      </c>
      <c r="D631" t="s">
        <v>357</v>
      </c>
      <c r="E631" t="s">
        <v>356</v>
      </c>
      <c r="F631">
        <v>2016</v>
      </c>
      <c r="G631">
        <v>39.450000000000003</v>
      </c>
    </row>
    <row r="632" spans="1:7" x14ac:dyDescent="0.35">
      <c r="A632" t="s">
        <v>373</v>
      </c>
      <c r="B632" t="s">
        <v>359</v>
      </c>
      <c r="C632" t="s">
        <v>358</v>
      </c>
      <c r="D632" t="s">
        <v>357</v>
      </c>
      <c r="E632" t="s">
        <v>356</v>
      </c>
      <c r="F632">
        <v>2005</v>
      </c>
      <c r="G632">
        <v>33.28</v>
      </c>
    </row>
    <row r="633" spans="1:7" x14ac:dyDescent="0.35">
      <c r="A633" t="s">
        <v>373</v>
      </c>
      <c r="B633" t="s">
        <v>359</v>
      </c>
      <c r="C633" t="s">
        <v>358</v>
      </c>
      <c r="D633" t="s">
        <v>357</v>
      </c>
      <c r="E633" t="s">
        <v>356</v>
      </c>
      <c r="F633">
        <v>2006</v>
      </c>
      <c r="G633">
        <v>35.03</v>
      </c>
    </row>
    <row r="634" spans="1:7" x14ac:dyDescent="0.35">
      <c r="A634" t="s">
        <v>373</v>
      </c>
      <c r="B634" t="s">
        <v>359</v>
      </c>
      <c r="C634" t="s">
        <v>358</v>
      </c>
      <c r="D634" t="s">
        <v>357</v>
      </c>
      <c r="E634" t="s">
        <v>356</v>
      </c>
      <c r="F634">
        <v>2007</v>
      </c>
      <c r="G634">
        <v>36.01</v>
      </c>
    </row>
    <row r="635" spans="1:7" x14ac:dyDescent="0.35">
      <c r="A635" t="s">
        <v>373</v>
      </c>
      <c r="B635" t="s">
        <v>359</v>
      </c>
      <c r="C635" t="s">
        <v>358</v>
      </c>
      <c r="D635" t="s">
        <v>357</v>
      </c>
      <c r="E635" t="s">
        <v>356</v>
      </c>
      <c r="F635">
        <v>2008</v>
      </c>
      <c r="G635">
        <v>35.229999999999997</v>
      </c>
    </row>
    <row r="636" spans="1:7" x14ac:dyDescent="0.35">
      <c r="A636" t="s">
        <v>373</v>
      </c>
      <c r="B636" t="s">
        <v>359</v>
      </c>
      <c r="C636" t="s">
        <v>358</v>
      </c>
      <c r="D636" t="s">
        <v>357</v>
      </c>
      <c r="E636" t="s">
        <v>356</v>
      </c>
      <c r="F636">
        <v>2009</v>
      </c>
      <c r="G636">
        <v>30.6</v>
      </c>
    </row>
    <row r="637" spans="1:7" x14ac:dyDescent="0.35">
      <c r="A637" t="s">
        <v>373</v>
      </c>
      <c r="B637" t="s">
        <v>359</v>
      </c>
      <c r="C637" t="s">
        <v>358</v>
      </c>
      <c r="D637" t="s">
        <v>357</v>
      </c>
      <c r="E637" t="s">
        <v>356</v>
      </c>
      <c r="F637">
        <v>2010</v>
      </c>
      <c r="G637">
        <v>33.94</v>
      </c>
    </row>
    <row r="638" spans="1:7" x14ac:dyDescent="0.35">
      <c r="A638" t="s">
        <v>373</v>
      </c>
      <c r="B638" t="s">
        <v>359</v>
      </c>
      <c r="C638" t="s">
        <v>358</v>
      </c>
      <c r="D638" t="s">
        <v>357</v>
      </c>
      <c r="E638" t="s">
        <v>356</v>
      </c>
      <c r="F638">
        <v>2011</v>
      </c>
      <c r="G638">
        <v>35.520000000000003</v>
      </c>
    </row>
    <row r="639" spans="1:7" x14ac:dyDescent="0.35">
      <c r="A639" t="s">
        <v>373</v>
      </c>
      <c r="B639" t="s">
        <v>359</v>
      </c>
      <c r="C639" t="s">
        <v>358</v>
      </c>
      <c r="D639" t="s">
        <v>357</v>
      </c>
      <c r="E639" t="s">
        <v>356</v>
      </c>
      <c r="F639">
        <v>2012</v>
      </c>
      <c r="G639">
        <v>35.1</v>
      </c>
    </row>
    <row r="640" spans="1:7" x14ac:dyDescent="0.35">
      <c r="A640" t="s">
        <v>373</v>
      </c>
      <c r="B640" t="s">
        <v>359</v>
      </c>
      <c r="C640" t="s">
        <v>358</v>
      </c>
      <c r="D640" t="s">
        <v>357</v>
      </c>
      <c r="E640" t="s">
        <v>356</v>
      </c>
      <c r="F640">
        <v>2013</v>
      </c>
      <c r="G640">
        <v>34.21</v>
      </c>
    </row>
    <row r="641" spans="1:7" x14ac:dyDescent="0.35">
      <c r="A641" t="s">
        <v>373</v>
      </c>
      <c r="B641" t="s">
        <v>359</v>
      </c>
      <c r="C641" t="s">
        <v>358</v>
      </c>
      <c r="D641" t="s">
        <v>357</v>
      </c>
      <c r="E641" t="s">
        <v>356</v>
      </c>
      <c r="F641">
        <v>2014</v>
      </c>
      <c r="G641">
        <v>33.880000000000003</v>
      </c>
    </row>
    <row r="642" spans="1:7" x14ac:dyDescent="0.35">
      <c r="A642" t="s">
        <v>373</v>
      </c>
      <c r="B642" t="s">
        <v>359</v>
      </c>
      <c r="C642" t="s">
        <v>358</v>
      </c>
      <c r="D642" t="s">
        <v>357</v>
      </c>
      <c r="E642" t="s">
        <v>356</v>
      </c>
      <c r="F642">
        <v>2015</v>
      </c>
      <c r="G642">
        <v>32.46</v>
      </c>
    </row>
    <row r="643" spans="1:7" x14ac:dyDescent="0.35">
      <c r="A643" t="s">
        <v>373</v>
      </c>
      <c r="B643" t="s">
        <v>359</v>
      </c>
      <c r="C643" t="s">
        <v>358</v>
      </c>
      <c r="D643" t="s">
        <v>357</v>
      </c>
      <c r="E643" t="s">
        <v>356</v>
      </c>
      <c r="F643">
        <v>2016</v>
      </c>
      <c r="G643">
        <v>31.55</v>
      </c>
    </row>
    <row r="644" spans="1:7" x14ac:dyDescent="0.35">
      <c r="A644" t="s">
        <v>372</v>
      </c>
      <c r="B644" t="s">
        <v>359</v>
      </c>
      <c r="C644" t="s">
        <v>358</v>
      </c>
      <c r="D644" t="s">
        <v>357</v>
      </c>
      <c r="E644" t="s">
        <v>356</v>
      </c>
      <c r="F644">
        <v>2005</v>
      </c>
      <c r="G644">
        <v>17.78</v>
      </c>
    </row>
    <row r="645" spans="1:7" x14ac:dyDescent="0.35">
      <c r="A645" t="s">
        <v>372</v>
      </c>
      <c r="B645" t="s">
        <v>359</v>
      </c>
      <c r="C645" t="s">
        <v>358</v>
      </c>
      <c r="D645" t="s">
        <v>357</v>
      </c>
      <c r="E645" t="s">
        <v>356</v>
      </c>
      <c r="F645">
        <v>2006</v>
      </c>
      <c r="G645">
        <v>19.690000000000001</v>
      </c>
    </row>
    <row r="646" spans="1:7" x14ac:dyDescent="0.35">
      <c r="A646" t="s">
        <v>372</v>
      </c>
      <c r="B646" t="s">
        <v>359</v>
      </c>
      <c r="C646" t="s">
        <v>358</v>
      </c>
      <c r="D646" t="s">
        <v>357</v>
      </c>
      <c r="E646" t="s">
        <v>356</v>
      </c>
      <c r="F646">
        <v>2007</v>
      </c>
      <c r="G646">
        <v>20.58</v>
      </c>
    </row>
    <row r="647" spans="1:7" x14ac:dyDescent="0.35">
      <c r="A647" t="s">
        <v>372</v>
      </c>
      <c r="B647" t="s">
        <v>359</v>
      </c>
      <c r="C647" t="s">
        <v>358</v>
      </c>
      <c r="D647" t="s">
        <v>357</v>
      </c>
      <c r="E647" t="s">
        <v>356</v>
      </c>
      <c r="F647">
        <v>2008</v>
      </c>
      <c r="G647">
        <v>24.33</v>
      </c>
    </row>
    <row r="648" spans="1:7" x14ac:dyDescent="0.35">
      <c r="A648" t="s">
        <v>372</v>
      </c>
      <c r="B648" t="s">
        <v>359</v>
      </c>
      <c r="C648" t="s">
        <v>358</v>
      </c>
      <c r="D648" t="s">
        <v>357</v>
      </c>
      <c r="E648" t="s">
        <v>356</v>
      </c>
      <c r="F648">
        <v>2009</v>
      </c>
      <c r="G648">
        <v>18.87</v>
      </c>
    </row>
    <row r="649" spans="1:7" x14ac:dyDescent="0.35">
      <c r="A649" t="s">
        <v>372</v>
      </c>
      <c r="B649" t="s">
        <v>359</v>
      </c>
      <c r="C649" t="s">
        <v>358</v>
      </c>
      <c r="D649" t="s">
        <v>357</v>
      </c>
      <c r="E649" t="s">
        <v>356</v>
      </c>
      <c r="F649">
        <v>2010</v>
      </c>
      <c r="G649">
        <v>18.670000000000002</v>
      </c>
    </row>
    <row r="650" spans="1:7" x14ac:dyDescent="0.35">
      <c r="A650" t="s">
        <v>372</v>
      </c>
      <c r="B650" t="s">
        <v>359</v>
      </c>
      <c r="C650" t="s">
        <v>358</v>
      </c>
      <c r="D650" t="s">
        <v>357</v>
      </c>
      <c r="E650" t="s">
        <v>356</v>
      </c>
      <c r="F650">
        <v>2011</v>
      </c>
      <c r="G650">
        <v>20.79</v>
      </c>
    </row>
    <row r="651" spans="1:7" x14ac:dyDescent="0.35">
      <c r="A651" t="s">
        <v>372</v>
      </c>
      <c r="B651" t="s">
        <v>359</v>
      </c>
      <c r="C651" t="s">
        <v>358</v>
      </c>
      <c r="D651" t="s">
        <v>357</v>
      </c>
      <c r="E651" t="s">
        <v>356</v>
      </c>
      <c r="F651">
        <v>2012</v>
      </c>
      <c r="G651">
        <v>22.74</v>
      </c>
    </row>
    <row r="652" spans="1:7" x14ac:dyDescent="0.35">
      <c r="A652" t="s">
        <v>372</v>
      </c>
      <c r="B652" t="s">
        <v>359</v>
      </c>
      <c r="C652" t="s">
        <v>358</v>
      </c>
      <c r="D652" t="s">
        <v>357</v>
      </c>
      <c r="E652" t="s">
        <v>356</v>
      </c>
      <c r="F652">
        <v>2013</v>
      </c>
      <c r="G652">
        <v>24.18</v>
      </c>
    </row>
    <row r="653" spans="1:7" x14ac:dyDescent="0.35">
      <c r="A653" t="s">
        <v>372</v>
      </c>
      <c r="B653" t="s">
        <v>359</v>
      </c>
      <c r="C653" t="s">
        <v>358</v>
      </c>
      <c r="D653" t="s">
        <v>357</v>
      </c>
      <c r="E653" t="s">
        <v>356</v>
      </c>
      <c r="F653">
        <v>2014</v>
      </c>
      <c r="G653">
        <v>24.35</v>
      </c>
    </row>
    <row r="654" spans="1:7" x14ac:dyDescent="0.35">
      <c r="A654" t="s">
        <v>372</v>
      </c>
      <c r="B654" t="s">
        <v>359</v>
      </c>
      <c r="C654" t="s">
        <v>358</v>
      </c>
      <c r="D654" t="s">
        <v>357</v>
      </c>
      <c r="E654" t="s">
        <v>356</v>
      </c>
      <c r="F654">
        <v>2015</v>
      </c>
      <c r="G654">
        <v>22.59</v>
      </c>
    </row>
    <row r="655" spans="1:7" x14ac:dyDescent="0.35">
      <c r="A655" t="s">
        <v>372</v>
      </c>
      <c r="B655" t="s">
        <v>359</v>
      </c>
      <c r="C655" t="s">
        <v>358</v>
      </c>
      <c r="D655" t="s">
        <v>357</v>
      </c>
      <c r="E655" t="s">
        <v>356</v>
      </c>
      <c r="F655">
        <v>2016</v>
      </c>
      <c r="G655">
        <v>22.54</v>
      </c>
    </row>
    <row r="656" spans="1:7" x14ac:dyDescent="0.35">
      <c r="A656" t="s">
        <v>371</v>
      </c>
      <c r="B656" t="s">
        <v>359</v>
      </c>
      <c r="C656" t="s">
        <v>358</v>
      </c>
      <c r="D656" t="s">
        <v>357</v>
      </c>
      <c r="E656" t="s">
        <v>356</v>
      </c>
      <c r="F656">
        <v>2005</v>
      </c>
      <c r="G656">
        <v>37.119999999999997</v>
      </c>
    </row>
    <row r="657" spans="1:7" x14ac:dyDescent="0.35">
      <c r="A657" t="s">
        <v>371</v>
      </c>
      <c r="B657" t="s">
        <v>359</v>
      </c>
      <c r="C657" t="s">
        <v>358</v>
      </c>
      <c r="D657" t="s">
        <v>357</v>
      </c>
      <c r="E657" t="s">
        <v>356</v>
      </c>
      <c r="F657">
        <v>2006</v>
      </c>
      <c r="G657">
        <v>39.33</v>
      </c>
    </row>
    <row r="658" spans="1:7" x14ac:dyDescent="0.35">
      <c r="A658" t="s">
        <v>371</v>
      </c>
      <c r="B658" t="s">
        <v>359</v>
      </c>
      <c r="C658" t="s">
        <v>358</v>
      </c>
      <c r="D658" t="s">
        <v>357</v>
      </c>
      <c r="E658" t="s">
        <v>356</v>
      </c>
      <c r="F658">
        <v>2007</v>
      </c>
      <c r="G658">
        <v>40.58</v>
      </c>
    </row>
    <row r="659" spans="1:7" x14ac:dyDescent="0.35">
      <c r="A659" t="s">
        <v>371</v>
      </c>
      <c r="B659" t="s">
        <v>359</v>
      </c>
      <c r="C659" t="s">
        <v>358</v>
      </c>
      <c r="D659" t="s">
        <v>357</v>
      </c>
      <c r="E659" t="s">
        <v>356</v>
      </c>
      <c r="F659">
        <v>2008</v>
      </c>
      <c r="G659">
        <v>43.71</v>
      </c>
    </row>
    <row r="660" spans="1:7" x14ac:dyDescent="0.35">
      <c r="A660" t="s">
        <v>371</v>
      </c>
      <c r="B660" t="s">
        <v>359</v>
      </c>
      <c r="C660" t="s">
        <v>358</v>
      </c>
      <c r="D660" t="s">
        <v>357</v>
      </c>
      <c r="E660" t="s">
        <v>356</v>
      </c>
      <c r="F660">
        <v>2009</v>
      </c>
      <c r="G660">
        <v>36.35</v>
      </c>
    </row>
    <row r="661" spans="1:7" x14ac:dyDescent="0.35">
      <c r="A661" t="s">
        <v>371</v>
      </c>
      <c r="B661" t="s">
        <v>359</v>
      </c>
      <c r="C661" t="s">
        <v>358</v>
      </c>
      <c r="D661" t="s">
        <v>357</v>
      </c>
      <c r="E661" t="s">
        <v>356</v>
      </c>
      <c r="F661">
        <v>2010</v>
      </c>
      <c r="G661">
        <v>41.49</v>
      </c>
    </row>
    <row r="662" spans="1:7" x14ac:dyDescent="0.35">
      <c r="A662" t="s">
        <v>371</v>
      </c>
      <c r="B662" t="s">
        <v>359</v>
      </c>
      <c r="C662" t="s">
        <v>358</v>
      </c>
      <c r="D662" t="s">
        <v>357</v>
      </c>
      <c r="E662" t="s">
        <v>356</v>
      </c>
      <c r="F662">
        <v>2011</v>
      </c>
      <c r="G662">
        <v>42.13</v>
      </c>
    </row>
    <row r="663" spans="1:7" x14ac:dyDescent="0.35">
      <c r="A663" t="s">
        <v>371</v>
      </c>
      <c r="B663" t="s">
        <v>359</v>
      </c>
      <c r="C663" t="s">
        <v>358</v>
      </c>
      <c r="D663" t="s">
        <v>357</v>
      </c>
      <c r="E663" t="s">
        <v>356</v>
      </c>
      <c r="F663">
        <v>2012</v>
      </c>
      <c r="G663">
        <v>41.16</v>
      </c>
    </row>
    <row r="664" spans="1:7" x14ac:dyDescent="0.35">
      <c r="A664" t="s">
        <v>371</v>
      </c>
      <c r="B664" t="s">
        <v>359</v>
      </c>
      <c r="C664" t="s">
        <v>358</v>
      </c>
      <c r="D664" t="s">
        <v>357</v>
      </c>
      <c r="E664" t="s">
        <v>356</v>
      </c>
      <c r="F664">
        <v>2013</v>
      </c>
      <c r="G664">
        <v>39.53</v>
      </c>
    </row>
    <row r="665" spans="1:7" x14ac:dyDescent="0.35">
      <c r="A665" t="s">
        <v>371</v>
      </c>
      <c r="B665" t="s">
        <v>359</v>
      </c>
      <c r="C665" t="s">
        <v>358</v>
      </c>
      <c r="D665" t="s">
        <v>357</v>
      </c>
      <c r="E665" t="s">
        <v>356</v>
      </c>
      <c r="F665">
        <v>2014</v>
      </c>
      <c r="G665">
        <v>38.28</v>
      </c>
    </row>
    <row r="666" spans="1:7" x14ac:dyDescent="0.35">
      <c r="A666" t="s">
        <v>371</v>
      </c>
      <c r="B666" t="s">
        <v>359</v>
      </c>
      <c r="C666" t="s">
        <v>358</v>
      </c>
      <c r="D666" t="s">
        <v>357</v>
      </c>
      <c r="E666" t="s">
        <v>356</v>
      </c>
      <c r="F666">
        <v>2015</v>
      </c>
      <c r="G666">
        <v>32.42</v>
      </c>
    </row>
    <row r="667" spans="1:7" x14ac:dyDescent="0.35">
      <c r="A667" t="s">
        <v>371</v>
      </c>
      <c r="B667" t="s">
        <v>359</v>
      </c>
      <c r="C667" t="s">
        <v>358</v>
      </c>
      <c r="D667" t="s">
        <v>357</v>
      </c>
      <c r="E667" t="s">
        <v>356</v>
      </c>
      <c r="F667">
        <v>2016</v>
      </c>
      <c r="G667">
        <v>29.79</v>
      </c>
    </row>
    <row r="668" spans="1:7" x14ac:dyDescent="0.35">
      <c r="A668" t="s">
        <v>370</v>
      </c>
      <c r="B668" t="s">
        <v>359</v>
      </c>
      <c r="C668" t="s">
        <v>358</v>
      </c>
      <c r="D668" t="s">
        <v>357</v>
      </c>
      <c r="E668" t="s">
        <v>356</v>
      </c>
      <c r="F668">
        <v>2005</v>
      </c>
      <c r="G668">
        <v>38.43</v>
      </c>
    </row>
    <row r="669" spans="1:7" x14ac:dyDescent="0.35">
      <c r="A669" t="s">
        <v>370</v>
      </c>
      <c r="B669" t="s">
        <v>359</v>
      </c>
      <c r="C669" t="s">
        <v>358</v>
      </c>
      <c r="D669" t="s">
        <v>357</v>
      </c>
      <c r="E669" t="s">
        <v>356</v>
      </c>
      <c r="F669">
        <v>2006</v>
      </c>
      <c r="G669">
        <v>37.11</v>
      </c>
    </row>
    <row r="670" spans="1:7" x14ac:dyDescent="0.35">
      <c r="A670" t="s">
        <v>370</v>
      </c>
      <c r="B670" t="s">
        <v>359</v>
      </c>
      <c r="C670" t="s">
        <v>358</v>
      </c>
      <c r="D670" t="s">
        <v>357</v>
      </c>
      <c r="E670" t="s">
        <v>356</v>
      </c>
      <c r="F670">
        <v>2007</v>
      </c>
      <c r="G670">
        <v>36.1</v>
      </c>
    </row>
    <row r="671" spans="1:7" x14ac:dyDescent="0.35">
      <c r="A671" t="s">
        <v>370</v>
      </c>
      <c r="B671" t="s">
        <v>359</v>
      </c>
      <c r="C671" t="s">
        <v>358</v>
      </c>
      <c r="D671" t="s">
        <v>357</v>
      </c>
      <c r="E671" t="s">
        <v>356</v>
      </c>
      <c r="F671">
        <v>2008</v>
      </c>
      <c r="G671">
        <v>39.03</v>
      </c>
    </row>
    <row r="672" spans="1:7" x14ac:dyDescent="0.35">
      <c r="A672" t="s">
        <v>370</v>
      </c>
      <c r="B672" t="s">
        <v>359</v>
      </c>
      <c r="C672" t="s">
        <v>358</v>
      </c>
      <c r="D672" t="s">
        <v>357</v>
      </c>
      <c r="E672" t="s">
        <v>356</v>
      </c>
      <c r="F672">
        <v>2009</v>
      </c>
      <c r="G672">
        <v>34.4</v>
      </c>
    </row>
    <row r="673" spans="1:7" x14ac:dyDescent="0.35">
      <c r="A673" t="s">
        <v>370</v>
      </c>
      <c r="B673" t="s">
        <v>359</v>
      </c>
      <c r="C673" t="s">
        <v>358</v>
      </c>
      <c r="D673" t="s">
        <v>357</v>
      </c>
      <c r="E673" t="s">
        <v>356</v>
      </c>
      <c r="F673">
        <v>2010</v>
      </c>
      <c r="G673">
        <v>36.020000000000003</v>
      </c>
    </row>
    <row r="674" spans="1:7" x14ac:dyDescent="0.35">
      <c r="A674" t="s">
        <v>370</v>
      </c>
      <c r="B674" t="s">
        <v>359</v>
      </c>
      <c r="C674" t="s">
        <v>358</v>
      </c>
      <c r="D674" t="s">
        <v>357</v>
      </c>
      <c r="E674" t="s">
        <v>356</v>
      </c>
      <c r="F674">
        <v>2011</v>
      </c>
      <c r="G674">
        <v>38.82</v>
      </c>
    </row>
    <row r="675" spans="1:7" x14ac:dyDescent="0.35">
      <c r="A675" t="s">
        <v>370</v>
      </c>
      <c r="B675" t="s">
        <v>359</v>
      </c>
      <c r="C675" t="s">
        <v>358</v>
      </c>
      <c r="D675" t="s">
        <v>357</v>
      </c>
      <c r="E675" t="s">
        <v>356</v>
      </c>
      <c r="F675">
        <v>2012</v>
      </c>
      <c r="G675">
        <v>38.42</v>
      </c>
    </row>
    <row r="676" spans="1:7" x14ac:dyDescent="0.35">
      <c r="A676" t="s">
        <v>370</v>
      </c>
      <c r="B676" t="s">
        <v>359</v>
      </c>
      <c r="C676" t="s">
        <v>358</v>
      </c>
      <c r="D676" t="s">
        <v>357</v>
      </c>
      <c r="E676" t="s">
        <v>356</v>
      </c>
      <c r="F676">
        <v>2013</v>
      </c>
      <c r="G676">
        <v>37.46</v>
      </c>
    </row>
    <row r="677" spans="1:7" x14ac:dyDescent="0.35">
      <c r="A677" t="s">
        <v>370</v>
      </c>
      <c r="B677" t="s">
        <v>359</v>
      </c>
      <c r="C677" t="s">
        <v>358</v>
      </c>
      <c r="D677" t="s">
        <v>357</v>
      </c>
      <c r="E677" t="s">
        <v>356</v>
      </c>
      <c r="F677">
        <v>2014</v>
      </c>
      <c r="G677">
        <v>36.72</v>
      </c>
    </row>
    <row r="678" spans="1:7" x14ac:dyDescent="0.35">
      <c r="A678" t="s">
        <v>370</v>
      </c>
      <c r="B678" t="s">
        <v>359</v>
      </c>
      <c r="C678" t="s">
        <v>358</v>
      </c>
      <c r="D678" t="s">
        <v>357</v>
      </c>
      <c r="E678" t="s">
        <v>356</v>
      </c>
      <c r="F678">
        <v>2015</v>
      </c>
      <c r="G678">
        <v>33.56</v>
      </c>
    </row>
    <row r="679" spans="1:7" x14ac:dyDescent="0.35">
      <c r="A679" t="s">
        <v>370</v>
      </c>
      <c r="B679" t="s">
        <v>359</v>
      </c>
      <c r="C679" t="s">
        <v>358</v>
      </c>
      <c r="D679" t="s">
        <v>357</v>
      </c>
      <c r="E679" t="s">
        <v>356</v>
      </c>
      <c r="F679">
        <v>2016</v>
      </c>
      <c r="G679">
        <v>32.51</v>
      </c>
    </row>
    <row r="680" spans="1:7" x14ac:dyDescent="0.35">
      <c r="A680" t="s">
        <v>369</v>
      </c>
      <c r="B680" t="s">
        <v>359</v>
      </c>
      <c r="C680" t="s">
        <v>358</v>
      </c>
      <c r="D680" t="s">
        <v>357</v>
      </c>
      <c r="E680" t="s">
        <v>356</v>
      </c>
      <c r="F680">
        <v>2005</v>
      </c>
      <c r="G680">
        <v>36.08</v>
      </c>
    </row>
    <row r="681" spans="1:7" x14ac:dyDescent="0.35">
      <c r="A681" t="s">
        <v>369</v>
      </c>
      <c r="B681" t="s">
        <v>359</v>
      </c>
      <c r="C681" t="s">
        <v>358</v>
      </c>
      <c r="D681" t="s">
        <v>357</v>
      </c>
      <c r="E681" t="s">
        <v>356</v>
      </c>
      <c r="F681">
        <v>2006</v>
      </c>
      <c r="G681">
        <v>38.07</v>
      </c>
    </row>
    <row r="682" spans="1:7" x14ac:dyDescent="0.35">
      <c r="A682" t="s">
        <v>369</v>
      </c>
      <c r="B682" t="s">
        <v>359</v>
      </c>
      <c r="C682" t="s">
        <v>358</v>
      </c>
      <c r="D682" t="s">
        <v>357</v>
      </c>
      <c r="E682" t="s">
        <v>356</v>
      </c>
      <c r="F682">
        <v>2007</v>
      </c>
      <c r="G682">
        <v>40.83</v>
      </c>
    </row>
    <row r="683" spans="1:7" x14ac:dyDescent="0.35">
      <c r="A683" t="s">
        <v>369</v>
      </c>
      <c r="B683" t="s">
        <v>359</v>
      </c>
      <c r="C683" t="s">
        <v>358</v>
      </c>
      <c r="D683" t="s">
        <v>357</v>
      </c>
      <c r="E683" t="s">
        <v>356</v>
      </c>
      <c r="F683">
        <v>2008</v>
      </c>
      <c r="G683">
        <v>41.51</v>
      </c>
    </row>
    <row r="684" spans="1:7" x14ac:dyDescent="0.35">
      <c r="A684" t="s">
        <v>369</v>
      </c>
      <c r="B684" t="s">
        <v>359</v>
      </c>
      <c r="C684" t="s">
        <v>358</v>
      </c>
      <c r="D684" t="s">
        <v>357</v>
      </c>
      <c r="E684" t="s">
        <v>356</v>
      </c>
      <c r="F684">
        <v>2009</v>
      </c>
      <c r="G684">
        <v>37.200000000000003</v>
      </c>
    </row>
    <row r="685" spans="1:7" x14ac:dyDescent="0.35">
      <c r="A685" t="s">
        <v>369</v>
      </c>
      <c r="B685" t="s">
        <v>359</v>
      </c>
      <c r="C685" t="s">
        <v>358</v>
      </c>
      <c r="D685" t="s">
        <v>357</v>
      </c>
      <c r="E685" t="s">
        <v>356</v>
      </c>
      <c r="F685">
        <v>2010</v>
      </c>
      <c r="G685">
        <v>40.51</v>
      </c>
    </row>
    <row r="686" spans="1:7" x14ac:dyDescent="0.35">
      <c r="A686" t="s">
        <v>369</v>
      </c>
      <c r="B686" t="s">
        <v>359</v>
      </c>
      <c r="C686" t="s">
        <v>358</v>
      </c>
      <c r="D686" t="s">
        <v>357</v>
      </c>
      <c r="E686" t="s">
        <v>356</v>
      </c>
      <c r="F686">
        <v>2011</v>
      </c>
      <c r="G686">
        <v>41.8</v>
      </c>
    </row>
    <row r="687" spans="1:7" x14ac:dyDescent="0.35">
      <c r="A687" t="s">
        <v>369</v>
      </c>
      <c r="B687" t="s">
        <v>359</v>
      </c>
      <c r="C687" t="s">
        <v>358</v>
      </c>
      <c r="D687" t="s">
        <v>357</v>
      </c>
      <c r="E687" t="s">
        <v>356</v>
      </c>
      <c r="F687">
        <v>2012</v>
      </c>
      <c r="G687">
        <v>40.85</v>
      </c>
    </row>
    <row r="688" spans="1:7" x14ac:dyDescent="0.35">
      <c r="A688" t="s">
        <v>369</v>
      </c>
      <c r="B688" t="s">
        <v>359</v>
      </c>
      <c r="C688" t="s">
        <v>358</v>
      </c>
      <c r="D688" t="s">
        <v>357</v>
      </c>
      <c r="E688" t="s">
        <v>356</v>
      </c>
      <c r="F688">
        <v>2013</v>
      </c>
      <c r="G688">
        <v>41.69</v>
      </c>
    </row>
    <row r="689" spans="1:7" x14ac:dyDescent="0.35">
      <c r="A689" t="s">
        <v>369</v>
      </c>
      <c r="B689" t="s">
        <v>359</v>
      </c>
      <c r="C689" t="s">
        <v>358</v>
      </c>
      <c r="D689" t="s">
        <v>357</v>
      </c>
      <c r="E689" t="s">
        <v>356</v>
      </c>
      <c r="F689">
        <v>2014</v>
      </c>
      <c r="G689">
        <v>42.42</v>
      </c>
    </row>
    <row r="690" spans="1:7" x14ac:dyDescent="0.35">
      <c r="A690" t="s">
        <v>369</v>
      </c>
      <c r="B690" t="s">
        <v>359</v>
      </c>
      <c r="C690" t="s">
        <v>358</v>
      </c>
      <c r="D690" t="s">
        <v>357</v>
      </c>
      <c r="E690" t="s">
        <v>356</v>
      </c>
      <c r="F690">
        <v>2015</v>
      </c>
      <c r="G690">
        <v>44.52</v>
      </c>
    </row>
    <row r="691" spans="1:7" x14ac:dyDescent="0.35">
      <c r="A691" t="s">
        <v>369</v>
      </c>
      <c r="B691" t="s">
        <v>359</v>
      </c>
      <c r="C691" t="s">
        <v>358</v>
      </c>
      <c r="D691" t="s">
        <v>357</v>
      </c>
      <c r="E691" t="s">
        <v>356</v>
      </c>
      <c r="F691">
        <v>2016</v>
      </c>
      <c r="G691">
        <v>43.6</v>
      </c>
    </row>
    <row r="692" spans="1:7" x14ac:dyDescent="0.35">
      <c r="A692" t="s">
        <v>368</v>
      </c>
      <c r="B692" t="s">
        <v>359</v>
      </c>
      <c r="C692" t="s">
        <v>358</v>
      </c>
      <c r="D692" t="s">
        <v>357</v>
      </c>
      <c r="E692" t="s">
        <v>356</v>
      </c>
      <c r="F692">
        <v>2005</v>
      </c>
      <c r="G692">
        <v>10.54</v>
      </c>
    </row>
    <row r="693" spans="1:7" x14ac:dyDescent="0.35">
      <c r="A693" t="s">
        <v>368</v>
      </c>
      <c r="B693" t="s">
        <v>359</v>
      </c>
      <c r="C693" t="s">
        <v>358</v>
      </c>
      <c r="D693" t="s">
        <v>357</v>
      </c>
      <c r="E693" t="s">
        <v>356</v>
      </c>
      <c r="F693">
        <v>2006</v>
      </c>
      <c r="G693">
        <v>11.14</v>
      </c>
    </row>
    <row r="694" spans="1:7" x14ac:dyDescent="0.35">
      <c r="A694" t="s">
        <v>368</v>
      </c>
      <c r="B694" t="s">
        <v>359</v>
      </c>
      <c r="C694" t="s">
        <v>358</v>
      </c>
      <c r="D694" t="s">
        <v>357</v>
      </c>
      <c r="E694" t="s">
        <v>356</v>
      </c>
      <c r="F694">
        <v>2007</v>
      </c>
      <c r="G694">
        <v>10.98</v>
      </c>
    </row>
    <row r="695" spans="1:7" x14ac:dyDescent="0.35">
      <c r="A695" t="s">
        <v>368</v>
      </c>
      <c r="B695" t="s">
        <v>359</v>
      </c>
      <c r="C695" t="s">
        <v>358</v>
      </c>
      <c r="D695" t="s">
        <v>357</v>
      </c>
      <c r="E695" t="s">
        <v>356</v>
      </c>
      <c r="F695">
        <v>2008</v>
      </c>
      <c r="G695">
        <v>10.55</v>
      </c>
    </row>
    <row r="696" spans="1:7" x14ac:dyDescent="0.35">
      <c r="A696" t="s">
        <v>368</v>
      </c>
      <c r="B696" t="s">
        <v>359</v>
      </c>
      <c r="C696" t="s">
        <v>358</v>
      </c>
      <c r="D696" t="s">
        <v>357</v>
      </c>
      <c r="E696" t="s">
        <v>356</v>
      </c>
      <c r="F696">
        <v>2009</v>
      </c>
      <c r="G696">
        <v>8.75</v>
      </c>
    </row>
    <row r="697" spans="1:7" x14ac:dyDescent="0.35">
      <c r="A697" t="s">
        <v>368</v>
      </c>
      <c r="B697" t="s">
        <v>359</v>
      </c>
      <c r="C697" t="s">
        <v>358</v>
      </c>
      <c r="D697" t="s">
        <v>357</v>
      </c>
      <c r="E697" t="s">
        <v>356</v>
      </c>
      <c r="F697">
        <v>2010</v>
      </c>
      <c r="G697">
        <v>8.0399999999999991</v>
      </c>
    </row>
    <row r="698" spans="1:7" x14ac:dyDescent="0.35">
      <c r="A698" t="s">
        <v>368</v>
      </c>
      <c r="B698" t="s">
        <v>359</v>
      </c>
      <c r="C698" t="s">
        <v>358</v>
      </c>
      <c r="D698" t="s">
        <v>357</v>
      </c>
      <c r="E698" t="s">
        <v>356</v>
      </c>
      <c r="F698">
        <v>2011</v>
      </c>
      <c r="G698">
        <v>7.62</v>
      </c>
    </row>
    <row r="699" spans="1:7" x14ac:dyDescent="0.35">
      <c r="A699" t="s">
        <v>368</v>
      </c>
      <c r="B699" t="s">
        <v>359</v>
      </c>
      <c r="C699" t="s">
        <v>358</v>
      </c>
      <c r="D699" t="s">
        <v>357</v>
      </c>
      <c r="E699" t="s">
        <v>356</v>
      </c>
      <c r="F699">
        <v>2012</v>
      </c>
      <c r="G699">
        <v>7.69</v>
      </c>
    </row>
    <row r="700" spans="1:7" x14ac:dyDescent="0.35">
      <c r="A700" t="s">
        <v>368</v>
      </c>
      <c r="B700" t="s">
        <v>359</v>
      </c>
      <c r="C700" t="s">
        <v>358</v>
      </c>
      <c r="D700" t="s">
        <v>357</v>
      </c>
      <c r="E700" t="s">
        <v>356</v>
      </c>
      <c r="F700">
        <v>2013</v>
      </c>
      <c r="G700">
        <v>7.8</v>
      </c>
    </row>
    <row r="701" spans="1:7" x14ac:dyDescent="0.35">
      <c r="A701" t="s">
        <v>368</v>
      </c>
      <c r="B701" t="s">
        <v>359</v>
      </c>
      <c r="C701" t="s">
        <v>358</v>
      </c>
      <c r="D701" t="s">
        <v>357</v>
      </c>
      <c r="E701" t="s">
        <v>356</v>
      </c>
      <c r="F701">
        <v>2014</v>
      </c>
      <c r="G701">
        <v>9.41</v>
      </c>
    </row>
    <row r="702" spans="1:7" x14ac:dyDescent="0.35">
      <c r="A702" t="s">
        <v>368</v>
      </c>
      <c r="B702" t="s">
        <v>359</v>
      </c>
      <c r="C702" t="s">
        <v>358</v>
      </c>
      <c r="D702" t="s">
        <v>357</v>
      </c>
      <c r="E702" t="s">
        <v>356</v>
      </c>
      <c r="F702">
        <v>2015</v>
      </c>
      <c r="G702">
        <v>11.58</v>
      </c>
    </row>
    <row r="703" spans="1:7" x14ac:dyDescent="0.35">
      <c r="A703" t="s">
        <v>368</v>
      </c>
      <c r="B703" t="s">
        <v>359</v>
      </c>
      <c r="C703" t="s">
        <v>358</v>
      </c>
      <c r="D703" t="s">
        <v>357</v>
      </c>
      <c r="E703" t="s">
        <v>356</v>
      </c>
      <c r="F703">
        <v>2016</v>
      </c>
      <c r="G703">
        <v>10.07</v>
      </c>
    </row>
    <row r="704" spans="1:7" x14ac:dyDescent="0.35">
      <c r="A704" t="s">
        <v>367</v>
      </c>
      <c r="B704" t="s">
        <v>359</v>
      </c>
      <c r="C704" t="s">
        <v>358</v>
      </c>
      <c r="D704" t="s">
        <v>357</v>
      </c>
      <c r="E704" t="s">
        <v>356</v>
      </c>
      <c r="F704">
        <v>2005</v>
      </c>
      <c r="G704">
        <v>22.86</v>
      </c>
    </row>
    <row r="705" spans="1:7" x14ac:dyDescent="0.35">
      <c r="A705" t="s">
        <v>367</v>
      </c>
      <c r="B705" t="s">
        <v>359</v>
      </c>
      <c r="C705" t="s">
        <v>358</v>
      </c>
      <c r="D705" t="s">
        <v>357</v>
      </c>
      <c r="E705" t="s">
        <v>356</v>
      </c>
      <c r="F705">
        <v>2006</v>
      </c>
      <c r="G705">
        <v>22.46</v>
      </c>
    </row>
    <row r="706" spans="1:7" x14ac:dyDescent="0.35">
      <c r="A706" t="s">
        <v>367</v>
      </c>
      <c r="B706" t="s">
        <v>359</v>
      </c>
      <c r="C706" t="s">
        <v>358</v>
      </c>
      <c r="D706" t="s">
        <v>357</v>
      </c>
      <c r="E706" t="s">
        <v>356</v>
      </c>
      <c r="F706">
        <v>2007</v>
      </c>
      <c r="G706">
        <v>21.58</v>
      </c>
    </row>
    <row r="707" spans="1:7" x14ac:dyDescent="0.35">
      <c r="A707" t="s">
        <v>367</v>
      </c>
      <c r="B707" t="s">
        <v>359</v>
      </c>
      <c r="C707" t="s">
        <v>358</v>
      </c>
      <c r="D707" t="s">
        <v>357</v>
      </c>
      <c r="E707" t="s">
        <v>356</v>
      </c>
      <c r="F707">
        <v>2008</v>
      </c>
      <c r="G707">
        <v>23.07</v>
      </c>
    </row>
    <row r="708" spans="1:7" x14ac:dyDescent="0.35">
      <c r="A708" t="s">
        <v>367</v>
      </c>
      <c r="B708" t="s">
        <v>359</v>
      </c>
      <c r="C708" t="s">
        <v>358</v>
      </c>
      <c r="D708" t="s">
        <v>357</v>
      </c>
      <c r="E708" t="s">
        <v>356</v>
      </c>
      <c r="F708">
        <v>2009</v>
      </c>
      <c r="G708">
        <v>18.97</v>
      </c>
    </row>
    <row r="709" spans="1:7" x14ac:dyDescent="0.35">
      <c r="A709" t="s">
        <v>367</v>
      </c>
      <c r="B709" t="s">
        <v>359</v>
      </c>
      <c r="C709" t="s">
        <v>358</v>
      </c>
      <c r="D709" t="s">
        <v>357</v>
      </c>
      <c r="E709" t="s">
        <v>356</v>
      </c>
      <c r="F709">
        <v>2010</v>
      </c>
      <c r="G709">
        <v>19.12</v>
      </c>
    </row>
    <row r="710" spans="1:7" x14ac:dyDescent="0.35">
      <c r="A710" t="s">
        <v>367</v>
      </c>
      <c r="B710" t="s">
        <v>359</v>
      </c>
      <c r="C710" t="s">
        <v>358</v>
      </c>
      <c r="D710" t="s">
        <v>357</v>
      </c>
      <c r="E710" t="s">
        <v>356</v>
      </c>
      <c r="F710">
        <v>2011</v>
      </c>
      <c r="G710">
        <v>19.600000000000001</v>
      </c>
    </row>
    <row r="711" spans="1:7" x14ac:dyDescent="0.35">
      <c r="A711" t="s">
        <v>367</v>
      </c>
      <c r="B711" t="s">
        <v>359</v>
      </c>
      <c r="C711" t="s">
        <v>358</v>
      </c>
      <c r="D711" t="s">
        <v>357</v>
      </c>
      <c r="E711" t="s">
        <v>356</v>
      </c>
      <c r="F711">
        <v>2012</v>
      </c>
      <c r="G711">
        <v>19.96</v>
      </c>
    </row>
    <row r="712" spans="1:7" x14ac:dyDescent="0.35">
      <c r="A712" t="s">
        <v>367</v>
      </c>
      <c r="B712" t="s">
        <v>359</v>
      </c>
      <c r="C712" t="s">
        <v>358</v>
      </c>
      <c r="D712" t="s">
        <v>357</v>
      </c>
      <c r="E712" t="s">
        <v>356</v>
      </c>
      <c r="F712">
        <v>2013</v>
      </c>
      <c r="G712">
        <v>19.03</v>
      </c>
    </row>
    <row r="713" spans="1:7" x14ac:dyDescent="0.35">
      <c r="A713" t="s">
        <v>367</v>
      </c>
      <c r="B713" t="s">
        <v>359</v>
      </c>
      <c r="C713" t="s">
        <v>358</v>
      </c>
      <c r="D713" t="s">
        <v>357</v>
      </c>
      <c r="E713" t="s">
        <v>356</v>
      </c>
      <c r="F713">
        <v>2014</v>
      </c>
      <c r="G713">
        <v>19.03</v>
      </c>
    </row>
    <row r="714" spans="1:7" x14ac:dyDescent="0.35">
      <c r="A714" t="s">
        <v>367</v>
      </c>
      <c r="B714" t="s">
        <v>359</v>
      </c>
      <c r="C714" t="s">
        <v>358</v>
      </c>
      <c r="D714" t="s">
        <v>357</v>
      </c>
      <c r="E714" t="s">
        <v>356</v>
      </c>
      <c r="F714">
        <v>2015</v>
      </c>
      <c r="G714">
        <v>16.239999999999998</v>
      </c>
    </row>
    <row r="715" spans="1:7" x14ac:dyDescent="0.35">
      <c r="A715" t="s">
        <v>367</v>
      </c>
      <c r="B715" t="s">
        <v>359</v>
      </c>
      <c r="C715" t="s">
        <v>358</v>
      </c>
      <c r="D715" t="s">
        <v>357</v>
      </c>
      <c r="E715" t="s">
        <v>356</v>
      </c>
      <c r="F715">
        <v>2016</v>
      </c>
      <c r="G715">
        <v>16</v>
      </c>
    </row>
    <row r="716" spans="1:7" x14ac:dyDescent="0.35">
      <c r="A716" t="s">
        <v>366</v>
      </c>
      <c r="B716" t="s">
        <v>359</v>
      </c>
      <c r="C716" t="s">
        <v>358</v>
      </c>
      <c r="D716" t="s">
        <v>357</v>
      </c>
      <c r="E716" t="s">
        <v>356</v>
      </c>
      <c r="F716">
        <v>2005</v>
      </c>
      <c r="G716">
        <v>22.31</v>
      </c>
    </row>
    <row r="717" spans="1:7" x14ac:dyDescent="0.35">
      <c r="A717" t="s">
        <v>366</v>
      </c>
      <c r="B717" t="s">
        <v>359</v>
      </c>
      <c r="C717" t="s">
        <v>358</v>
      </c>
      <c r="D717" t="s">
        <v>357</v>
      </c>
      <c r="E717" t="s">
        <v>356</v>
      </c>
      <c r="F717">
        <v>2006</v>
      </c>
      <c r="G717">
        <v>22.39</v>
      </c>
    </row>
    <row r="718" spans="1:7" x14ac:dyDescent="0.35">
      <c r="A718" t="s">
        <v>366</v>
      </c>
      <c r="B718" t="s">
        <v>359</v>
      </c>
      <c r="C718" t="s">
        <v>358</v>
      </c>
      <c r="D718" t="s">
        <v>357</v>
      </c>
      <c r="E718" t="s">
        <v>356</v>
      </c>
      <c r="F718">
        <v>2007</v>
      </c>
      <c r="G718">
        <v>22.71</v>
      </c>
    </row>
    <row r="719" spans="1:7" x14ac:dyDescent="0.35">
      <c r="A719" t="s">
        <v>366</v>
      </c>
      <c r="B719" t="s">
        <v>359</v>
      </c>
      <c r="C719" t="s">
        <v>358</v>
      </c>
      <c r="D719" t="s">
        <v>357</v>
      </c>
      <c r="E719" t="s">
        <v>356</v>
      </c>
      <c r="F719">
        <v>2008</v>
      </c>
      <c r="G719">
        <v>21.81</v>
      </c>
    </row>
    <row r="720" spans="1:7" x14ac:dyDescent="0.35">
      <c r="A720" t="s">
        <v>366</v>
      </c>
      <c r="B720" t="s">
        <v>359</v>
      </c>
      <c r="C720" t="s">
        <v>358</v>
      </c>
      <c r="D720" t="s">
        <v>357</v>
      </c>
      <c r="E720" t="s">
        <v>356</v>
      </c>
      <c r="F720">
        <v>2009</v>
      </c>
      <c r="G720">
        <v>19.010000000000002</v>
      </c>
    </row>
    <row r="721" spans="1:7" x14ac:dyDescent="0.35">
      <c r="A721" t="s">
        <v>366</v>
      </c>
      <c r="B721" t="s">
        <v>359</v>
      </c>
      <c r="C721" t="s">
        <v>358</v>
      </c>
      <c r="D721" t="s">
        <v>357</v>
      </c>
      <c r="E721" t="s">
        <v>356</v>
      </c>
      <c r="F721">
        <v>2010</v>
      </c>
      <c r="G721">
        <v>20.68</v>
      </c>
    </row>
    <row r="722" spans="1:7" x14ac:dyDescent="0.35">
      <c r="A722" t="s">
        <v>366</v>
      </c>
      <c r="B722" t="s">
        <v>359</v>
      </c>
      <c r="C722" t="s">
        <v>358</v>
      </c>
      <c r="D722" t="s">
        <v>357</v>
      </c>
      <c r="E722" t="s">
        <v>356</v>
      </c>
      <c r="F722">
        <v>2011</v>
      </c>
      <c r="G722">
        <v>19.440000000000001</v>
      </c>
    </row>
    <row r="723" spans="1:7" x14ac:dyDescent="0.35">
      <c r="A723" t="s">
        <v>366</v>
      </c>
      <c r="B723" t="s">
        <v>359</v>
      </c>
      <c r="C723" t="s">
        <v>358</v>
      </c>
      <c r="D723" t="s">
        <v>357</v>
      </c>
      <c r="E723" t="s">
        <v>356</v>
      </c>
      <c r="F723">
        <v>2012</v>
      </c>
      <c r="G723">
        <v>18.84</v>
      </c>
    </row>
    <row r="724" spans="1:7" x14ac:dyDescent="0.35">
      <c r="A724" t="s">
        <v>366</v>
      </c>
      <c r="B724" t="s">
        <v>359</v>
      </c>
      <c r="C724" t="s">
        <v>358</v>
      </c>
      <c r="D724" t="s">
        <v>357</v>
      </c>
      <c r="E724" t="s">
        <v>356</v>
      </c>
      <c r="F724">
        <v>2013</v>
      </c>
      <c r="G724">
        <v>19.739999999999998</v>
      </c>
    </row>
    <row r="725" spans="1:7" x14ac:dyDescent="0.35">
      <c r="A725" t="s">
        <v>366</v>
      </c>
      <c r="B725" t="s">
        <v>359</v>
      </c>
      <c r="C725" t="s">
        <v>358</v>
      </c>
      <c r="D725" t="s">
        <v>357</v>
      </c>
      <c r="E725" t="s">
        <v>356</v>
      </c>
      <c r="F725">
        <v>2014</v>
      </c>
      <c r="G725">
        <v>19.02</v>
      </c>
    </row>
    <row r="726" spans="1:7" x14ac:dyDescent="0.35">
      <c r="A726" t="s">
        <v>366</v>
      </c>
      <c r="B726" t="s">
        <v>359</v>
      </c>
      <c r="C726" t="s">
        <v>358</v>
      </c>
      <c r="D726" t="s">
        <v>357</v>
      </c>
      <c r="E726" t="s">
        <v>356</v>
      </c>
      <c r="F726">
        <v>2015</v>
      </c>
      <c r="G726">
        <v>20.04</v>
      </c>
    </row>
    <row r="727" spans="1:7" x14ac:dyDescent="0.35">
      <c r="A727" t="s">
        <v>366</v>
      </c>
      <c r="B727" t="s">
        <v>359</v>
      </c>
      <c r="C727" t="s">
        <v>358</v>
      </c>
      <c r="D727" t="s">
        <v>357</v>
      </c>
      <c r="E727" t="s">
        <v>356</v>
      </c>
      <c r="F727">
        <v>2016</v>
      </c>
      <c r="G727">
        <v>19.170000000000002</v>
      </c>
    </row>
    <row r="728" spans="1:7" x14ac:dyDescent="0.35">
      <c r="A728" t="s">
        <v>365</v>
      </c>
      <c r="B728" t="s">
        <v>359</v>
      </c>
      <c r="C728" t="s">
        <v>358</v>
      </c>
      <c r="D728" t="s">
        <v>357</v>
      </c>
      <c r="E728" t="s">
        <v>356</v>
      </c>
      <c r="F728">
        <v>2005</v>
      </c>
      <c r="G728">
        <v>25.43</v>
      </c>
    </row>
    <row r="729" spans="1:7" x14ac:dyDescent="0.35">
      <c r="A729" t="s">
        <v>365</v>
      </c>
      <c r="B729" t="s">
        <v>359</v>
      </c>
      <c r="C729" t="s">
        <v>358</v>
      </c>
      <c r="D729" t="s">
        <v>357</v>
      </c>
      <c r="E729" t="s">
        <v>356</v>
      </c>
      <c r="F729">
        <v>2006</v>
      </c>
      <c r="G729">
        <v>25.15</v>
      </c>
    </row>
    <row r="730" spans="1:7" x14ac:dyDescent="0.35">
      <c r="A730" t="s">
        <v>365</v>
      </c>
      <c r="B730" t="s">
        <v>359</v>
      </c>
      <c r="C730" t="s">
        <v>358</v>
      </c>
      <c r="D730" t="s">
        <v>357</v>
      </c>
      <c r="E730" t="s">
        <v>356</v>
      </c>
      <c r="F730">
        <v>2007</v>
      </c>
      <c r="G730">
        <v>27.99</v>
      </c>
    </row>
    <row r="731" spans="1:7" x14ac:dyDescent="0.35">
      <c r="A731" t="s">
        <v>365</v>
      </c>
      <c r="B731" t="s">
        <v>359</v>
      </c>
      <c r="C731" t="s">
        <v>358</v>
      </c>
      <c r="D731" t="s">
        <v>357</v>
      </c>
      <c r="E731" t="s">
        <v>356</v>
      </c>
      <c r="F731">
        <v>2008</v>
      </c>
      <c r="G731">
        <v>29.14</v>
      </c>
    </row>
    <row r="732" spans="1:7" x14ac:dyDescent="0.35">
      <c r="A732" t="s">
        <v>365</v>
      </c>
      <c r="B732" t="s">
        <v>359</v>
      </c>
      <c r="C732" t="s">
        <v>358</v>
      </c>
      <c r="D732" t="s">
        <v>357</v>
      </c>
      <c r="E732" t="s">
        <v>356</v>
      </c>
      <c r="F732">
        <v>2009</v>
      </c>
      <c r="G732">
        <v>25.07</v>
      </c>
    </row>
    <row r="733" spans="1:7" x14ac:dyDescent="0.35">
      <c r="A733" t="s">
        <v>365</v>
      </c>
      <c r="B733" t="s">
        <v>359</v>
      </c>
      <c r="C733" t="s">
        <v>358</v>
      </c>
      <c r="D733" t="s">
        <v>357</v>
      </c>
      <c r="E733" t="s">
        <v>356</v>
      </c>
      <c r="F733">
        <v>2010</v>
      </c>
      <c r="G733">
        <v>26.58</v>
      </c>
    </row>
    <row r="734" spans="1:7" x14ac:dyDescent="0.35">
      <c r="A734" t="s">
        <v>365</v>
      </c>
      <c r="B734" t="s">
        <v>359</v>
      </c>
      <c r="C734" t="s">
        <v>358</v>
      </c>
      <c r="D734" t="s">
        <v>357</v>
      </c>
      <c r="E734" t="s">
        <v>356</v>
      </c>
      <c r="F734">
        <v>2011</v>
      </c>
      <c r="G734">
        <v>26.53</v>
      </c>
    </row>
    <row r="735" spans="1:7" x14ac:dyDescent="0.35">
      <c r="A735" t="s">
        <v>365</v>
      </c>
      <c r="B735" t="s">
        <v>359</v>
      </c>
      <c r="C735" t="s">
        <v>358</v>
      </c>
      <c r="D735" t="s">
        <v>357</v>
      </c>
      <c r="E735" t="s">
        <v>356</v>
      </c>
      <c r="F735">
        <v>2012</v>
      </c>
      <c r="G735">
        <v>30.43</v>
      </c>
    </row>
    <row r="736" spans="1:7" x14ac:dyDescent="0.35">
      <c r="A736" t="s">
        <v>365</v>
      </c>
      <c r="B736" t="s">
        <v>359</v>
      </c>
      <c r="C736" t="s">
        <v>358</v>
      </c>
      <c r="D736" t="s">
        <v>357</v>
      </c>
      <c r="E736" t="s">
        <v>356</v>
      </c>
      <c r="F736">
        <v>2013</v>
      </c>
      <c r="G736">
        <v>30.58</v>
      </c>
    </row>
    <row r="737" spans="1:7" x14ac:dyDescent="0.35">
      <c r="A737" t="s">
        <v>365</v>
      </c>
      <c r="B737" t="s">
        <v>359</v>
      </c>
      <c r="C737" t="s">
        <v>358</v>
      </c>
      <c r="D737" t="s">
        <v>357</v>
      </c>
      <c r="E737" t="s">
        <v>356</v>
      </c>
      <c r="F737">
        <v>2014</v>
      </c>
      <c r="G737">
        <v>30.18</v>
      </c>
    </row>
    <row r="738" spans="1:7" x14ac:dyDescent="0.35">
      <c r="A738" t="s">
        <v>365</v>
      </c>
      <c r="B738" t="s">
        <v>359</v>
      </c>
      <c r="C738" t="s">
        <v>358</v>
      </c>
      <c r="D738" t="s">
        <v>357</v>
      </c>
      <c r="E738" t="s">
        <v>356</v>
      </c>
      <c r="F738">
        <v>2015</v>
      </c>
      <c r="G738">
        <v>28.46</v>
      </c>
    </row>
    <row r="739" spans="1:7" x14ac:dyDescent="0.35">
      <c r="A739" t="s">
        <v>365</v>
      </c>
      <c r="B739" t="s">
        <v>359</v>
      </c>
      <c r="C739" t="s">
        <v>358</v>
      </c>
      <c r="D739" t="s">
        <v>357</v>
      </c>
      <c r="E739" t="s">
        <v>356</v>
      </c>
      <c r="F739">
        <v>2016</v>
      </c>
      <c r="G739">
        <v>29.91</v>
      </c>
    </row>
    <row r="740" spans="1:7" x14ac:dyDescent="0.35">
      <c r="A740" t="s">
        <v>328</v>
      </c>
      <c r="B740" t="s">
        <v>359</v>
      </c>
      <c r="C740" t="s">
        <v>358</v>
      </c>
      <c r="D740" t="s">
        <v>357</v>
      </c>
      <c r="E740" t="s">
        <v>356</v>
      </c>
      <c r="F740">
        <v>2005</v>
      </c>
      <c r="G740">
        <v>10.41</v>
      </c>
    </row>
    <row r="741" spans="1:7" x14ac:dyDescent="0.35">
      <c r="A741" t="s">
        <v>328</v>
      </c>
      <c r="B741" t="s">
        <v>359</v>
      </c>
      <c r="C741" t="s">
        <v>358</v>
      </c>
      <c r="D741" t="s">
        <v>357</v>
      </c>
      <c r="E741" t="s">
        <v>356</v>
      </c>
      <c r="F741">
        <v>2006</v>
      </c>
      <c r="G741">
        <v>11.62</v>
      </c>
    </row>
    <row r="742" spans="1:7" x14ac:dyDescent="0.35">
      <c r="A742" t="s">
        <v>328</v>
      </c>
      <c r="B742" t="s">
        <v>359</v>
      </c>
      <c r="C742" t="s">
        <v>358</v>
      </c>
      <c r="D742" t="s">
        <v>357</v>
      </c>
      <c r="E742" t="s">
        <v>356</v>
      </c>
      <c r="F742">
        <v>2007</v>
      </c>
      <c r="G742">
        <v>11.76</v>
      </c>
    </row>
    <row r="743" spans="1:7" x14ac:dyDescent="0.35">
      <c r="A743" t="s">
        <v>328</v>
      </c>
      <c r="B743" t="s">
        <v>359</v>
      </c>
      <c r="C743" t="s">
        <v>358</v>
      </c>
      <c r="D743" t="s">
        <v>357</v>
      </c>
      <c r="E743" t="s">
        <v>356</v>
      </c>
      <c r="F743">
        <v>2008</v>
      </c>
      <c r="G743">
        <v>12.73</v>
      </c>
    </row>
    <row r="744" spans="1:7" x14ac:dyDescent="0.35">
      <c r="A744" t="s">
        <v>328</v>
      </c>
      <c r="B744" t="s">
        <v>359</v>
      </c>
      <c r="C744" t="s">
        <v>358</v>
      </c>
      <c r="D744" t="s">
        <v>357</v>
      </c>
      <c r="E744" t="s">
        <v>356</v>
      </c>
      <c r="F744">
        <v>2009</v>
      </c>
      <c r="G744">
        <v>10.82</v>
      </c>
    </row>
    <row r="745" spans="1:7" x14ac:dyDescent="0.35">
      <c r="A745" t="s">
        <v>328</v>
      </c>
      <c r="B745" t="s">
        <v>359</v>
      </c>
      <c r="C745" t="s">
        <v>358</v>
      </c>
      <c r="D745" t="s">
        <v>357</v>
      </c>
      <c r="E745" t="s">
        <v>356</v>
      </c>
      <c r="F745">
        <v>2010</v>
      </c>
      <c r="G745">
        <v>12.77</v>
      </c>
    </row>
    <row r="746" spans="1:7" x14ac:dyDescent="0.35">
      <c r="A746" t="s">
        <v>328</v>
      </c>
      <c r="B746" t="s">
        <v>359</v>
      </c>
      <c r="C746" t="s">
        <v>358</v>
      </c>
      <c r="D746" t="s">
        <v>357</v>
      </c>
      <c r="E746" t="s">
        <v>356</v>
      </c>
      <c r="F746">
        <v>2011</v>
      </c>
      <c r="G746">
        <v>14.01</v>
      </c>
    </row>
    <row r="747" spans="1:7" x14ac:dyDescent="0.35">
      <c r="A747" t="s">
        <v>328</v>
      </c>
      <c r="B747" t="s">
        <v>359</v>
      </c>
      <c r="C747" t="s">
        <v>358</v>
      </c>
      <c r="D747" t="s">
        <v>357</v>
      </c>
      <c r="E747" t="s">
        <v>356</v>
      </c>
      <c r="F747">
        <v>2012</v>
      </c>
      <c r="G747">
        <v>14.3</v>
      </c>
    </row>
    <row r="748" spans="1:7" x14ac:dyDescent="0.35">
      <c r="A748" t="s">
        <v>328</v>
      </c>
      <c r="B748" t="s">
        <v>359</v>
      </c>
      <c r="C748" t="s">
        <v>358</v>
      </c>
      <c r="D748" t="s">
        <v>357</v>
      </c>
      <c r="E748" t="s">
        <v>356</v>
      </c>
      <c r="F748">
        <v>2013</v>
      </c>
      <c r="G748">
        <v>13.52</v>
      </c>
    </row>
    <row r="749" spans="1:7" x14ac:dyDescent="0.35">
      <c r="A749" t="s">
        <v>328</v>
      </c>
      <c r="B749" t="s">
        <v>359</v>
      </c>
      <c r="C749" t="s">
        <v>358</v>
      </c>
      <c r="D749" t="s">
        <v>357</v>
      </c>
      <c r="E749" t="s">
        <v>356</v>
      </c>
      <c r="F749">
        <v>2014</v>
      </c>
      <c r="G749">
        <v>12.91</v>
      </c>
    </row>
    <row r="750" spans="1:7" x14ac:dyDescent="0.35">
      <c r="A750" t="s">
        <v>328</v>
      </c>
      <c r="B750" t="s">
        <v>359</v>
      </c>
      <c r="C750" t="s">
        <v>358</v>
      </c>
      <c r="D750" t="s">
        <v>357</v>
      </c>
      <c r="E750" t="s">
        <v>356</v>
      </c>
      <c r="F750">
        <v>2015</v>
      </c>
      <c r="G750">
        <v>12.15</v>
      </c>
    </row>
    <row r="751" spans="1:7" x14ac:dyDescent="0.35">
      <c r="A751" t="s">
        <v>328</v>
      </c>
      <c r="B751" t="s">
        <v>359</v>
      </c>
      <c r="C751" t="s">
        <v>358</v>
      </c>
      <c r="D751" t="s">
        <v>357</v>
      </c>
      <c r="E751" t="s">
        <v>356</v>
      </c>
      <c r="F751">
        <v>2016</v>
      </c>
      <c r="G751">
        <v>11.63</v>
      </c>
    </row>
    <row r="752" spans="1:7" x14ac:dyDescent="0.35">
      <c r="A752" t="s">
        <v>1</v>
      </c>
      <c r="B752" t="s">
        <v>359</v>
      </c>
      <c r="C752" t="s">
        <v>358</v>
      </c>
      <c r="D752" t="s">
        <v>357</v>
      </c>
      <c r="E752" t="s">
        <v>356</v>
      </c>
      <c r="F752">
        <v>2005</v>
      </c>
      <c r="G752">
        <v>6.38</v>
      </c>
    </row>
    <row r="753" spans="1:7" x14ac:dyDescent="0.35">
      <c r="A753" t="s">
        <v>1</v>
      </c>
      <c r="B753" t="s">
        <v>359</v>
      </c>
      <c r="C753" t="s">
        <v>358</v>
      </c>
      <c r="D753" t="s">
        <v>357</v>
      </c>
      <c r="E753" t="s">
        <v>356</v>
      </c>
      <c r="F753">
        <v>2006</v>
      </c>
      <c r="G753">
        <v>7.4</v>
      </c>
    </row>
    <row r="754" spans="1:7" x14ac:dyDescent="0.35">
      <c r="A754" t="s">
        <v>1</v>
      </c>
      <c r="B754" t="s">
        <v>359</v>
      </c>
      <c r="C754" t="s">
        <v>358</v>
      </c>
      <c r="D754" t="s">
        <v>357</v>
      </c>
      <c r="E754" t="s">
        <v>356</v>
      </c>
      <c r="F754">
        <v>2007</v>
      </c>
      <c r="G754">
        <v>7.61</v>
      </c>
    </row>
    <row r="755" spans="1:7" x14ac:dyDescent="0.35">
      <c r="A755" t="s">
        <v>1</v>
      </c>
      <c r="B755" t="s">
        <v>359</v>
      </c>
      <c r="C755" t="s">
        <v>358</v>
      </c>
      <c r="D755" t="s">
        <v>357</v>
      </c>
      <c r="E755" t="s">
        <v>356</v>
      </c>
      <c r="F755">
        <v>2008</v>
      </c>
      <c r="G755">
        <v>9.09</v>
      </c>
    </row>
    <row r="756" spans="1:7" x14ac:dyDescent="0.35">
      <c r="A756" t="s">
        <v>1</v>
      </c>
      <c r="B756" t="s">
        <v>359</v>
      </c>
      <c r="C756" t="s">
        <v>358</v>
      </c>
      <c r="D756" t="s">
        <v>357</v>
      </c>
      <c r="E756" t="s">
        <v>356</v>
      </c>
      <c r="F756">
        <v>2009</v>
      </c>
      <c r="G756">
        <v>7.19</v>
      </c>
    </row>
    <row r="757" spans="1:7" x14ac:dyDescent="0.35">
      <c r="A757" t="s">
        <v>1</v>
      </c>
      <c r="B757" t="s">
        <v>359</v>
      </c>
      <c r="C757" t="s">
        <v>358</v>
      </c>
      <c r="D757" t="s">
        <v>357</v>
      </c>
      <c r="E757" t="s">
        <v>356</v>
      </c>
      <c r="F757">
        <v>2010</v>
      </c>
      <c r="G757">
        <v>8.5</v>
      </c>
    </row>
    <row r="758" spans="1:7" x14ac:dyDescent="0.35">
      <c r="A758" t="s">
        <v>1</v>
      </c>
      <c r="B758" t="s">
        <v>359</v>
      </c>
      <c r="C758" t="s">
        <v>358</v>
      </c>
      <c r="D758" t="s">
        <v>357</v>
      </c>
      <c r="E758" t="s">
        <v>356</v>
      </c>
      <c r="F758">
        <v>2011</v>
      </c>
      <c r="G758">
        <v>9.9600000000000009</v>
      </c>
    </row>
    <row r="759" spans="1:7" x14ac:dyDescent="0.35">
      <c r="A759" t="s">
        <v>1</v>
      </c>
      <c r="B759" t="s">
        <v>359</v>
      </c>
      <c r="C759" t="s">
        <v>358</v>
      </c>
      <c r="D759" t="s">
        <v>357</v>
      </c>
      <c r="E759" t="s">
        <v>356</v>
      </c>
      <c r="F759">
        <v>2012</v>
      </c>
      <c r="G759">
        <v>9.9600000000000009</v>
      </c>
    </row>
    <row r="760" spans="1:7" x14ac:dyDescent="0.35">
      <c r="A760" t="s">
        <v>1</v>
      </c>
      <c r="B760" t="s">
        <v>359</v>
      </c>
      <c r="C760" t="s">
        <v>358</v>
      </c>
      <c r="D760" t="s">
        <v>357</v>
      </c>
      <c r="E760" t="s">
        <v>356</v>
      </c>
      <c r="F760">
        <v>2013</v>
      </c>
      <c r="G760">
        <v>9.5399999999999991</v>
      </c>
    </row>
    <row r="761" spans="1:7" x14ac:dyDescent="0.35">
      <c r="A761" t="s">
        <v>1</v>
      </c>
      <c r="B761" t="s">
        <v>359</v>
      </c>
      <c r="C761" t="s">
        <v>358</v>
      </c>
      <c r="D761" t="s">
        <v>357</v>
      </c>
      <c r="E761" t="s">
        <v>356</v>
      </c>
      <c r="F761">
        <v>2014</v>
      </c>
      <c r="G761">
        <v>9.1199999999999992</v>
      </c>
    </row>
    <row r="762" spans="1:7" x14ac:dyDescent="0.35">
      <c r="A762" t="s">
        <v>1</v>
      </c>
      <c r="B762" t="s">
        <v>359</v>
      </c>
      <c r="C762" t="s">
        <v>358</v>
      </c>
      <c r="D762" t="s">
        <v>357</v>
      </c>
      <c r="E762" t="s">
        <v>356</v>
      </c>
      <c r="F762">
        <v>2015</v>
      </c>
      <c r="G762">
        <v>7.89</v>
      </c>
    </row>
    <row r="763" spans="1:7" x14ac:dyDescent="0.35">
      <c r="A763" t="s">
        <v>1</v>
      </c>
      <c r="B763" t="s">
        <v>359</v>
      </c>
      <c r="C763" t="s">
        <v>358</v>
      </c>
      <c r="D763" t="s">
        <v>357</v>
      </c>
      <c r="E763" t="s">
        <v>356</v>
      </c>
      <c r="F763">
        <v>2016</v>
      </c>
      <c r="G763">
        <v>7.08</v>
      </c>
    </row>
    <row r="764" spans="1:7" x14ac:dyDescent="0.35">
      <c r="A764" t="s">
        <v>364</v>
      </c>
      <c r="B764" t="s">
        <v>359</v>
      </c>
      <c r="C764" t="s">
        <v>358</v>
      </c>
      <c r="D764" t="s">
        <v>357</v>
      </c>
      <c r="E764" t="s">
        <v>356</v>
      </c>
      <c r="F764">
        <v>2005</v>
      </c>
      <c r="G764">
        <v>22.71</v>
      </c>
    </row>
    <row r="765" spans="1:7" x14ac:dyDescent="0.35">
      <c r="A765" t="s">
        <v>364</v>
      </c>
      <c r="B765" t="s">
        <v>359</v>
      </c>
      <c r="C765" t="s">
        <v>358</v>
      </c>
      <c r="D765" t="s">
        <v>357</v>
      </c>
      <c r="E765" t="s">
        <v>356</v>
      </c>
      <c r="F765">
        <v>2006</v>
      </c>
      <c r="G765">
        <v>22.23</v>
      </c>
    </row>
    <row r="766" spans="1:7" x14ac:dyDescent="0.35">
      <c r="A766" t="s">
        <v>364</v>
      </c>
      <c r="B766" t="s">
        <v>359</v>
      </c>
      <c r="C766" t="s">
        <v>358</v>
      </c>
      <c r="D766" t="s">
        <v>357</v>
      </c>
      <c r="E766" t="s">
        <v>356</v>
      </c>
      <c r="F766">
        <v>2007</v>
      </c>
      <c r="G766">
        <v>24.81</v>
      </c>
    </row>
    <row r="767" spans="1:7" x14ac:dyDescent="0.35">
      <c r="A767" t="s">
        <v>364</v>
      </c>
      <c r="B767" t="s">
        <v>359</v>
      </c>
      <c r="C767" t="s">
        <v>358</v>
      </c>
      <c r="D767" t="s">
        <v>357</v>
      </c>
      <c r="E767" t="s">
        <v>356</v>
      </c>
      <c r="F767">
        <v>2008</v>
      </c>
      <c r="G767">
        <v>25.51</v>
      </c>
    </row>
    <row r="768" spans="1:7" x14ac:dyDescent="0.35">
      <c r="A768" t="s">
        <v>364</v>
      </c>
      <c r="B768" t="s">
        <v>359</v>
      </c>
      <c r="C768" t="s">
        <v>358</v>
      </c>
      <c r="D768" t="s">
        <v>357</v>
      </c>
      <c r="E768" t="s">
        <v>356</v>
      </c>
      <c r="F768">
        <v>2009</v>
      </c>
      <c r="G768">
        <v>21.4</v>
      </c>
    </row>
    <row r="769" spans="1:7" x14ac:dyDescent="0.35">
      <c r="A769" t="s">
        <v>364</v>
      </c>
      <c r="B769" t="s">
        <v>359</v>
      </c>
      <c r="C769" t="s">
        <v>358</v>
      </c>
      <c r="D769" t="s">
        <v>357</v>
      </c>
      <c r="E769" t="s">
        <v>356</v>
      </c>
      <c r="F769">
        <v>2010</v>
      </c>
      <c r="G769">
        <v>23</v>
      </c>
    </row>
    <row r="770" spans="1:7" x14ac:dyDescent="0.35">
      <c r="A770" t="s">
        <v>364</v>
      </c>
      <c r="B770" t="s">
        <v>359</v>
      </c>
      <c r="C770" t="s">
        <v>358</v>
      </c>
      <c r="D770" t="s">
        <v>357</v>
      </c>
      <c r="E770" t="s">
        <v>356</v>
      </c>
      <c r="F770">
        <v>2011</v>
      </c>
      <c r="G770">
        <v>26.22</v>
      </c>
    </row>
    <row r="771" spans="1:7" x14ac:dyDescent="0.35">
      <c r="A771" t="s">
        <v>364</v>
      </c>
      <c r="B771" t="s">
        <v>359</v>
      </c>
      <c r="C771" t="s">
        <v>358</v>
      </c>
      <c r="D771" t="s">
        <v>357</v>
      </c>
      <c r="E771" t="s">
        <v>356</v>
      </c>
      <c r="F771">
        <v>2012</v>
      </c>
      <c r="G771">
        <v>28.46</v>
      </c>
    </row>
    <row r="772" spans="1:7" x14ac:dyDescent="0.35">
      <c r="A772" t="s">
        <v>364</v>
      </c>
      <c r="B772" t="s">
        <v>359</v>
      </c>
      <c r="C772" t="s">
        <v>358</v>
      </c>
      <c r="D772" t="s">
        <v>357</v>
      </c>
      <c r="E772" t="s">
        <v>356</v>
      </c>
      <c r="F772">
        <v>2013</v>
      </c>
      <c r="G772">
        <v>27.34</v>
      </c>
    </row>
    <row r="773" spans="1:7" x14ac:dyDescent="0.35">
      <c r="A773" t="s">
        <v>364</v>
      </c>
      <c r="B773" t="s">
        <v>359</v>
      </c>
      <c r="C773" t="s">
        <v>358</v>
      </c>
      <c r="D773" t="s">
        <v>357</v>
      </c>
      <c r="E773" t="s">
        <v>356</v>
      </c>
      <c r="F773">
        <v>2014</v>
      </c>
      <c r="G773">
        <v>26.89</v>
      </c>
    </row>
    <row r="774" spans="1:7" x14ac:dyDescent="0.35">
      <c r="A774" t="s">
        <v>364</v>
      </c>
      <c r="B774" t="s">
        <v>359</v>
      </c>
      <c r="C774" t="s">
        <v>358</v>
      </c>
      <c r="D774" t="s">
        <v>357</v>
      </c>
      <c r="E774" t="s">
        <v>356</v>
      </c>
      <c r="F774">
        <v>2015</v>
      </c>
      <c r="G774">
        <v>25.67</v>
      </c>
    </row>
    <row r="775" spans="1:7" x14ac:dyDescent="0.35">
      <c r="A775" t="s">
        <v>364</v>
      </c>
      <c r="B775" t="s">
        <v>359</v>
      </c>
      <c r="C775" t="s">
        <v>358</v>
      </c>
      <c r="D775" t="s">
        <v>357</v>
      </c>
      <c r="E775" t="s">
        <v>356</v>
      </c>
      <c r="F775">
        <v>2016</v>
      </c>
      <c r="G775">
        <v>25.27</v>
      </c>
    </row>
    <row r="776" spans="1:7" x14ac:dyDescent="0.35">
      <c r="A776" t="s">
        <v>363</v>
      </c>
      <c r="B776" t="s">
        <v>359</v>
      </c>
      <c r="C776" t="s">
        <v>358</v>
      </c>
      <c r="D776" t="s">
        <v>357</v>
      </c>
      <c r="E776" t="s">
        <v>356</v>
      </c>
      <c r="F776">
        <v>2005</v>
      </c>
      <c r="G776">
        <v>13.32</v>
      </c>
    </row>
    <row r="777" spans="1:7" x14ac:dyDescent="0.35">
      <c r="A777" t="s">
        <v>363</v>
      </c>
      <c r="B777" t="s">
        <v>359</v>
      </c>
      <c r="C777" t="s">
        <v>358</v>
      </c>
      <c r="D777" t="s">
        <v>357</v>
      </c>
      <c r="E777" t="s">
        <v>356</v>
      </c>
      <c r="F777">
        <v>2006</v>
      </c>
      <c r="G777">
        <v>13.6</v>
      </c>
    </row>
    <row r="778" spans="1:7" x14ac:dyDescent="0.35">
      <c r="A778" t="s">
        <v>363</v>
      </c>
      <c r="B778" t="s">
        <v>359</v>
      </c>
      <c r="C778" t="s">
        <v>358</v>
      </c>
      <c r="D778" t="s">
        <v>357</v>
      </c>
      <c r="E778" t="s">
        <v>356</v>
      </c>
      <c r="F778">
        <v>2007</v>
      </c>
      <c r="G778">
        <v>13.33</v>
      </c>
    </row>
    <row r="779" spans="1:7" x14ac:dyDescent="0.35">
      <c r="A779" t="s">
        <v>363</v>
      </c>
      <c r="B779" t="s">
        <v>359</v>
      </c>
      <c r="C779" t="s">
        <v>358</v>
      </c>
      <c r="D779" t="s">
        <v>357</v>
      </c>
      <c r="E779" t="s">
        <v>356</v>
      </c>
      <c r="F779">
        <v>2008</v>
      </c>
      <c r="G779">
        <v>14.96</v>
      </c>
    </row>
    <row r="780" spans="1:7" x14ac:dyDescent="0.35">
      <c r="A780" t="s">
        <v>363</v>
      </c>
      <c r="B780" t="s">
        <v>359</v>
      </c>
      <c r="C780" t="s">
        <v>358</v>
      </c>
      <c r="D780" t="s">
        <v>357</v>
      </c>
      <c r="E780" t="s">
        <v>356</v>
      </c>
      <c r="F780">
        <v>2009</v>
      </c>
      <c r="G780">
        <v>12.41</v>
      </c>
    </row>
    <row r="781" spans="1:7" x14ac:dyDescent="0.35">
      <c r="A781" t="s">
        <v>363</v>
      </c>
      <c r="B781" t="s">
        <v>359</v>
      </c>
      <c r="C781" t="s">
        <v>358</v>
      </c>
      <c r="D781" t="s">
        <v>357</v>
      </c>
      <c r="E781" t="s">
        <v>356</v>
      </c>
      <c r="F781">
        <v>2010</v>
      </c>
      <c r="G781">
        <v>12.35</v>
      </c>
    </row>
    <row r="782" spans="1:7" x14ac:dyDescent="0.35">
      <c r="A782" t="s">
        <v>363</v>
      </c>
      <c r="B782" t="s">
        <v>359</v>
      </c>
      <c r="C782" t="s">
        <v>358</v>
      </c>
      <c r="D782" t="s">
        <v>357</v>
      </c>
      <c r="E782" t="s">
        <v>356</v>
      </c>
      <c r="F782">
        <v>2011</v>
      </c>
      <c r="G782">
        <v>12.1</v>
      </c>
    </row>
    <row r="783" spans="1:7" x14ac:dyDescent="0.35">
      <c r="A783" t="s">
        <v>363</v>
      </c>
      <c r="B783" t="s">
        <v>359</v>
      </c>
      <c r="C783" t="s">
        <v>358</v>
      </c>
      <c r="D783" t="s">
        <v>357</v>
      </c>
      <c r="E783" t="s">
        <v>356</v>
      </c>
      <c r="F783">
        <v>2012</v>
      </c>
      <c r="G783">
        <v>12.73</v>
      </c>
    </row>
    <row r="784" spans="1:7" x14ac:dyDescent="0.35">
      <c r="A784" t="s">
        <v>363</v>
      </c>
      <c r="B784" t="s">
        <v>359</v>
      </c>
      <c r="C784" t="s">
        <v>358</v>
      </c>
      <c r="D784" t="s">
        <v>357</v>
      </c>
      <c r="E784" t="s">
        <v>356</v>
      </c>
      <c r="F784">
        <v>2013</v>
      </c>
      <c r="G784">
        <v>12.35</v>
      </c>
    </row>
    <row r="785" spans="1:7" x14ac:dyDescent="0.35">
      <c r="A785" t="s">
        <v>363</v>
      </c>
      <c r="B785" t="s">
        <v>359</v>
      </c>
      <c r="C785" t="s">
        <v>358</v>
      </c>
      <c r="D785" t="s">
        <v>357</v>
      </c>
      <c r="E785" t="s">
        <v>356</v>
      </c>
      <c r="F785">
        <v>2014</v>
      </c>
      <c r="G785">
        <v>12.34</v>
      </c>
    </row>
    <row r="786" spans="1:7" x14ac:dyDescent="0.35">
      <c r="A786" t="s">
        <v>363</v>
      </c>
      <c r="B786" t="s">
        <v>359</v>
      </c>
      <c r="C786" t="s">
        <v>358</v>
      </c>
      <c r="D786" t="s">
        <v>357</v>
      </c>
      <c r="E786" t="s">
        <v>356</v>
      </c>
      <c r="F786">
        <v>2015</v>
      </c>
      <c r="G786">
        <v>10.3</v>
      </c>
    </row>
    <row r="787" spans="1:7" x14ac:dyDescent="0.35">
      <c r="A787" t="s">
        <v>363</v>
      </c>
      <c r="B787" t="s">
        <v>359</v>
      </c>
      <c r="C787" t="s">
        <v>358</v>
      </c>
      <c r="D787" t="s">
        <v>357</v>
      </c>
      <c r="E787" t="s">
        <v>356</v>
      </c>
      <c r="F787">
        <v>2016</v>
      </c>
      <c r="G787">
        <v>9.7899999999999991</v>
      </c>
    </row>
    <row r="788" spans="1:7" x14ac:dyDescent="0.35">
      <c r="A788" t="s">
        <v>362</v>
      </c>
      <c r="B788" t="s">
        <v>359</v>
      </c>
      <c r="C788" t="s">
        <v>358</v>
      </c>
      <c r="D788" t="s">
        <v>357</v>
      </c>
      <c r="E788" t="s">
        <v>356</v>
      </c>
      <c r="F788">
        <v>2005</v>
      </c>
      <c r="G788">
        <v>14.2</v>
      </c>
    </row>
    <row r="789" spans="1:7" x14ac:dyDescent="0.35">
      <c r="A789" t="s">
        <v>362</v>
      </c>
      <c r="B789" t="s">
        <v>359</v>
      </c>
      <c r="C789" t="s">
        <v>358</v>
      </c>
      <c r="D789" t="s">
        <v>357</v>
      </c>
      <c r="E789" t="s">
        <v>356</v>
      </c>
      <c r="F789">
        <v>2006</v>
      </c>
      <c r="G789">
        <v>15.66</v>
      </c>
    </row>
    <row r="790" spans="1:7" x14ac:dyDescent="0.35">
      <c r="A790" t="s">
        <v>362</v>
      </c>
      <c r="B790" t="s">
        <v>359</v>
      </c>
      <c r="C790" t="s">
        <v>358</v>
      </c>
      <c r="D790" t="s">
        <v>357</v>
      </c>
      <c r="E790" t="s">
        <v>356</v>
      </c>
      <c r="F790">
        <v>2007</v>
      </c>
      <c r="G790">
        <v>15.99</v>
      </c>
    </row>
    <row r="791" spans="1:7" x14ac:dyDescent="0.35">
      <c r="A791" t="s">
        <v>362</v>
      </c>
      <c r="B791" t="s">
        <v>359</v>
      </c>
      <c r="C791" t="s">
        <v>358</v>
      </c>
      <c r="D791" t="s">
        <v>357</v>
      </c>
      <c r="E791" t="s">
        <v>356</v>
      </c>
      <c r="F791">
        <v>2008</v>
      </c>
      <c r="G791">
        <v>16.739999999999998</v>
      </c>
    </row>
    <row r="792" spans="1:7" x14ac:dyDescent="0.35">
      <c r="A792" t="s">
        <v>362</v>
      </c>
      <c r="B792" t="s">
        <v>359</v>
      </c>
      <c r="C792" t="s">
        <v>358</v>
      </c>
      <c r="D792" t="s">
        <v>357</v>
      </c>
      <c r="E792" t="s">
        <v>356</v>
      </c>
      <c r="F792">
        <v>2009</v>
      </c>
      <c r="G792">
        <v>14.26</v>
      </c>
    </row>
    <row r="793" spans="1:7" x14ac:dyDescent="0.35">
      <c r="A793" t="s">
        <v>362</v>
      </c>
      <c r="B793" t="s">
        <v>359</v>
      </c>
      <c r="C793" t="s">
        <v>358</v>
      </c>
      <c r="D793" t="s">
        <v>357</v>
      </c>
      <c r="E793" t="s">
        <v>356</v>
      </c>
      <c r="F793">
        <v>2010</v>
      </c>
      <c r="G793">
        <v>16.66</v>
      </c>
    </row>
    <row r="794" spans="1:7" x14ac:dyDescent="0.35">
      <c r="A794" t="s">
        <v>362</v>
      </c>
      <c r="B794" t="s">
        <v>359</v>
      </c>
      <c r="C794" t="s">
        <v>358</v>
      </c>
      <c r="D794" t="s">
        <v>357</v>
      </c>
      <c r="E794" t="s">
        <v>356</v>
      </c>
      <c r="F794">
        <v>2011</v>
      </c>
      <c r="G794">
        <v>18.2</v>
      </c>
    </row>
    <row r="795" spans="1:7" x14ac:dyDescent="0.35">
      <c r="A795" t="s">
        <v>362</v>
      </c>
      <c r="B795" t="s">
        <v>359</v>
      </c>
      <c r="C795" t="s">
        <v>358</v>
      </c>
      <c r="D795" t="s">
        <v>357</v>
      </c>
      <c r="E795" t="s">
        <v>356</v>
      </c>
      <c r="F795">
        <v>2012</v>
      </c>
      <c r="G795">
        <v>18.54</v>
      </c>
    </row>
    <row r="796" spans="1:7" x14ac:dyDescent="0.35">
      <c r="A796" t="s">
        <v>362</v>
      </c>
      <c r="B796" t="s">
        <v>359</v>
      </c>
      <c r="C796" t="s">
        <v>358</v>
      </c>
      <c r="D796" t="s">
        <v>357</v>
      </c>
      <c r="E796" t="s">
        <v>356</v>
      </c>
      <c r="F796">
        <v>2013</v>
      </c>
      <c r="G796">
        <v>17.84</v>
      </c>
    </row>
    <row r="797" spans="1:7" x14ac:dyDescent="0.35">
      <c r="A797" t="s">
        <v>362</v>
      </c>
      <c r="B797" t="s">
        <v>359</v>
      </c>
      <c r="C797" t="s">
        <v>358</v>
      </c>
      <c r="D797" t="s">
        <v>357</v>
      </c>
      <c r="E797" t="s">
        <v>356</v>
      </c>
      <c r="F797">
        <v>2014</v>
      </c>
      <c r="G797">
        <v>17.45</v>
      </c>
    </row>
    <row r="798" spans="1:7" x14ac:dyDescent="0.35">
      <c r="A798" t="s">
        <v>362</v>
      </c>
      <c r="B798" t="s">
        <v>359</v>
      </c>
      <c r="C798" t="s">
        <v>358</v>
      </c>
      <c r="D798" t="s">
        <v>357</v>
      </c>
      <c r="E798" t="s">
        <v>356</v>
      </c>
      <c r="F798">
        <v>2015</v>
      </c>
      <c r="G798">
        <v>16.850000000000001</v>
      </c>
    </row>
    <row r="799" spans="1:7" x14ac:dyDescent="0.35">
      <c r="A799" t="s">
        <v>362</v>
      </c>
      <c r="B799" t="s">
        <v>359</v>
      </c>
      <c r="C799" t="s">
        <v>358</v>
      </c>
      <c r="D799" t="s">
        <v>357</v>
      </c>
      <c r="E799" t="s">
        <v>356</v>
      </c>
      <c r="F799">
        <v>2016</v>
      </c>
      <c r="G799">
        <v>16.45</v>
      </c>
    </row>
    <row r="800" spans="1:7" x14ac:dyDescent="0.35">
      <c r="A800" t="s">
        <v>361</v>
      </c>
      <c r="B800" t="s">
        <v>359</v>
      </c>
      <c r="C800" t="s">
        <v>358</v>
      </c>
      <c r="D800" t="s">
        <v>357</v>
      </c>
      <c r="E800" t="s">
        <v>356</v>
      </c>
      <c r="F800">
        <v>2005</v>
      </c>
      <c r="G800">
        <v>4.37</v>
      </c>
    </row>
    <row r="801" spans="1:7" x14ac:dyDescent="0.35">
      <c r="A801" t="s">
        <v>361</v>
      </c>
      <c r="B801" t="s">
        <v>359</v>
      </c>
      <c r="C801" t="s">
        <v>358</v>
      </c>
      <c r="D801" t="s">
        <v>357</v>
      </c>
      <c r="E801" t="s">
        <v>356</v>
      </c>
      <c r="F801">
        <v>2006</v>
      </c>
      <c r="G801">
        <v>5.03</v>
      </c>
    </row>
    <row r="802" spans="1:7" x14ac:dyDescent="0.35">
      <c r="A802" t="s">
        <v>361</v>
      </c>
      <c r="B802" t="s">
        <v>359</v>
      </c>
      <c r="C802" t="s">
        <v>358</v>
      </c>
      <c r="D802" t="s">
        <v>357</v>
      </c>
      <c r="E802" t="s">
        <v>356</v>
      </c>
      <c r="F802">
        <v>2007</v>
      </c>
      <c r="G802">
        <v>5.05</v>
      </c>
    </row>
    <row r="803" spans="1:7" x14ac:dyDescent="0.35">
      <c r="A803" t="s">
        <v>361</v>
      </c>
      <c r="B803" t="s">
        <v>359</v>
      </c>
      <c r="C803" t="s">
        <v>358</v>
      </c>
      <c r="D803" t="s">
        <v>357</v>
      </c>
      <c r="E803" t="s">
        <v>356</v>
      </c>
      <c r="F803">
        <v>2008</v>
      </c>
      <c r="G803">
        <v>5.75</v>
      </c>
    </row>
    <row r="804" spans="1:7" x14ac:dyDescent="0.35">
      <c r="A804" t="s">
        <v>361</v>
      </c>
      <c r="B804" t="s">
        <v>359</v>
      </c>
      <c r="C804" t="s">
        <v>358</v>
      </c>
      <c r="D804" t="s">
        <v>357</v>
      </c>
      <c r="E804" t="s">
        <v>356</v>
      </c>
      <c r="F804">
        <v>2009</v>
      </c>
      <c r="G804">
        <v>4.78</v>
      </c>
    </row>
    <row r="805" spans="1:7" x14ac:dyDescent="0.35">
      <c r="A805" t="s">
        <v>361</v>
      </c>
      <c r="B805" t="s">
        <v>359</v>
      </c>
      <c r="C805" t="s">
        <v>358</v>
      </c>
      <c r="D805" t="s">
        <v>357</v>
      </c>
      <c r="E805" t="s">
        <v>356</v>
      </c>
      <c r="F805">
        <v>2010</v>
      </c>
      <c r="G805">
        <v>5.45</v>
      </c>
    </row>
    <row r="806" spans="1:7" x14ac:dyDescent="0.35">
      <c r="A806" t="s">
        <v>361</v>
      </c>
      <c r="B806" t="s">
        <v>359</v>
      </c>
      <c r="C806" t="s">
        <v>358</v>
      </c>
      <c r="D806" t="s">
        <v>357</v>
      </c>
      <c r="E806" t="s">
        <v>356</v>
      </c>
      <c r="F806">
        <v>2011</v>
      </c>
      <c r="G806">
        <v>6.05</v>
      </c>
    </row>
    <row r="807" spans="1:7" x14ac:dyDescent="0.35">
      <c r="A807" t="s">
        <v>361</v>
      </c>
      <c r="B807" t="s">
        <v>359</v>
      </c>
      <c r="C807" t="s">
        <v>358</v>
      </c>
      <c r="D807" t="s">
        <v>357</v>
      </c>
      <c r="E807" t="s">
        <v>356</v>
      </c>
      <c r="F807">
        <v>2012</v>
      </c>
      <c r="G807">
        <v>6.2</v>
      </c>
    </row>
    <row r="808" spans="1:7" x14ac:dyDescent="0.35">
      <c r="A808" t="s">
        <v>361</v>
      </c>
      <c r="B808" t="s">
        <v>359</v>
      </c>
      <c r="C808" t="s">
        <v>358</v>
      </c>
      <c r="D808" t="s">
        <v>357</v>
      </c>
      <c r="E808" t="s">
        <v>356</v>
      </c>
      <c r="F808">
        <v>2013</v>
      </c>
      <c r="G808">
        <v>6.04</v>
      </c>
    </row>
    <row r="809" spans="1:7" x14ac:dyDescent="0.35">
      <c r="A809" t="s">
        <v>361</v>
      </c>
      <c r="B809" t="s">
        <v>359</v>
      </c>
      <c r="C809" t="s">
        <v>358</v>
      </c>
      <c r="D809" t="s">
        <v>357</v>
      </c>
      <c r="E809" t="s">
        <v>356</v>
      </c>
      <c r="F809">
        <v>2014</v>
      </c>
      <c r="G809">
        <v>5.67</v>
      </c>
    </row>
    <row r="810" spans="1:7" x14ac:dyDescent="0.35">
      <c r="A810" t="s">
        <v>361</v>
      </c>
      <c r="B810" t="s">
        <v>359</v>
      </c>
      <c r="C810" t="s">
        <v>358</v>
      </c>
      <c r="D810" t="s">
        <v>357</v>
      </c>
      <c r="E810" t="s">
        <v>356</v>
      </c>
      <c r="F810">
        <v>2015</v>
      </c>
      <c r="G810">
        <v>4.6900000000000004</v>
      </c>
    </row>
    <row r="811" spans="1:7" x14ac:dyDescent="0.35">
      <c r="A811" t="s">
        <v>361</v>
      </c>
      <c r="B811" t="s">
        <v>359</v>
      </c>
      <c r="C811" t="s">
        <v>358</v>
      </c>
      <c r="D811" t="s">
        <v>357</v>
      </c>
      <c r="E811" t="s">
        <v>356</v>
      </c>
      <c r="F811">
        <v>2016</v>
      </c>
      <c r="G811">
        <v>4.22</v>
      </c>
    </row>
    <row r="812" spans="1:7" x14ac:dyDescent="0.35">
      <c r="A812" t="s">
        <v>360</v>
      </c>
      <c r="B812" t="s">
        <v>359</v>
      </c>
      <c r="C812" t="s">
        <v>358</v>
      </c>
      <c r="D812" t="s">
        <v>357</v>
      </c>
      <c r="E812" t="s">
        <v>356</v>
      </c>
      <c r="F812">
        <v>2005</v>
      </c>
      <c r="G812">
        <v>20.260000000000002</v>
      </c>
    </row>
    <row r="813" spans="1:7" x14ac:dyDescent="0.35">
      <c r="A813" t="s">
        <v>360</v>
      </c>
      <c r="B813" t="s">
        <v>359</v>
      </c>
      <c r="C813" t="s">
        <v>358</v>
      </c>
      <c r="D813" t="s">
        <v>357</v>
      </c>
      <c r="E813" t="s">
        <v>356</v>
      </c>
      <c r="F813">
        <v>2006</v>
      </c>
      <c r="G813">
        <v>18.3</v>
      </c>
    </row>
    <row r="814" spans="1:7" x14ac:dyDescent="0.35">
      <c r="A814" t="s">
        <v>360</v>
      </c>
      <c r="B814" t="s">
        <v>359</v>
      </c>
      <c r="C814" t="s">
        <v>358</v>
      </c>
      <c r="D814" t="s">
        <v>357</v>
      </c>
      <c r="E814" t="s">
        <v>356</v>
      </c>
      <c r="F814">
        <v>2007</v>
      </c>
      <c r="G814">
        <v>19.8</v>
      </c>
    </row>
    <row r="815" spans="1:7" x14ac:dyDescent="0.35">
      <c r="A815" t="s">
        <v>360</v>
      </c>
      <c r="B815" t="s">
        <v>359</v>
      </c>
      <c r="C815" t="s">
        <v>358</v>
      </c>
      <c r="D815" t="s">
        <v>357</v>
      </c>
      <c r="E815" t="s">
        <v>356</v>
      </c>
      <c r="F815">
        <v>2008</v>
      </c>
      <c r="G815">
        <v>15.88</v>
      </c>
    </row>
    <row r="816" spans="1:7" x14ac:dyDescent="0.35">
      <c r="A816" t="s">
        <v>360</v>
      </c>
      <c r="B816" t="s">
        <v>359</v>
      </c>
      <c r="C816" t="s">
        <v>358</v>
      </c>
      <c r="D816" t="s">
        <v>357</v>
      </c>
      <c r="E816" t="s">
        <v>356</v>
      </c>
      <c r="F816">
        <v>2009</v>
      </c>
      <c r="G816">
        <v>14.41</v>
      </c>
    </row>
    <row r="817" spans="1:7" x14ac:dyDescent="0.35">
      <c r="A817" t="s">
        <v>360</v>
      </c>
      <c r="B817" t="s">
        <v>359</v>
      </c>
      <c r="C817" t="s">
        <v>358</v>
      </c>
      <c r="D817" t="s">
        <v>357</v>
      </c>
      <c r="E817" t="s">
        <v>356</v>
      </c>
      <c r="F817">
        <v>2010</v>
      </c>
      <c r="G817">
        <v>9.59</v>
      </c>
    </row>
    <row r="818" spans="1:7" x14ac:dyDescent="0.35">
      <c r="A818" t="s">
        <v>360</v>
      </c>
      <c r="B818" t="s">
        <v>359</v>
      </c>
      <c r="C818" t="s">
        <v>358</v>
      </c>
      <c r="D818" t="s">
        <v>357</v>
      </c>
      <c r="E818" t="s">
        <v>356</v>
      </c>
      <c r="F818">
        <v>2011</v>
      </c>
      <c r="G818">
        <v>8.2799999999999994</v>
      </c>
    </row>
    <row r="819" spans="1:7" x14ac:dyDescent="0.35">
      <c r="A819" t="s">
        <v>360</v>
      </c>
      <c r="B819" t="s">
        <v>359</v>
      </c>
      <c r="C819" t="s">
        <v>358</v>
      </c>
      <c r="D819" t="s">
        <v>357</v>
      </c>
      <c r="E819" t="s">
        <v>356</v>
      </c>
      <c r="F819">
        <v>2012</v>
      </c>
      <c r="G819">
        <v>9.75</v>
      </c>
    </row>
    <row r="820" spans="1:7" x14ac:dyDescent="0.35">
      <c r="A820" t="s">
        <v>360</v>
      </c>
      <c r="B820" t="s">
        <v>359</v>
      </c>
      <c r="C820" t="s">
        <v>358</v>
      </c>
      <c r="D820" t="s">
        <v>357</v>
      </c>
      <c r="E820" t="s">
        <v>356</v>
      </c>
      <c r="F820">
        <v>2013</v>
      </c>
      <c r="G820">
        <v>8.7899999999999991</v>
      </c>
    </row>
    <row r="821" spans="1:7" x14ac:dyDescent="0.35">
      <c r="A821" t="s">
        <v>360</v>
      </c>
      <c r="B821" t="s">
        <v>359</v>
      </c>
      <c r="C821" t="s">
        <v>358</v>
      </c>
      <c r="D821" t="s">
        <v>357</v>
      </c>
      <c r="E821" t="s">
        <v>356</v>
      </c>
      <c r="F821">
        <v>2014</v>
      </c>
      <c r="G821">
        <v>7.13</v>
      </c>
    </row>
    <row r="822" spans="1:7" x14ac:dyDescent="0.35">
      <c r="A822" t="s">
        <v>360</v>
      </c>
      <c r="B822" t="s">
        <v>359</v>
      </c>
      <c r="C822" t="s">
        <v>358</v>
      </c>
      <c r="D822" t="s">
        <v>357</v>
      </c>
      <c r="E822" t="s">
        <v>356</v>
      </c>
      <c r="F822">
        <v>2015</v>
      </c>
      <c r="G822">
        <v>6.52</v>
      </c>
    </row>
    <row r="823" spans="1:7" x14ac:dyDescent="0.35">
      <c r="A823" t="s">
        <v>360</v>
      </c>
      <c r="B823" t="s">
        <v>359</v>
      </c>
      <c r="C823" t="s">
        <v>358</v>
      </c>
      <c r="D823" t="s">
        <v>357</v>
      </c>
      <c r="E823" t="s">
        <v>356</v>
      </c>
      <c r="F823">
        <v>2016</v>
      </c>
      <c r="G823">
        <v>7.69</v>
      </c>
    </row>
  </sheetData>
  <hyperlinks>
    <hyperlink ref="A4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B46"/>
  <sheetViews>
    <sheetView showGridLines="0" topLeftCell="A2" workbookViewId="0">
      <selection activeCell="A10" sqref="A10"/>
    </sheetView>
  </sheetViews>
  <sheetFormatPr defaultColWidth="9.08984375" defaultRowHeight="12.5" x14ac:dyDescent="0.25"/>
  <cols>
    <col min="1" max="1" width="19.6328125" style="25" customWidth="1"/>
    <col min="2" max="2" width="27.36328125" style="25" customWidth="1"/>
    <col min="3" max="3" width="2.36328125" style="25" customWidth="1"/>
    <col min="4" max="16384" width="9.08984375" style="25"/>
  </cols>
  <sheetData>
    <row r="1" spans="1:28" hidden="1" x14ac:dyDescent="0.25">
      <c r="B1" s="31" t="e">
        <f ca="1">DotStatQuery(C1)</f>
        <v>#NAME?</v>
      </c>
      <c r="C1" s="31" t="s">
        <v>3</v>
      </c>
    </row>
    <row r="2" spans="1:28" ht="23" x14ac:dyDescent="0.25">
      <c r="B2" s="30" t="s">
        <v>40</v>
      </c>
    </row>
    <row r="3" spans="1:28" x14ac:dyDescent="0.25">
      <c r="B3" s="89" t="s">
        <v>41</v>
      </c>
      <c r="C3" s="90"/>
      <c r="D3" s="91" t="s">
        <v>90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3"/>
    </row>
    <row r="4" spans="1:28" x14ac:dyDescent="0.25">
      <c r="B4" s="89" t="s">
        <v>5</v>
      </c>
      <c r="C4" s="90"/>
      <c r="D4" s="94" t="s">
        <v>6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6"/>
    </row>
    <row r="5" spans="1:28" x14ac:dyDescent="0.25">
      <c r="B5" s="89" t="s">
        <v>7</v>
      </c>
      <c r="C5" s="90"/>
      <c r="D5" s="94" t="s">
        <v>89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6"/>
    </row>
    <row r="6" spans="1:28" x14ac:dyDescent="0.25">
      <c r="B6" s="84" t="s">
        <v>42</v>
      </c>
      <c r="C6" s="85"/>
      <c r="D6" s="86" t="s">
        <v>88</v>
      </c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8"/>
    </row>
    <row r="7" spans="1:28" ht="30" x14ac:dyDescent="0.25">
      <c r="B7" s="84" t="s">
        <v>4</v>
      </c>
      <c r="C7" s="85"/>
      <c r="D7" s="29" t="s">
        <v>459</v>
      </c>
      <c r="E7" s="29" t="s">
        <v>458</v>
      </c>
      <c r="F7" s="29" t="s">
        <v>457</v>
      </c>
      <c r="G7" s="29" t="s">
        <v>456</v>
      </c>
      <c r="H7" s="29" t="s">
        <v>455</v>
      </c>
      <c r="I7" s="29" t="s">
        <v>454</v>
      </c>
      <c r="J7" s="29" t="s">
        <v>453</v>
      </c>
      <c r="K7" s="29" t="s">
        <v>330</v>
      </c>
      <c r="L7" s="29" t="s">
        <v>452</v>
      </c>
      <c r="M7" s="29" t="s">
        <v>451</v>
      </c>
      <c r="N7" s="29" t="s">
        <v>450</v>
      </c>
      <c r="O7" s="29" t="s">
        <v>449</v>
      </c>
      <c r="P7" s="29" t="s">
        <v>448</v>
      </c>
      <c r="Q7" s="29" t="s">
        <v>447</v>
      </c>
      <c r="R7" s="29" t="s">
        <v>446</v>
      </c>
      <c r="S7" s="29" t="s">
        <v>445</v>
      </c>
      <c r="T7" s="29" t="s">
        <v>444</v>
      </c>
      <c r="U7" s="29" t="s">
        <v>443</v>
      </c>
      <c r="V7" s="29" t="s">
        <v>442</v>
      </c>
      <c r="W7" s="29" t="s">
        <v>441</v>
      </c>
      <c r="X7" s="29" t="s">
        <v>440</v>
      </c>
      <c r="Y7" s="29" t="s">
        <v>439</v>
      </c>
      <c r="Z7" s="29" t="s">
        <v>438</v>
      </c>
      <c r="AA7" s="29" t="s">
        <v>437</v>
      </c>
      <c r="AB7" s="29" t="s">
        <v>436</v>
      </c>
    </row>
    <row r="8" spans="1:28" x14ac:dyDescent="0.25">
      <c r="B8" s="39"/>
      <c r="C8" s="40"/>
      <c r="D8" s="29" t="str">
        <f>LEFT(D7,3)</f>
        <v>AUT</v>
      </c>
      <c r="E8" s="29" t="str">
        <f t="shared" ref="E8:AB8" si="0">LEFT(E7,3)</f>
        <v>BEL</v>
      </c>
      <c r="F8" s="29" t="str">
        <f t="shared" si="0"/>
        <v>CZE</v>
      </c>
      <c r="G8" s="29" t="str">
        <f t="shared" si="0"/>
        <v>DNK</v>
      </c>
      <c r="H8" s="29" t="str">
        <f t="shared" si="0"/>
        <v>EST</v>
      </c>
      <c r="I8" s="29" t="str">
        <f t="shared" si="0"/>
        <v>FIN</v>
      </c>
      <c r="J8" s="29" t="str">
        <f t="shared" si="0"/>
        <v>FRA</v>
      </c>
      <c r="K8" s="29" t="str">
        <f t="shared" si="0"/>
        <v>DEU</v>
      </c>
      <c r="L8" s="29" t="str">
        <f t="shared" si="0"/>
        <v>HUN</v>
      </c>
      <c r="M8" s="29" t="str">
        <f t="shared" si="0"/>
        <v>IRL</v>
      </c>
      <c r="N8" s="29" t="str">
        <f t="shared" si="0"/>
        <v>ITA</v>
      </c>
      <c r="O8" s="29" t="str">
        <f t="shared" si="0"/>
        <v>LVA</v>
      </c>
      <c r="P8" s="29" t="str">
        <f t="shared" si="0"/>
        <v>LTU</v>
      </c>
      <c r="Q8" s="29" t="str">
        <f t="shared" si="0"/>
        <v>LUX</v>
      </c>
      <c r="R8" s="29" t="str">
        <f t="shared" si="0"/>
        <v>NLD</v>
      </c>
      <c r="S8" s="29" t="str">
        <f t="shared" si="0"/>
        <v>POL</v>
      </c>
      <c r="T8" s="29" t="str">
        <f t="shared" si="0"/>
        <v>PRT</v>
      </c>
      <c r="U8" s="29" t="str">
        <f t="shared" si="0"/>
        <v>SVK</v>
      </c>
      <c r="V8" s="29" t="str">
        <f t="shared" si="0"/>
        <v>SVN</v>
      </c>
      <c r="W8" s="29" t="str">
        <f t="shared" si="0"/>
        <v>ESP</v>
      </c>
      <c r="X8" s="29" t="str">
        <f t="shared" si="0"/>
        <v>SWE</v>
      </c>
      <c r="Y8" s="29" t="str">
        <f t="shared" si="0"/>
        <v>GBR</v>
      </c>
      <c r="Z8" s="29" t="str">
        <f t="shared" si="0"/>
        <v>BGR</v>
      </c>
      <c r="AA8" s="29" t="str">
        <f t="shared" si="0"/>
        <v>HRV</v>
      </c>
      <c r="AB8" s="29" t="str">
        <f t="shared" si="0"/>
        <v>MLT</v>
      </c>
    </row>
    <row r="9" spans="1:28" ht="13" x14ac:dyDescent="0.3">
      <c r="B9" s="28" t="s">
        <v>43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8</v>
      </c>
      <c r="H9" s="26" t="s">
        <v>8</v>
      </c>
      <c r="I9" s="26" t="s">
        <v>8</v>
      </c>
      <c r="J9" s="26" t="s">
        <v>8</v>
      </c>
      <c r="K9" s="26" t="s">
        <v>8</v>
      </c>
      <c r="L9" s="26" t="s">
        <v>8</v>
      </c>
      <c r="M9" s="26" t="s">
        <v>8</v>
      </c>
      <c r="N9" s="26" t="s">
        <v>8</v>
      </c>
      <c r="O9" s="26" t="s">
        <v>8</v>
      </c>
      <c r="P9" s="26" t="s">
        <v>8</v>
      </c>
      <c r="Q9" s="26" t="s">
        <v>8</v>
      </c>
      <c r="R9" s="26" t="s">
        <v>8</v>
      </c>
      <c r="S9" s="26" t="s">
        <v>8</v>
      </c>
      <c r="T9" s="26" t="s">
        <v>8</v>
      </c>
      <c r="U9" s="26" t="s">
        <v>8</v>
      </c>
      <c r="V9" s="26" t="s">
        <v>8</v>
      </c>
      <c r="W9" s="26" t="s">
        <v>8</v>
      </c>
      <c r="X9" s="26" t="s">
        <v>8</v>
      </c>
      <c r="Y9" s="26" t="s">
        <v>8</v>
      </c>
      <c r="Z9" s="26" t="s">
        <v>8</v>
      </c>
      <c r="AA9" s="26" t="s">
        <v>8</v>
      </c>
      <c r="AB9" s="26" t="s">
        <v>8</v>
      </c>
    </row>
    <row r="10" spans="1:28" ht="20" x14ac:dyDescent="0.3">
      <c r="A10" s="25" t="str">
        <f>"ISIC "&amp;MID(LEFT(B10,FIND(":",B10)-1),FIND("_",B10)+1,LEN(B10))</f>
        <v>ISIC 01T03</v>
      </c>
      <c r="B10" s="27" t="s">
        <v>44</v>
      </c>
      <c r="C10" s="26" t="s">
        <v>8</v>
      </c>
      <c r="D10" s="10">
        <v>24.45</v>
      </c>
      <c r="E10" s="10">
        <v>37.4</v>
      </c>
      <c r="F10" s="10">
        <v>27.22</v>
      </c>
      <c r="G10" s="10">
        <v>28.91</v>
      </c>
      <c r="H10" s="10">
        <v>27.76</v>
      </c>
      <c r="I10" s="10">
        <v>15.86</v>
      </c>
      <c r="J10" s="10">
        <v>17.32</v>
      </c>
      <c r="K10" s="10">
        <v>24.68</v>
      </c>
      <c r="L10" s="10">
        <v>29.34</v>
      </c>
      <c r="M10" s="10">
        <v>45.31</v>
      </c>
      <c r="N10" s="10">
        <v>12.16</v>
      </c>
      <c r="O10" s="10">
        <v>23.87</v>
      </c>
      <c r="P10" s="10">
        <v>30.53</v>
      </c>
      <c r="Q10" s="10">
        <v>54.1</v>
      </c>
      <c r="R10" s="10">
        <v>26.86</v>
      </c>
      <c r="S10" s="10">
        <v>22.91</v>
      </c>
      <c r="T10" s="10">
        <v>20.77</v>
      </c>
      <c r="U10" s="10">
        <v>21.58</v>
      </c>
      <c r="V10" s="10">
        <v>24.28</v>
      </c>
      <c r="W10" s="10">
        <v>14.38</v>
      </c>
      <c r="X10" s="10">
        <v>15.92</v>
      </c>
      <c r="Y10" s="10">
        <v>17.239999999999998</v>
      </c>
      <c r="Z10" s="10">
        <v>28.1</v>
      </c>
      <c r="AA10" s="10">
        <v>20.52</v>
      </c>
      <c r="AB10" s="10">
        <v>49.89</v>
      </c>
    </row>
    <row r="11" spans="1:28" ht="20" x14ac:dyDescent="0.3">
      <c r="A11" s="25" t="str">
        <f t="shared" ref="A11:A44" si="1">"ISIC "&amp;MID(LEFT(B11,FIND(":",B11)-1),FIND("_",B11)+1,LEN(B11))</f>
        <v>ISIC 05T06</v>
      </c>
      <c r="B11" s="27" t="s">
        <v>45</v>
      </c>
      <c r="C11" s="26" t="s">
        <v>8</v>
      </c>
      <c r="D11" s="11">
        <v>11.89</v>
      </c>
      <c r="E11" s="11">
        <v>33.479999999999997</v>
      </c>
      <c r="F11" s="11">
        <v>17.59</v>
      </c>
      <c r="G11" s="11">
        <v>6.65</v>
      </c>
      <c r="H11" s="11">
        <v>21.53</v>
      </c>
      <c r="I11" s="11">
        <v>21.25</v>
      </c>
      <c r="J11" s="11">
        <v>4.71</v>
      </c>
      <c r="K11" s="11">
        <v>16.64</v>
      </c>
      <c r="L11" s="11">
        <v>41.6</v>
      </c>
      <c r="M11" s="11">
        <v>41.89</v>
      </c>
      <c r="N11" s="11">
        <v>25.74</v>
      </c>
      <c r="O11" s="11">
        <v>24.34</v>
      </c>
      <c r="P11" s="11">
        <v>31.39</v>
      </c>
      <c r="Q11" s="11">
        <v>47.44</v>
      </c>
      <c r="R11" s="11">
        <v>9.98</v>
      </c>
      <c r="S11" s="11">
        <v>12.77</v>
      </c>
      <c r="T11" s="11">
        <v>22.14</v>
      </c>
      <c r="U11" s="11">
        <v>18.600000000000001</v>
      </c>
      <c r="V11" s="11">
        <v>23.17</v>
      </c>
      <c r="W11" s="11">
        <v>21.14</v>
      </c>
      <c r="X11" s="11">
        <v>16.329999999999998</v>
      </c>
      <c r="Y11" s="11">
        <v>11.55</v>
      </c>
      <c r="Z11" s="11">
        <v>7.24</v>
      </c>
      <c r="AA11" s="11">
        <v>28.75</v>
      </c>
      <c r="AB11" s="11">
        <v>48.42</v>
      </c>
    </row>
    <row r="12" spans="1:28" ht="20" x14ac:dyDescent="0.3">
      <c r="A12" s="25" t="str">
        <f t="shared" si="1"/>
        <v>ISIC 07T08</v>
      </c>
      <c r="B12" s="27" t="s">
        <v>46</v>
      </c>
      <c r="C12" s="26" t="s">
        <v>8</v>
      </c>
      <c r="D12" s="10">
        <v>24.6</v>
      </c>
      <c r="E12" s="10">
        <v>35.76</v>
      </c>
      <c r="F12" s="10">
        <v>27.98</v>
      </c>
      <c r="G12" s="10">
        <v>29.67</v>
      </c>
      <c r="H12" s="10">
        <v>19.36</v>
      </c>
      <c r="I12" s="10">
        <v>23.33</v>
      </c>
      <c r="J12" s="10">
        <v>20.41</v>
      </c>
      <c r="K12" s="10">
        <v>17.13</v>
      </c>
      <c r="L12" s="10">
        <v>30.49</v>
      </c>
      <c r="M12" s="10">
        <v>37.39</v>
      </c>
      <c r="N12" s="10">
        <v>14.45</v>
      </c>
      <c r="O12" s="10">
        <v>19.61</v>
      </c>
      <c r="P12" s="10">
        <v>26.97</v>
      </c>
      <c r="Q12" s="10">
        <v>44.34</v>
      </c>
      <c r="R12" s="10">
        <v>24.06</v>
      </c>
      <c r="S12" s="10">
        <v>17.84</v>
      </c>
      <c r="T12" s="10">
        <v>19.010000000000002</v>
      </c>
      <c r="U12" s="10">
        <v>18.079999999999998</v>
      </c>
      <c r="V12" s="10">
        <v>24.1</v>
      </c>
      <c r="W12" s="10">
        <v>18.91</v>
      </c>
      <c r="X12" s="10">
        <v>18.899999999999999</v>
      </c>
      <c r="Y12" s="10">
        <v>13.94</v>
      </c>
      <c r="Z12" s="10">
        <v>22.75</v>
      </c>
      <c r="AA12" s="10">
        <v>29.01</v>
      </c>
      <c r="AB12" s="10">
        <v>36.14</v>
      </c>
    </row>
    <row r="13" spans="1:28" ht="20" x14ac:dyDescent="0.3">
      <c r="A13" s="25" t="str">
        <f t="shared" si="1"/>
        <v>ISIC 09</v>
      </c>
      <c r="B13" s="27" t="s">
        <v>47</v>
      </c>
      <c r="C13" s="26" t="s">
        <v>8</v>
      </c>
      <c r="D13" s="11">
        <v>23.98</v>
      </c>
      <c r="E13" s="11">
        <v>51.46</v>
      </c>
      <c r="F13" s="11">
        <v>26.58</v>
      </c>
      <c r="G13" s="11">
        <v>17.489999999999998</v>
      </c>
      <c r="H13" s="11">
        <v>20.7</v>
      </c>
      <c r="I13" s="11">
        <v>25.84</v>
      </c>
      <c r="J13" s="11">
        <v>4.07</v>
      </c>
      <c r="K13" s="11">
        <v>22.89</v>
      </c>
      <c r="L13" s="11">
        <v>41.92</v>
      </c>
      <c r="M13" s="11">
        <v>38.03</v>
      </c>
      <c r="N13" s="11">
        <v>7.52</v>
      </c>
      <c r="O13" s="11">
        <v>23.96</v>
      </c>
      <c r="P13" s="11">
        <v>26.37</v>
      </c>
      <c r="Q13" s="11">
        <v>46.45</v>
      </c>
      <c r="R13" s="11">
        <v>37.94</v>
      </c>
      <c r="S13" s="11">
        <v>11.86</v>
      </c>
      <c r="T13" s="11">
        <v>18.239999999999998</v>
      </c>
      <c r="U13" s="11">
        <v>18.12</v>
      </c>
      <c r="V13" s="11">
        <v>24.62</v>
      </c>
      <c r="W13" s="11">
        <v>17.48</v>
      </c>
      <c r="X13" s="11">
        <v>17.329999999999998</v>
      </c>
      <c r="Y13" s="11">
        <v>12.77</v>
      </c>
      <c r="Z13" s="11">
        <v>55.56</v>
      </c>
      <c r="AA13" s="11">
        <v>29.52</v>
      </c>
      <c r="AB13" s="11">
        <v>41.46</v>
      </c>
    </row>
    <row r="14" spans="1:28" ht="20" x14ac:dyDescent="0.3">
      <c r="A14" s="25" t="str">
        <f t="shared" si="1"/>
        <v>ISIC 10T12</v>
      </c>
      <c r="B14" s="27" t="s">
        <v>48</v>
      </c>
      <c r="C14" s="26" t="s">
        <v>8</v>
      </c>
      <c r="D14" s="10">
        <v>29.11</v>
      </c>
      <c r="E14" s="10">
        <v>41.67</v>
      </c>
      <c r="F14" s="10">
        <v>32.47</v>
      </c>
      <c r="G14" s="10">
        <v>35.6</v>
      </c>
      <c r="H14" s="10">
        <v>35.21</v>
      </c>
      <c r="I14" s="10">
        <v>25.95</v>
      </c>
      <c r="J14" s="10">
        <v>19.61</v>
      </c>
      <c r="K14" s="10">
        <v>26.11</v>
      </c>
      <c r="L14" s="10">
        <v>36.01</v>
      </c>
      <c r="M14" s="10">
        <v>29.9</v>
      </c>
      <c r="N14" s="10">
        <v>20.51</v>
      </c>
      <c r="O14" s="10">
        <v>29.13</v>
      </c>
      <c r="P14" s="10">
        <v>27.79</v>
      </c>
      <c r="Q14" s="10">
        <v>51.45</v>
      </c>
      <c r="R14" s="10">
        <v>33.729999999999997</v>
      </c>
      <c r="S14" s="10">
        <v>24.08</v>
      </c>
      <c r="T14" s="10">
        <v>28.31</v>
      </c>
      <c r="U14" s="10">
        <v>30.64</v>
      </c>
      <c r="V14" s="10">
        <v>32.619999999999997</v>
      </c>
      <c r="W14" s="10">
        <v>22.32</v>
      </c>
      <c r="X14" s="10">
        <v>23.18</v>
      </c>
      <c r="Y14" s="10">
        <v>19.77</v>
      </c>
      <c r="Z14" s="10">
        <v>32.090000000000003</v>
      </c>
      <c r="AA14" s="10">
        <v>23.39</v>
      </c>
      <c r="AB14" s="10">
        <v>40.770000000000003</v>
      </c>
    </row>
    <row r="15" spans="1:28" ht="30" x14ac:dyDescent="0.3">
      <c r="A15" s="25" t="str">
        <f t="shared" si="1"/>
        <v>ISIC 13T15</v>
      </c>
      <c r="B15" s="27" t="s">
        <v>49</v>
      </c>
      <c r="C15" s="26" t="s">
        <v>8</v>
      </c>
      <c r="D15" s="11">
        <v>32.49</v>
      </c>
      <c r="E15" s="11">
        <v>40.5</v>
      </c>
      <c r="F15" s="11">
        <v>38.86</v>
      </c>
      <c r="G15" s="11">
        <v>31.29</v>
      </c>
      <c r="H15" s="11">
        <v>38.950000000000003</v>
      </c>
      <c r="I15" s="11">
        <v>26.19</v>
      </c>
      <c r="J15" s="11">
        <v>27.11</v>
      </c>
      <c r="K15" s="11">
        <v>26.59</v>
      </c>
      <c r="L15" s="11">
        <v>41.77</v>
      </c>
      <c r="M15" s="11">
        <v>34.83</v>
      </c>
      <c r="N15" s="11">
        <v>21.63</v>
      </c>
      <c r="O15" s="11">
        <v>34.340000000000003</v>
      </c>
      <c r="P15" s="11">
        <v>25.08</v>
      </c>
      <c r="Q15" s="11">
        <v>41.35</v>
      </c>
      <c r="R15" s="11">
        <v>29.13</v>
      </c>
      <c r="S15" s="11">
        <v>29.02</v>
      </c>
      <c r="T15" s="11">
        <v>28.68</v>
      </c>
      <c r="U15" s="11">
        <v>39.18</v>
      </c>
      <c r="V15" s="11">
        <v>39.04</v>
      </c>
      <c r="W15" s="11">
        <v>29.12</v>
      </c>
      <c r="X15" s="11">
        <v>24.05</v>
      </c>
      <c r="Y15" s="11">
        <v>17.57</v>
      </c>
      <c r="Z15" s="11">
        <v>29.71</v>
      </c>
      <c r="AA15" s="11">
        <v>31.71</v>
      </c>
      <c r="AB15" s="11">
        <v>44.71</v>
      </c>
    </row>
    <row r="16" spans="1:28" ht="20" x14ac:dyDescent="0.3">
      <c r="A16" s="25" t="str">
        <f t="shared" si="1"/>
        <v>ISIC 16</v>
      </c>
      <c r="B16" s="27" t="s">
        <v>50</v>
      </c>
      <c r="C16" s="26" t="s">
        <v>8</v>
      </c>
      <c r="D16" s="10">
        <v>28.52</v>
      </c>
      <c r="E16" s="10">
        <v>39.909999999999997</v>
      </c>
      <c r="F16" s="10">
        <v>30.7</v>
      </c>
      <c r="G16" s="10">
        <v>27.91</v>
      </c>
      <c r="H16" s="10">
        <v>34.119999999999997</v>
      </c>
      <c r="I16" s="10">
        <v>21.08</v>
      </c>
      <c r="J16" s="10">
        <v>19.63</v>
      </c>
      <c r="K16" s="10">
        <v>23.95</v>
      </c>
      <c r="L16" s="10">
        <v>41.08</v>
      </c>
      <c r="M16" s="10">
        <v>41.58</v>
      </c>
      <c r="N16" s="10">
        <v>19.12</v>
      </c>
      <c r="O16" s="10">
        <v>23.36</v>
      </c>
      <c r="P16" s="10">
        <v>26.17</v>
      </c>
      <c r="Q16" s="10">
        <v>60.67</v>
      </c>
      <c r="R16" s="10">
        <v>27.17</v>
      </c>
      <c r="S16" s="10">
        <v>23.25</v>
      </c>
      <c r="T16" s="10">
        <v>24.44</v>
      </c>
      <c r="U16" s="10">
        <v>19.579999999999998</v>
      </c>
      <c r="V16" s="10">
        <v>36.26</v>
      </c>
      <c r="W16" s="10">
        <v>20.45</v>
      </c>
      <c r="X16" s="10">
        <v>19.809999999999999</v>
      </c>
      <c r="Y16" s="10">
        <v>25.42</v>
      </c>
      <c r="Z16" s="10">
        <v>28.25</v>
      </c>
      <c r="AA16" s="10">
        <v>28.34</v>
      </c>
      <c r="AB16" s="10">
        <v>36.6</v>
      </c>
    </row>
    <row r="17" spans="1:28" ht="20" x14ac:dyDescent="0.3">
      <c r="A17" s="25" t="str">
        <f t="shared" si="1"/>
        <v>ISIC 17T18</v>
      </c>
      <c r="B17" s="27" t="s">
        <v>51</v>
      </c>
      <c r="C17" s="26" t="s">
        <v>8</v>
      </c>
      <c r="D17" s="11">
        <v>30.8</v>
      </c>
      <c r="E17" s="11">
        <v>39.380000000000003</v>
      </c>
      <c r="F17" s="11">
        <v>39.840000000000003</v>
      </c>
      <c r="G17" s="11">
        <v>27.85</v>
      </c>
      <c r="H17" s="11">
        <v>38.49</v>
      </c>
      <c r="I17" s="11">
        <v>24.12</v>
      </c>
      <c r="J17" s="11">
        <v>22.97</v>
      </c>
      <c r="K17" s="11">
        <v>25.03</v>
      </c>
      <c r="L17" s="11">
        <v>44.35</v>
      </c>
      <c r="M17" s="11">
        <v>25.86</v>
      </c>
      <c r="N17" s="11">
        <v>21.96</v>
      </c>
      <c r="O17" s="11">
        <v>31.47</v>
      </c>
      <c r="P17" s="11">
        <v>26.93</v>
      </c>
      <c r="Q17" s="11">
        <v>45.98</v>
      </c>
      <c r="R17" s="11">
        <v>34.43</v>
      </c>
      <c r="S17" s="11">
        <v>28.99</v>
      </c>
      <c r="T17" s="11">
        <v>28.75</v>
      </c>
      <c r="U17" s="11">
        <v>35.72</v>
      </c>
      <c r="V17" s="11">
        <v>41.14</v>
      </c>
      <c r="W17" s="11">
        <v>23.15</v>
      </c>
      <c r="X17" s="11">
        <v>22.38</v>
      </c>
      <c r="Y17" s="11">
        <v>19.39</v>
      </c>
      <c r="Z17" s="11">
        <v>37.99</v>
      </c>
      <c r="AA17" s="11">
        <v>27.95</v>
      </c>
      <c r="AB17" s="11">
        <v>44.03</v>
      </c>
    </row>
    <row r="18" spans="1:28" ht="20" x14ac:dyDescent="0.3">
      <c r="A18" s="25" t="str">
        <f t="shared" si="1"/>
        <v>ISIC 19</v>
      </c>
      <c r="B18" s="27" t="s">
        <v>52</v>
      </c>
      <c r="C18" s="26" t="s">
        <v>8</v>
      </c>
      <c r="D18" s="10">
        <v>70.36</v>
      </c>
      <c r="E18" s="10">
        <v>63.01</v>
      </c>
      <c r="F18" s="10">
        <v>77.92</v>
      </c>
      <c r="G18" s="10">
        <v>38.700000000000003</v>
      </c>
      <c r="H18" s="10">
        <v>29.16</v>
      </c>
      <c r="I18" s="10">
        <v>56.54</v>
      </c>
      <c r="J18" s="10">
        <v>62.77</v>
      </c>
      <c r="K18" s="10">
        <v>55.51</v>
      </c>
      <c r="L18" s="10">
        <v>66.47</v>
      </c>
      <c r="M18" s="10">
        <v>70.739999999999995</v>
      </c>
      <c r="N18" s="10">
        <v>68.53</v>
      </c>
      <c r="O18" s="10">
        <v>23.74</v>
      </c>
      <c r="P18" s="10">
        <v>78.47</v>
      </c>
      <c r="Q18" s="10">
        <v>56.44</v>
      </c>
      <c r="R18" s="10">
        <v>66.709999999999994</v>
      </c>
      <c r="S18" s="10">
        <v>53.5</v>
      </c>
      <c r="T18" s="10">
        <v>72.959999999999994</v>
      </c>
      <c r="U18" s="10">
        <v>69.02</v>
      </c>
      <c r="V18" s="10">
        <v>55.3</v>
      </c>
      <c r="W18" s="10">
        <v>67.83</v>
      </c>
      <c r="X18" s="10">
        <v>59.28</v>
      </c>
      <c r="Y18" s="10">
        <v>42.65</v>
      </c>
      <c r="Z18" s="10">
        <v>77.73</v>
      </c>
      <c r="AA18" s="10">
        <v>31.1</v>
      </c>
      <c r="AB18" s="10">
        <v>18.57</v>
      </c>
    </row>
    <row r="19" spans="1:28" ht="20" x14ac:dyDescent="0.3">
      <c r="A19" s="25" t="str">
        <f t="shared" si="1"/>
        <v>ISIC 20T21</v>
      </c>
      <c r="B19" s="27" t="s">
        <v>53</v>
      </c>
      <c r="C19" s="26" t="s">
        <v>8</v>
      </c>
      <c r="D19" s="11">
        <v>36.979999999999997</v>
      </c>
      <c r="E19" s="11">
        <v>38.159999999999997</v>
      </c>
      <c r="F19" s="11">
        <v>38.159999999999997</v>
      </c>
      <c r="G19" s="11">
        <v>15.55</v>
      </c>
      <c r="H19" s="11">
        <v>48.63</v>
      </c>
      <c r="I19" s="11">
        <v>28.28</v>
      </c>
      <c r="J19" s="11">
        <v>25.31</v>
      </c>
      <c r="K19" s="11">
        <v>25.51</v>
      </c>
      <c r="L19" s="11">
        <v>43.06</v>
      </c>
      <c r="M19" s="11">
        <v>34.17</v>
      </c>
      <c r="N19" s="11">
        <v>30.49</v>
      </c>
      <c r="O19" s="11">
        <v>32.9</v>
      </c>
      <c r="P19" s="11">
        <v>45.07</v>
      </c>
      <c r="Q19" s="11">
        <v>50.84</v>
      </c>
      <c r="R19" s="11">
        <v>37.94</v>
      </c>
      <c r="S19" s="11">
        <v>34.06</v>
      </c>
      <c r="T19" s="11">
        <v>38.26</v>
      </c>
      <c r="U19" s="11">
        <v>43.5</v>
      </c>
      <c r="V19" s="11">
        <v>33.06</v>
      </c>
      <c r="W19" s="11">
        <v>29.59</v>
      </c>
      <c r="X19" s="11">
        <v>20.329999999999998</v>
      </c>
      <c r="Y19" s="11">
        <v>23.73</v>
      </c>
      <c r="Z19" s="11">
        <v>45.73</v>
      </c>
      <c r="AA19" s="11">
        <v>30.9</v>
      </c>
      <c r="AB19" s="11">
        <v>44.71</v>
      </c>
    </row>
    <row r="20" spans="1:28" ht="20" x14ac:dyDescent="0.3">
      <c r="A20" s="25" t="str">
        <f t="shared" si="1"/>
        <v>ISIC 22</v>
      </c>
      <c r="B20" s="27" t="s">
        <v>54</v>
      </c>
      <c r="C20" s="26" t="s">
        <v>8</v>
      </c>
      <c r="D20" s="10">
        <v>32.31</v>
      </c>
      <c r="E20" s="10">
        <v>40.049999999999997</v>
      </c>
      <c r="F20" s="10">
        <v>44.34</v>
      </c>
      <c r="G20" s="10">
        <v>32.049999999999997</v>
      </c>
      <c r="H20" s="10">
        <v>48.03</v>
      </c>
      <c r="I20" s="10">
        <v>30.58</v>
      </c>
      <c r="J20" s="10">
        <v>25.32</v>
      </c>
      <c r="K20" s="10">
        <v>27.06</v>
      </c>
      <c r="L20" s="10">
        <v>48.39</v>
      </c>
      <c r="M20" s="10">
        <v>37.26</v>
      </c>
      <c r="N20" s="10">
        <v>27.57</v>
      </c>
      <c r="O20" s="10">
        <v>38.6</v>
      </c>
      <c r="P20" s="10">
        <v>39.06</v>
      </c>
      <c r="Q20" s="10">
        <v>50.09</v>
      </c>
      <c r="R20" s="10">
        <v>32.29</v>
      </c>
      <c r="S20" s="10">
        <v>35.159999999999997</v>
      </c>
      <c r="T20" s="10">
        <v>35.56</v>
      </c>
      <c r="U20" s="10">
        <v>45</v>
      </c>
      <c r="V20" s="10">
        <v>39.99</v>
      </c>
      <c r="W20" s="10">
        <v>29.2</v>
      </c>
      <c r="X20" s="10">
        <v>30.33</v>
      </c>
      <c r="Y20" s="10">
        <v>21.11</v>
      </c>
      <c r="Z20" s="10">
        <v>51.76</v>
      </c>
      <c r="AA20" s="10">
        <v>34.83</v>
      </c>
      <c r="AB20" s="10">
        <v>52.88</v>
      </c>
    </row>
    <row r="21" spans="1:28" ht="20" x14ac:dyDescent="0.3">
      <c r="A21" s="25" t="str">
        <f t="shared" si="1"/>
        <v>ISIC 23</v>
      </c>
      <c r="B21" s="27" t="s">
        <v>55</v>
      </c>
      <c r="C21" s="26" t="s">
        <v>8</v>
      </c>
      <c r="D21" s="11">
        <v>25.99</v>
      </c>
      <c r="E21" s="11">
        <v>36.75</v>
      </c>
      <c r="F21" s="11">
        <v>31.1</v>
      </c>
      <c r="G21" s="11">
        <v>24.63</v>
      </c>
      <c r="H21" s="11">
        <v>32.229999999999997</v>
      </c>
      <c r="I21" s="11">
        <v>23.28</v>
      </c>
      <c r="J21" s="11">
        <v>19.89</v>
      </c>
      <c r="K21" s="11">
        <v>21.05</v>
      </c>
      <c r="L21" s="11">
        <v>39.9</v>
      </c>
      <c r="M21" s="11">
        <v>38.630000000000003</v>
      </c>
      <c r="N21" s="11">
        <v>20.61</v>
      </c>
      <c r="O21" s="11">
        <v>27.51</v>
      </c>
      <c r="P21" s="11">
        <v>32.51</v>
      </c>
      <c r="Q21" s="11">
        <v>40.380000000000003</v>
      </c>
      <c r="R21" s="11">
        <v>28.98</v>
      </c>
      <c r="S21" s="11">
        <v>22.92</v>
      </c>
      <c r="T21" s="11">
        <v>25.58</v>
      </c>
      <c r="U21" s="11">
        <v>32.75</v>
      </c>
      <c r="V21" s="11">
        <v>31.2</v>
      </c>
      <c r="W21" s="11">
        <v>21.58</v>
      </c>
      <c r="X21" s="11">
        <v>24.05</v>
      </c>
      <c r="Y21" s="11">
        <v>19.39</v>
      </c>
      <c r="Z21" s="11">
        <v>35.049999999999997</v>
      </c>
      <c r="AA21" s="11">
        <v>26.21</v>
      </c>
      <c r="AB21" s="11">
        <v>49.07</v>
      </c>
    </row>
    <row r="22" spans="1:28" ht="20" x14ac:dyDescent="0.3">
      <c r="A22" s="25" t="str">
        <f t="shared" si="1"/>
        <v>ISIC 24</v>
      </c>
      <c r="B22" s="27" t="s">
        <v>56</v>
      </c>
      <c r="C22" s="26" t="s">
        <v>8</v>
      </c>
      <c r="D22" s="10">
        <v>39.9</v>
      </c>
      <c r="E22" s="10">
        <v>51.91</v>
      </c>
      <c r="F22" s="10">
        <v>41.95</v>
      </c>
      <c r="G22" s="10">
        <v>28.1</v>
      </c>
      <c r="H22" s="10">
        <v>41.3</v>
      </c>
      <c r="I22" s="10">
        <v>41.92</v>
      </c>
      <c r="J22" s="10">
        <v>32.630000000000003</v>
      </c>
      <c r="K22" s="10">
        <v>33.020000000000003</v>
      </c>
      <c r="L22" s="10">
        <v>54.26</v>
      </c>
      <c r="M22" s="10">
        <v>40.28</v>
      </c>
      <c r="N22" s="10">
        <v>35.47</v>
      </c>
      <c r="O22" s="10">
        <v>42.94</v>
      </c>
      <c r="P22" s="10">
        <v>39.83</v>
      </c>
      <c r="Q22" s="10">
        <v>66.739999999999995</v>
      </c>
      <c r="R22" s="10">
        <v>39.42</v>
      </c>
      <c r="S22" s="10">
        <v>33.08</v>
      </c>
      <c r="T22" s="10">
        <v>44.33</v>
      </c>
      <c r="U22" s="10">
        <v>46.38</v>
      </c>
      <c r="V22" s="10">
        <v>46.43</v>
      </c>
      <c r="W22" s="10">
        <v>33.65</v>
      </c>
      <c r="X22" s="10">
        <v>32.590000000000003</v>
      </c>
      <c r="Y22" s="10">
        <v>30.76</v>
      </c>
      <c r="Z22" s="10">
        <v>63.26</v>
      </c>
      <c r="AA22" s="10">
        <v>37.04</v>
      </c>
      <c r="AB22" s="10">
        <v>20.83</v>
      </c>
    </row>
    <row r="23" spans="1:28" ht="30" x14ac:dyDescent="0.3">
      <c r="A23" s="25" t="str">
        <f t="shared" si="1"/>
        <v>ISIC 25</v>
      </c>
      <c r="B23" s="27" t="s">
        <v>57</v>
      </c>
      <c r="C23" s="26" t="s">
        <v>8</v>
      </c>
      <c r="D23" s="11">
        <v>31.38</v>
      </c>
      <c r="E23" s="11">
        <v>39.04</v>
      </c>
      <c r="F23" s="11">
        <v>37.799999999999997</v>
      </c>
      <c r="G23" s="11">
        <v>26.83</v>
      </c>
      <c r="H23" s="11">
        <v>45.88</v>
      </c>
      <c r="I23" s="11">
        <v>29.77</v>
      </c>
      <c r="J23" s="11">
        <v>24.63</v>
      </c>
      <c r="K23" s="11">
        <v>21.98</v>
      </c>
      <c r="L23" s="11">
        <v>45.74</v>
      </c>
      <c r="M23" s="11">
        <v>32.01</v>
      </c>
      <c r="N23" s="11">
        <v>24.69</v>
      </c>
      <c r="O23" s="11">
        <v>35.909999999999997</v>
      </c>
      <c r="P23" s="11">
        <v>36.28</v>
      </c>
      <c r="Q23" s="11">
        <v>45.67</v>
      </c>
      <c r="R23" s="11">
        <v>27.66</v>
      </c>
      <c r="S23" s="11">
        <v>30.77</v>
      </c>
      <c r="T23" s="11">
        <v>35.83</v>
      </c>
      <c r="U23" s="11">
        <v>40.79</v>
      </c>
      <c r="V23" s="11">
        <v>38.4</v>
      </c>
      <c r="W23" s="11">
        <v>27.02</v>
      </c>
      <c r="X23" s="11">
        <v>25.71</v>
      </c>
      <c r="Y23" s="11">
        <v>18.02</v>
      </c>
      <c r="Z23" s="11">
        <v>45.08</v>
      </c>
      <c r="AA23" s="11">
        <v>29.69</v>
      </c>
      <c r="AB23" s="11">
        <v>55.21</v>
      </c>
    </row>
    <row r="24" spans="1:28" ht="20" x14ac:dyDescent="0.3">
      <c r="A24" s="25" t="str">
        <f t="shared" si="1"/>
        <v>ISIC 26</v>
      </c>
      <c r="B24" s="27" t="s">
        <v>58</v>
      </c>
      <c r="C24" s="26" t="s">
        <v>8</v>
      </c>
      <c r="D24" s="10">
        <v>29</v>
      </c>
      <c r="E24" s="10">
        <v>36.630000000000003</v>
      </c>
      <c r="F24" s="10">
        <v>55.41</v>
      </c>
      <c r="G24" s="10">
        <v>19.600000000000001</v>
      </c>
      <c r="H24" s="10">
        <v>65.94</v>
      </c>
      <c r="I24" s="10">
        <v>32.25</v>
      </c>
      <c r="J24" s="10">
        <v>24.07</v>
      </c>
      <c r="K24" s="10">
        <v>24.35</v>
      </c>
      <c r="L24" s="10">
        <v>64.400000000000006</v>
      </c>
      <c r="M24" s="10">
        <v>39.43</v>
      </c>
      <c r="N24" s="10">
        <v>26.35</v>
      </c>
      <c r="O24" s="10">
        <v>34.36</v>
      </c>
      <c r="P24" s="10">
        <v>30.25</v>
      </c>
      <c r="Q24" s="10">
        <v>43.42</v>
      </c>
      <c r="R24" s="10">
        <v>65.39</v>
      </c>
      <c r="S24" s="10">
        <v>47.08</v>
      </c>
      <c r="T24" s="10">
        <v>42.42</v>
      </c>
      <c r="U24" s="10">
        <v>65.94</v>
      </c>
      <c r="V24" s="10">
        <v>35.53</v>
      </c>
      <c r="W24" s="10">
        <v>26.99</v>
      </c>
      <c r="X24" s="10">
        <v>21.19</v>
      </c>
      <c r="Y24" s="10">
        <v>25.14</v>
      </c>
      <c r="Z24" s="10">
        <v>41.94</v>
      </c>
      <c r="AA24" s="10">
        <v>25.94</v>
      </c>
      <c r="AB24" s="10">
        <v>65.680000000000007</v>
      </c>
    </row>
    <row r="25" spans="1:28" ht="13" x14ac:dyDescent="0.3">
      <c r="A25" s="25" t="str">
        <f t="shared" si="1"/>
        <v>ISIC 27</v>
      </c>
      <c r="B25" s="27" t="s">
        <v>59</v>
      </c>
      <c r="C25" s="26" t="s">
        <v>8</v>
      </c>
      <c r="D25" s="11">
        <v>31.78</v>
      </c>
      <c r="E25" s="11">
        <v>38.51</v>
      </c>
      <c r="F25" s="11">
        <v>47.54</v>
      </c>
      <c r="G25" s="11">
        <v>28.5</v>
      </c>
      <c r="H25" s="11">
        <v>50.21</v>
      </c>
      <c r="I25" s="11">
        <v>32.090000000000003</v>
      </c>
      <c r="J25" s="11">
        <v>31.63</v>
      </c>
      <c r="K25" s="11">
        <v>25.25</v>
      </c>
      <c r="L25" s="11">
        <v>57.87</v>
      </c>
      <c r="M25" s="11">
        <v>41.91</v>
      </c>
      <c r="N25" s="11">
        <v>33.93</v>
      </c>
      <c r="O25" s="11">
        <v>39.28</v>
      </c>
      <c r="P25" s="11">
        <v>42.09</v>
      </c>
      <c r="Q25" s="11">
        <v>44.4</v>
      </c>
      <c r="R25" s="11">
        <v>29.21</v>
      </c>
      <c r="S25" s="11">
        <v>42.45</v>
      </c>
      <c r="T25" s="11">
        <v>44.91</v>
      </c>
      <c r="U25" s="11">
        <v>55.35</v>
      </c>
      <c r="V25" s="11">
        <v>44.15</v>
      </c>
      <c r="W25" s="11">
        <v>33.94</v>
      </c>
      <c r="X25" s="11">
        <v>33.770000000000003</v>
      </c>
      <c r="Y25" s="11">
        <v>28.09</v>
      </c>
      <c r="Z25" s="11">
        <v>52.87</v>
      </c>
      <c r="AA25" s="11">
        <v>37.6</v>
      </c>
      <c r="AB25" s="11">
        <v>55.28</v>
      </c>
    </row>
    <row r="26" spans="1:28" ht="20" x14ac:dyDescent="0.3">
      <c r="A26" s="25" t="str">
        <f t="shared" si="1"/>
        <v>ISIC 28</v>
      </c>
      <c r="B26" s="27" t="s">
        <v>60</v>
      </c>
      <c r="C26" s="26" t="s">
        <v>8</v>
      </c>
      <c r="D26" s="10">
        <v>35.43</v>
      </c>
      <c r="E26" s="10">
        <v>36.42</v>
      </c>
      <c r="F26" s="10">
        <v>39.79</v>
      </c>
      <c r="G26" s="10">
        <v>29.28</v>
      </c>
      <c r="H26" s="10">
        <v>46.5</v>
      </c>
      <c r="I26" s="10">
        <v>34.04</v>
      </c>
      <c r="J26" s="10">
        <v>29.1</v>
      </c>
      <c r="K26" s="10">
        <v>23.9</v>
      </c>
      <c r="L26" s="10">
        <v>43.31</v>
      </c>
      <c r="M26" s="10">
        <v>28.26</v>
      </c>
      <c r="N26" s="10">
        <v>28.18</v>
      </c>
      <c r="O26" s="10">
        <v>36.1</v>
      </c>
      <c r="P26" s="10">
        <v>32.450000000000003</v>
      </c>
      <c r="Q26" s="10">
        <v>49.54</v>
      </c>
      <c r="R26" s="10">
        <v>31.87</v>
      </c>
      <c r="S26" s="10">
        <v>36.43</v>
      </c>
      <c r="T26" s="10">
        <v>40.04</v>
      </c>
      <c r="U26" s="10">
        <v>47.95</v>
      </c>
      <c r="V26" s="10">
        <v>39.020000000000003</v>
      </c>
      <c r="W26" s="10">
        <v>26.04</v>
      </c>
      <c r="X26" s="10">
        <v>28.33</v>
      </c>
      <c r="Y26" s="10">
        <v>25.61</v>
      </c>
      <c r="Z26" s="10">
        <v>47</v>
      </c>
      <c r="AA26" s="10">
        <v>32.26</v>
      </c>
      <c r="AB26" s="10">
        <v>35.79</v>
      </c>
    </row>
    <row r="27" spans="1:28" ht="20" x14ac:dyDescent="0.3">
      <c r="A27" s="25" t="str">
        <f t="shared" si="1"/>
        <v>ISIC 29</v>
      </c>
      <c r="B27" s="27" t="s">
        <v>61</v>
      </c>
      <c r="C27" s="26" t="s">
        <v>8</v>
      </c>
      <c r="D27" s="11">
        <v>41.76</v>
      </c>
      <c r="E27" s="11">
        <v>57.13</v>
      </c>
      <c r="F27" s="11">
        <v>54.78</v>
      </c>
      <c r="G27" s="11">
        <v>30.91</v>
      </c>
      <c r="H27" s="11">
        <v>45.82</v>
      </c>
      <c r="I27" s="11">
        <v>36.79</v>
      </c>
      <c r="J27" s="11">
        <v>32.94</v>
      </c>
      <c r="K27" s="11">
        <v>25.77</v>
      </c>
      <c r="L27" s="11">
        <v>54.64</v>
      </c>
      <c r="M27" s="11">
        <v>41.77</v>
      </c>
      <c r="N27" s="11">
        <v>35.51</v>
      </c>
      <c r="O27" s="11">
        <v>37.409999999999997</v>
      </c>
      <c r="P27" s="11">
        <v>37.380000000000003</v>
      </c>
      <c r="Q27" s="11">
        <v>46.16</v>
      </c>
      <c r="R27" s="11">
        <v>38.43</v>
      </c>
      <c r="S27" s="11">
        <v>39.67</v>
      </c>
      <c r="T27" s="11">
        <v>51.52</v>
      </c>
      <c r="U27" s="11">
        <v>59.94</v>
      </c>
      <c r="V27" s="11">
        <v>46.26</v>
      </c>
      <c r="W27" s="11">
        <v>40.4</v>
      </c>
      <c r="X27" s="11">
        <v>31.57</v>
      </c>
      <c r="Y27" s="11">
        <v>29.64</v>
      </c>
      <c r="Z27" s="11">
        <v>50.64</v>
      </c>
      <c r="AA27" s="11">
        <v>38.61</v>
      </c>
      <c r="AB27" s="11">
        <v>16.079999999999998</v>
      </c>
    </row>
    <row r="28" spans="1:28" ht="20" x14ac:dyDescent="0.3">
      <c r="A28" s="25" t="str">
        <f t="shared" si="1"/>
        <v>ISIC 30</v>
      </c>
      <c r="B28" s="27" t="s">
        <v>62</v>
      </c>
      <c r="C28" s="26" t="s">
        <v>8</v>
      </c>
      <c r="D28" s="10">
        <v>40.159999999999997</v>
      </c>
      <c r="E28" s="10">
        <v>30.49</v>
      </c>
      <c r="F28" s="10">
        <v>35.92</v>
      </c>
      <c r="G28" s="10">
        <v>33.79</v>
      </c>
      <c r="H28" s="10">
        <v>40.159999999999997</v>
      </c>
      <c r="I28" s="10">
        <v>34.25</v>
      </c>
      <c r="J28" s="10">
        <v>42.95</v>
      </c>
      <c r="K28" s="10">
        <v>30.76</v>
      </c>
      <c r="L28" s="10">
        <v>52.17</v>
      </c>
      <c r="M28" s="10">
        <v>16.440000000000001</v>
      </c>
      <c r="N28" s="10">
        <v>29.56</v>
      </c>
      <c r="O28" s="10">
        <v>37.729999999999997</v>
      </c>
      <c r="P28" s="10">
        <v>24.16</v>
      </c>
      <c r="Q28" s="10">
        <v>47.24</v>
      </c>
      <c r="R28" s="10">
        <v>35.090000000000003</v>
      </c>
      <c r="S28" s="10">
        <v>42.51</v>
      </c>
      <c r="T28" s="10">
        <v>48.58</v>
      </c>
      <c r="U28" s="10">
        <v>48.57</v>
      </c>
      <c r="V28" s="10">
        <v>37.369999999999997</v>
      </c>
      <c r="W28" s="10">
        <v>28.32</v>
      </c>
      <c r="X28" s="10">
        <v>20.41</v>
      </c>
      <c r="Y28" s="10">
        <v>32.94</v>
      </c>
      <c r="Z28" s="10">
        <v>51.66</v>
      </c>
      <c r="AA28" s="10">
        <v>36.74</v>
      </c>
      <c r="AB28" s="10">
        <v>71.28</v>
      </c>
    </row>
    <row r="29" spans="1:28" ht="30" x14ac:dyDescent="0.3">
      <c r="A29" s="25" t="str">
        <f t="shared" si="1"/>
        <v>ISIC 31T33</v>
      </c>
      <c r="B29" s="27" t="s">
        <v>63</v>
      </c>
      <c r="C29" s="26" t="s">
        <v>8</v>
      </c>
      <c r="D29" s="11">
        <v>28.29</v>
      </c>
      <c r="E29" s="11">
        <v>33.93</v>
      </c>
      <c r="F29" s="11">
        <v>33.35</v>
      </c>
      <c r="G29" s="11">
        <v>20.87</v>
      </c>
      <c r="H29" s="11">
        <v>35.869999999999997</v>
      </c>
      <c r="I29" s="11">
        <v>23.76</v>
      </c>
      <c r="J29" s="11">
        <v>19.34</v>
      </c>
      <c r="K29" s="11">
        <v>19.73</v>
      </c>
      <c r="L29" s="11">
        <v>40.24</v>
      </c>
      <c r="M29" s="11">
        <v>22.26</v>
      </c>
      <c r="N29" s="11">
        <v>20.87</v>
      </c>
      <c r="O29" s="11">
        <v>26.67</v>
      </c>
      <c r="P29" s="11">
        <v>27.45</v>
      </c>
      <c r="Q29" s="11">
        <v>37.57</v>
      </c>
      <c r="R29" s="11">
        <v>20.82</v>
      </c>
      <c r="S29" s="11">
        <v>26.42</v>
      </c>
      <c r="T29" s="11">
        <v>26.32</v>
      </c>
      <c r="U29" s="11">
        <v>36.549999999999997</v>
      </c>
      <c r="V29" s="11">
        <v>29.69</v>
      </c>
      <c r="W29" s="11">
        <v>20</v>
      </c>
      <c r="X29" s="11">
        <v>21.25</v>
      </c>
      <c r="Y29" s="11">
        <v>15.48</v>
      </c>
      <c r="Z29" s="11">
        <v>36.92</v>
      </c>
      <c r="AA29" s="11">
        <v>26.75</v>
      </c>
      <c r="AB29" s="11">
        <v>41.17</v>
      </c>
    </row>
    <row r="30" spans="1:28" ht="30" x14ac:dyDescent="0.3">
      <c r="A30" s="25" t="str">
        <f t="shared" si="1"/>
        <v>ISIC 35T39</v>
      </c>
      <c r="B30" s="27" t="s">
        <v>64</v>
      </c>
      <c r="C30" s="26" t="s">
        <v>8</v>
      </c>
      <c r="D30" s="10">
        <v>33</v>
      </c>
      <c r="E30" s="10">
        <v>27.11</v>
      </c>
      <c r="F30" s="10">
        <v>29.97</v>
      </c>
      <c r="G30" s="10">
        <v>18.809999999999999</v>
      </c>
      <c r="H30" s="10">
        <v>23.83</v>
      </c>
      <c r="I30" s="10">
        <v>19.48</v>
      </c>
      <c r="J30" s="10">
        <v>21</v>
      </c>
      <c r="K30" s="10">
        <v>20.190000000000001</v>
      </c>
      <c r="L30" s="10">
        <v>35.909999999999997</v>
      </c>
      <c r="M30" s="10">
        <v>35.340000000000003</v>
      </c>
      <c r="N30" s="10">
        <v>28.26</v>
      </c>
      <c r="O30" s="10">
        <v>29.5</v>
      </c>
      <c r="P30" s="10">
        <v>38.130000000000003</v>
      </c>
      <c r="Q30" s="10">
        <v>35.729999999999997</v>
      </c>
      <c r="R30" s="10">
        <v>27.4</v>
      </c>
      <c r="S30" s="10">
        <v>17.64</v>
      </c>
      <c r="T30" s="10">
        <v>24.31</v>
      </c>
      <c r="U30" s="10">
        <v>39.54</v>
      </c>
      <c r="V30" s="10">
        <v>24.09</v>
      </c>
      <c r="W30" s="10">
        <v>23.43</v>
      </c>
      <c r="X30" s="10">
        <v>15.95</v>
      </c>
      <c r="Y30" s="10">
        <v>18.12</v>
      </c>
      <c r="Z30" s="10">
        <v>27.82</v>
      </c>
      <c r="AA30" s="10">
        <v>24.06</v>
      </c>
      <c r="AB30" s="10">
        <v>49.74</v>
      </c>
    </row>
    <row r="31" spans="1:28" ht="13" x14ac:dyDescent="0.3">
      <c r="A31" s="25" t="str">
        <f t="shared" si="1"/>
        <v>ISIC 41T43</v>
      </c>
      <c r="B31" s="27" t="s">
        <v>65</v>
      </c>
      <c r="C31" s="26" t="s">
        <v>8</v>
      </c>
      <c r="D31" s="11">
        <v>23.21</v>
      </c>
      <c r="E31" s="11">
        <v>33.82</v>
      </c>
      <c r="F31" s="11">
        <v>26.9</v>
      </c>
      <c r="G31" s="11">
        <v>23.85</v>
      </c>
      <c r="H31" s="11">
        <v>31.87</v>
      </c>
      <c r="I31" s="11">
        <v>22.24</v>
      </c>
      <c r="J31" s="11" t="s">
        <v>435</v>
      </c>
      <c r="K31" s="11">
        <v>17.12</v>
      </c>
      <c r="L31" s="11">
        <v>38.35</v>
      </c>
      <c r="M31" s="11">
        <v>42.6</v>
      </c>
      <c r="N31" s="11">
        <v>16.82</v>
      </c>
      <c r="O31" s="11">
        <v>28.15</v>
      </c>
      <c r="P31" s="11">
        <v>22.17</v>
      </c>
      <c r="Q31" s="11">
        <v>44.04</v>
      </c>
      <c r="R31" s="11">
        <v>27.38</v>
      </c>
      <c r="S31" s="11">
        <v>22.08</v>
      </c>
      <c r="T31" s="11">
        <v>22.51</v>
      </c>
      <c r="U31" s="11">
        <v>29.32</v>
      </c>
      <c r="V31" s="11">
        <v>31.27</v>
      </c>
      <c r="W31" s="11">
        <v>19.2</v>
      </c>
      <c r="X31" s="11">
        <v>18.399999999999999</v>
      </c>
      <c r="Y31" s="11">
        <v>13.32</v>
      </c>
      <c r="Z31" s="11">
        <v>41.66</v>
      </c>
      <c r="AA31" s="11">
        <v>25.89</v>
      </c>
      <c r="AB31" s="11">
        <v>45.07</v>
      </c>
    </row>
    <row r="32" spans="1:28" ht="20" x14ac:dyDescent="0.3">
      <c r="A32" s="25" t="str">
        <f t="shared" si="1"/>
        <v>ISIC 45T47</v>
      </c>
      <c r="B32" s="27" t="s">
        <v>66</v>
      </c>
      <c r="C32" s="26" t="s">
        <v>8</v>
      </c>
      <c r="D32" s="10">
        <v>13.43</v>
      </c>
      <c r="E32" s="10">
        <v>23.01</v>
      </c>
      <c r="F32" s="10">
        <v>19.45</v>
      </c>
      <c r="G32" s="10">
        <v>12.28</v>
      </c>
      <c r="H32" s="10">
        <v>15.87</v>
      </c>
      <c r="I32" s="10">
        <v>14.41</v>
      </c>
      <c r="J32" s="10">
        <v>11.21</v>
      </c>
      <c r="K32" s="10">
        <v>9.81</v>
      </c>
      <c r="L32" s="10">
        <v>23.69</v>
      </c>
      <c r="M32" s="10">
        <v>34.64</v>
      </c>
      <c r="N32" s="10">
        <v>9.9</v>
      </c>
      <c r="O32" s="10">
        <v>12.5</v>
      </c>
      <c r="P32" s="10">
        <v>10.119999999999999</v>
      </c>
      <c r="Q32" s="10">
        <v>53.3</v>
      </c>
      <c r="R32" s="10">
        <v>16.809999999999999</v>
      </c>
      <c r="S32" s="10">
        <v>11.61</v>
      </c>
      <c r="T32" s="10">
        <v>10.4</v>
      </c>
      <c r="U32" s="10">
        <v>18.89</v>
      </c>
      <c r="V32" s="10">
        <v>17.670000000000002</v>
      </c>
      <c r="W32" s="10">
        <v>10.09</v>
      </c>
      <c r="X32" s="10">
        <v>9.75</v>
      </c>
      <c r="Y32" s="10">
        <v>9.4</v>
      </c>
      <c r="Z32" s="10">
        <v>18.84</v>
      </c>
      <c r="AA32" s="10">
        <v>13.2</v>
      </c>
      <c r="AB32" s="10">
        <v>25.36</v>
      </c>
    </row>
    <row r="33" spans="1:28" ht="20" x14ac:dyDescent="0.3">
      <c r="A33" s="25" t="str">
        <f t="shared" si="1"/>
        <v>ISIC 49T53</v>
      </c>
      <c r="B33" s="27" t="s">
        <v>67</v>
      </c>
      <c r="C33" s="26" t="s">
        <v>8</v>
      </c>
      <c r="D33" s="11">
        <v>16.600000000000001</v>
      </c>
      <c r="E33" s="11">
        <v>29.52</v>
      </c>
      <c r="F33" s="11">
        <v>21.16</v>
      </c>
      <c r="G33" s="11">
        <v>50.08</v>
      </c>
      <c r="H33" s="11">
        <v>28.43</v>
      </c>
      <c r="I33" s="11">
        <v>18.98</v>
      </c>
      <c r="J33" s="11">
        <v>16.68</v>
      </c>
      <c r="K33" s="11">
        <v>16.059999999999999</v>
      </c>
      <c r="L33" s="11">
        <v>26.71</v>
      </c>
      <c r="M33" s="11">
        <v>41.95</v>
      </c>
      <c r="N33" s="11">
        <v>13.02</v>
      </c>
      <c r="O33" s="11">
        <v>21.18</v>
      </c>
      <c r="P33" s="11">
        <v>21.99</v>
      </c>
      <c r="Q33" s="11">
        <v>42.31</v>
      </c>
      <c r="R33" s="11">
        <v>22.12</v>
      </c>
      <c r="S33" s="11">
        <v>18.54</v>
      </c>
      <c r="T33" s="11">
        <v>17.62</v>
      </c>
      <c r="U33" s="11">
        <v>21.19</v>
      </c>
      <c r="V33" s="11">
        <v>23.48</v>
      </c>
      <c r="W33" s="11">
        <v>13.9</v>
      </c>
      <c r="X33" s="11">
        <v>18.059999999999999</v>
      </c>
      <c r="Y33" s="11">
        <v>11.11</v>
      </c>
      <c r="Z33" s="11">
        <v>29.38</v>
      </c>
      <c r="AA33" s="11">
        <v>19.47</v>
      </c>
      <c r="AB33" s="11">
        <v>42.87</v>
      </c>
    </row>
    <row r="34" spans="1:28" ht="20" x14ac:dyDescent="0.3">
      <c r="A34" s="25" t="str">
        <f t="shared" si="1"/>
        <v>ISIC 55T56</v>
      </c>
      <c r="B34" s="27" t="s">
        <v>68</v>
      </c>
      <c r="C34" s="26" t="s">
        <v>8</v>
      </c>
      <c r="D34" s="10">
        <v>11.38</v>
      </c>
      <c r="E34" s="10">
        <v>27.32</v>
      </c>
      <c r="F34" s="10">
        <v>20.64</v>
      </c>
      <c r="G34" s="10">
        <v>18.73</v>
      </c>
      <c r="H34" s="10">
        <v>27.54</v>
      </c>
      <c r="I34" s="10">
        <v>17.47</v>
      </c>
      <c r="J34" s="10">
        <v>11.05</v>
      </c>
      <c r="K34" s="10">
        <v>14.13</v>
      </c>
      <c r="L34" s="10">
        <v>26.78</v>
      </c>
      <c r="M34" s="10">
        <v>20.54</v>
      </c>
      <c r="N34" s="10">
        <v>10.74</v>
      </c>
      <c r="O34" s="10">
        <v>20.86</v>
      </c>
      <c r="P34" s="10">
        <v>15.25</v>
      </c>
      <c r="Q34" s="10">
        <v>30.85</v>
      </c>
      <c r="R34" s="10">
        <v>19.16</v>
      </c>
      <c r="S34" s="10">
        <v>15.01</v>
      </c>
      <c r="T34" s="10">
        <v>12.8</v>
      </c>
      <c r="U34" s="10">
        <v>21.32</v>
      </c>
      <c r="V34" s="10">
        <v>21.36</v>
      </c>
      <c r="W34" s="10">
        <v>10.28</v>
      </c>
      <c r="X34" s="10">
        <v>14.88</v>
      </c>
      <c r="Y34" s="10">
        <v>11.13</v>
      </c>
      <c r="Z34" s="10">
        <v>18.25</v>
      </c>
      <c r="AA34" s="10">
        <v>13.04</v>
      </c>
      <c r="AB34" s="10">
        <v>32.11</v>
      </c>
    </row>
    <row r="35" spans="1:28" ht="30" x14ac:dyDescent="0.3">
      <c r="A35" s="25" t="str">
        <f t="shared" si="1"/>
        <v>ISIC 58T60</v>
      </c>
      <c r="B35" s="27" t="s">
        <v>69</v>
      </c>
      <c r="C35" s="26" t="s">
        <v>8</v>
      </c>
      <c r="D35" s="11">
        <v>18.75</v>
      </c>
      <c r="E35" s="11">
        <v>25.12</v>
      </c>
      <c r="F35" s="11">
        <v>21.06</v>
      </c>
      <c r="G35" s="11">
        <v>11.53</v>
      </c>
      <c r="H35" s="11">
        <v>22.72</v>
      </c>
      <c r="I35" s="11">
        <v>16.21</v>
      </c>
      <c r="J35" s="11">
        <v>11.75</v>
      </c>
      <c r="K35" s="11">
        <v>12.02</v>
      </c>
      <c r="L35" s="11">
        <v>26.24</v>
      </c>
      <c r="M35" s="11">
        <v>32.729999999999997</v>
      </c>
      <c r="N35" s="11">
        <v>12.68</v>
      </c>
      <c r="O35" s="11">
        <v>16.579999999999998</v>
      </c>
      <c r="P35" s="11">
        <v>14.98</v>
      </c>
      <c r="Q35" s="11">
        <v>53.32</v>
      </c>
      <c r="R35" s="11">
        <v>22.13</v>
      </c>
      <c r="S35" s="11">
        <v>17.13</v>
      </c>
      <c r="T35" s="11">
        <v>17.420000000000002</v>
      </c>
      <c r="U35" s="11">
        <v>23</v>
      </c>
      <c r="V35" s="11">
        <v>23.74</v>
      </c>
      <c r="W35" s="11">
        <v>12.92</v>
      </c>
      <c r="X35" s="11">
        <v>9.14</v>
      </c>
      <c r="Y35" s="11">
        <v>9.2200000000000006</v>
      </c>
      <c r="Z35" s="11">
        <v>17.5</v>
      </c>
      <c r="AA35" s="11">
        <v>15.4</v>
      </c>
      <c r="AB35" s="11">
        <v>33.76</v>
      </c>
    </row>
    <row r="36" spans="1:28" ht="13" x14ac:dyDescent="0.3">
      <c r="A36" s="25" t="str">
        <f t="shared" si="1"/>
        <v>ISIC 61</v>
      </c>
      <c r="B36" s="27" t="s">
        <v>70</v>
      </c>
      <c r="C36" s="26" t="s">
        <v>8</v>
      </c>
      <c r="D36" s="10">
        <v>17.68</v>
      </c>
      <c r="E36" s="10">
        <v>24.89</v>
      </c>
      <c r="F36" s="10">
        <v>24.07</v>
      </c>
      <c r="G36" s="10">
        <v>18.93</v>
      </c>
      <c r="H36" s="10">
        <v>26.77</v>
      </c>
      <c r="I36" s="10">
        <v>15.81</v>
      </c>
      <c r="J36" s="10">
        <v>12.46</v>
      </c>
      <c r="K36" s="10">
        <v>14.72</v>
      </c>
      <c r="L36" s="10">
        <v>22.86</v>
      </c>
      <c r="M36" s="10">
        <v>27.87</v>
      </c>
      <c r="N36" s="10">
        <v>12.79</v>
      </c>
      <c r="O36" s="10">
        <v>15.88</v>
      </c>
      <c r="P36" s="10">
        <v>13.31</v>
      </c>
      <c r="Q36" s="10">
        <v>51.38</v>
      </c>
      <c r="R36" s="10">
        <v>20.78</v>
      </c>
      <c r="S36" s="10">
        <v>17.239999999999998</v>
      </c>
      <c r="T36" s="10">
        <v>13.88</v>
      </c>
      <c r="U36" s="10">
        <v>21.03</v>
      </c>
      <c r="V36" s="10">
        <v>25.39</v>
      </c>
      <c r="W36" s="10">
        <v>11.4</v>
      </c>
      <c r="X36" s="10">
        <v>17.149999999999999</v>
      </c>
      <c r="Y36" s="10">
        <v>12.58</v>
      </c>
      <c r="Z36" s="10">
        <v>18.309999999999999</v>
      </c>
      <c r="AA36" s="10">
        <v>13.73</v>
      </c>
      <c r="AB36" s="10">
        <v>31.44</v>
      </c>
    </row>
    <row r="37" spans="1:28" ht="20" x14ac:dyDescent="0.3">
      <c r="A37" s="25" t="str">
        <f t="shared" si="1"/>
        <v>ISIC 62T63</v>
      </c>
      <c r="B37" s="27" t="s">
        <v>71</v>
      </c>
      <c r="C37" s="26" t="s">
        <v>8</v>
      </c>
      <c r="D37" s="11">
        <v>17.03</v>
      </c>
      <c r="E37" s="11">
        <v>24.35</v>
      </c>
      <c r="F37" s="11">
        <v>15.23</v>
      </c>
      <c r="G37" s="11">
        <v>13.71</v>
      </c>
      <c r="H37" s="11">
        <v>18.12</v>
      </c>
      <c r="I37" s="11">
        <v>17.04</v>
      </c>
      <c r="J37" s="11">
        <v>8.6300000000000008</v>
      </c>
      <c r="K37" s="11">
        <v>10.4</v>
      </c>
      <c r="L37" s="11">
        <v>18.940000000000001</v>
      </c>
      <c r="M37" s="11">
        <v>66.069999999999993</v>
      </c>
      <c r="N37" s="11">
        <v>9.8000000000000007</v>
      </c>
      <c r="O37" s="11">
        <v>10.28</v>
      </c>
      <c r="P37" s="11">
        <v>11.77</v>
      </c>
      <c r="Q37" s="11">
        <v>69.66</v>
      </c>
      <c r="R37" s="11">
        <v>19.87</v>
      </c>
      <c r="S37" s="11">
        <v>14.31</v>
      </c>
      <c r="T37" s="11">
        <v>12.28</v>
      </c>
      <c r="U37" s="11">
        <v>23.01</v>
      </c>
      <c r="V37" s="11">
        <v>16.09</v>
      </c>
      <c r="W37" s="11">
        <v>11.11</v>
      </c>
      <c r="X37" s="11">
        <v>13.35</v>
      </c>
      <c r="Y37" s="11">
        <v>7.66</v>
      </c>
      <c r="Z37" s="11">
        <v>16.809999999999999</v>
      </c>
      <c r="AA37" s="11">
        <v>11.93</v>
      </c>
      <c r="AB37" s="11">
        <v>35.159999999999997</v>
      </c>
    </row>
    <row r="38" spans="1:28" ht="20" x14ac:dyDescent="0.3">
      <c r="A38" s="25" t="str">
        <f t="shared" si="1"/>
        <v>ISIC 64T66</v>
      </c>
      <c r="B38" s="27" t="s">
        <v>72</v>
      </c>
      <c r="C38" s="26" t="s">
        <v>8</v>
      </c>
      <c r="D38" s="10">
        <v>12.16</v>
      </c>
      <c r="E38" s="10">
        <v>21.61</v>
      </c>
      <c r="F38" s="10">
        <v>14.32</v>
      </c>
      <c r="G38" s="10">
        <v>8.85</v>
      </c>
      <c r="H38" s="10">
        <v>12.42</v>
      </c>
      <c r="I38" s="10">
        <v>14.42</v>
      </c>
      <c r="J38" s="10">
        <v>10.039999999999999</v>
      </c>
      <c r="K38" s="10">
        <v>12.47</v>
      </c>
      <c r="L38" s="10">
        <v>18.02</v>
      </c>
      <c r="M38" s="10">
        <v>46.65</v>
      </c>
      <c r="N38" s="10">
        <v>7.53</v>
      </c>
      <c r="O38" s="10">
        <v>12.75</v>
      </c>
      <c r="P38" s="10">
        <v>13.15</v>
      </c>
      <c r="Q38" s="10">
        <v>79.09</v>
      </c>
      <c r="R38" s="10">
        <v>11.25</v>
      </c>
      <c r="S38" s="10">
        <v>10.85</v>
      </c>
      <c r="T38" s="10">
        <v>8.59</v>
      </c>
      <c r="U38" s="10">
        <v>14.8</v>
      </c>
      <c r="V38" s="10">
        <v>13.08</v>
      </c>
      <c r="W38" s="10">
        <v>8.08</v>
      </c>
      <c r="X38" s="10">
        <v>6.83</v>
      </c>
      <c r="Y38" s="10">
        <v>9.2899999999999991</v>
      </c>
      <c r="Z38" s="10">
        <v>6.9</v>
      </c>
      <c r="AA38" s="10">
        <v>7.51</v>
      </c>
      <c r="AB38" s="10">
        <v>79.39</v>
      </c>
    </row>
    <row r="39" spans="1:28" ht="13" x14ac:dyDescent="0.3">
      <c r="A39" s="25" t="str">
        <f t="shared" si="1"/>
        <v>ISIC 68</v>
      </c>
      <c r="B39" s="27" t="s">
        <v>73</v>
      </c>
      <c r="C39" s="26" t="s">
        <v>8</v>
      </c>
      <c r="D39" s="11">
        <v>9.0299999999999994</v>
      </c>
      <c r="E39" s="11">
        <v>11.63</v>
      </c>
      <c r="F39" s="11">
        <v>14.91</v>
      </c>
      <c r="G39" s="11">
        <v>7.62</v>
      </c>
      <c r="H39" s="11">
        <v>9.34</v>
      </c>
      <c r="I39" s="11">
        <v>8.2799999999999994</v>
      </c>
      <c r="J39" s="11">
        <v>3.67</v>
      </c>
      <c r="K39" s="11">
        <v>5.05</v>
      </c>
      <c r="L39" s="11">
        <v>12.38</v>
      </c>
      <c r="M39" s="11">
        <v>11.81</v>
      </c>
      <c r="N39" s="11">
        <v>2.35</v>
      </c>
      <c r="O39" s="11">
        <v>8.15</v>
      </c>
      <c r="P39" s="11">
        <v>10.73</v>
      </c>
      <c r="Q39" s="11">
        <v>14.7</v>
      </c>
      <c r="R39" s="11">
        <v>16.510000000000002</v>
      </c>
      <c r="S39" s="11">
        <v>11.22</v>
      </c>
      <c r="T39" s="11">
        <v>2.89</v>
      </c>
      <c r="U39" s="11">
        <v>13.58</v>
      </c>
      <c r="V39" s="11">
        <v>5.62</v>
      </c>
      <c r="W39" s="11">
        <v>2.89</v>
      </c>
      <c r="X39" s="11">
        <v>10.76</v>
      </c>
      <c r="Y39" s="11">
        <v>4.16</v>
      </c>
      <c r="Z39" s="11">
        <v>9.52</v>
      </c>
      <c r="AA39" s="11">
        <v>3.61</v>
      </c>
      <c r="AB39" s="11">
        <v>23.27</v>
      </c>
    </row>
    <row r="40" spans="1:28" ht="20" x14ac:dyDescent="0.3">
      <c r="A40" s="25" t="str">
        <f t="shared" si="1"/>
        <v>ISIC 69T82</v>
      </c>
      <c r="B40" s="27" t="s">
        <v>74</v>
      </c>
      <c r="C40" s="26" t="s">
        <v>8</v>
      </c>
      <c r="D40" s="10">
        <v>13.22</v>
      </c>
      <c r="E40" s="10">
        <v>23.14</v>
      </c>
      <c r="F40" s="10">
        <v>21.4</v>
      </c>
      <c r="G40" s="10">
        <v>15.23</v>
      </c>
      <c r="H40" s="10">
        <v>18.440000000000001</v>
      </c>
      <c r="I40" s="10">
        <v>13.87</v>
      </c>
      <c r="J40" s="10">
        <v>10.53</v>
      </c>
      <c r="K40" s="10">
        <v>8.83</v>
      </c>
      <c r="L40" s="10">
        <v>21.2</v>
      </c>
      <c r="M40" s="10">
        <v>31.45</v>
      </c>
      <c r="N40" s="10">
        <v>8.6999999999999993</v>
      </c>
      <c r="O40" s="10">
        <v>14.04</v>
      </c>
      <c r="P40" s="10">
        <v>14.5</v>
      </c>
      <c r="Q40" s="10">
        <v>53.53</v>
      </c>
      <c r="R40" s="10">
        <v>15.99</v>
      </c>
      <c r="S40" s="10">
        <v>12.96</v>
      </c>
      <c r="T40" s="10">
        <v>10.8</v>
      </c>
      <c r="U40" s="10">
        <v>24.16</v>
      </c>
      <c r="V40" s="10">
        <v>16.45</v>
      </c>
      <c r="W40" s="10">
        <v>9.58</v>
      </c>
      <c r="X40" s="10">
        <v>11.24</v>
      </c>
      <c r="Y40" s="10">
        <v>7.8</v>
      </c>
      <c r="Z40" s="10">
        <v>19.89</v>
      </c>
      <c r="AA40" s="10">
        <v>14.05</v>
      </c>
      <c r="AB40" s="10">
        <v>32.9</v>
      </c>
    </row>
    <row r="41" spans="1:28" ht="30" x14ac:dyDescent="0.3">
      <c r="A41" s="25" t="str">
        <f t="shared" si="1"/>
        <v>ISIC 84</v>
      </c>
      <c r="B41" s="27" t="s">
        <v>75</v>
      </c>
      <c r="C41" s="26" t="s">
        <v>8</v>
      </c>
      <c r="D41" s="11">
        <v>11.1</v>
      </c>
      <c r="E41" s="11">
        <v>11.01</v>
      </c>
      <c r="F41" s="11">
        <v>9.9</v>
      </c>
      <c r="G41" s="11">
        <v>12.51</v>
      </c>
      <c r="H41" s="11">
        <v>13.22</v>
      </c>
      <c r="I41" s="11">
        <v>14.55</v>
      </c>
      <c r="J41" s="11">
        <v>6.9</v>
      </c>
      <c r="K41" s="11">
        <v>9.27</v>
      </c>
      <c r="L41" s="11">
        <v>13.94</v>
      </c>
      <c r="M41" s="11" t="s">
        <v>435</v>
      </c>
      <c r="N41" s="11">
        <v>4.74</v>
      </c>
      <c r="O41" s="11">
        <v>10.52</v>
      </c>
      <c r="P41" s="11">
        <v>11.97</v>
      </c>
      <c r="Q41" s="11">
        <v>17.02</v>
      </c>
      <c r="R41" s="11">
        <v>10.23</v>
      </c>
      <c r="S41" s="11">
        <v>9.2799999999999994</v>
      </c>
      <c r="T41" s="11">
        <v>6.62</v>
      </c>
      <c r="U41" s="11">
        <v>14.41</v>
      </c>
      <c r="V41" s="11">
        <v>12.04</v>
      </c>
      <c r="W41" s="11">
        <v>6.2</v>
      </c>
      <c r="X41" s="11">
        <v>9.76</v>
      </c>
      <c r="Y41" s="11">
        <v>11.08</v>
      </c>
      <c r="Z41" s="11">
        <v>10.37</v>
      </c>
      <c r="AA41" s="11">
        <v>16.170000000000002</v>
      </c>
      <c r="AB41" s="11">
        <v>29.62</v>
      </c>
    </row>
    <row r="42" spans="1:28" ht="13" x14ac:dyDescent="0.3">
      <c r="A42" s="25" t="str">
        <f t="shared" si="1"/>
        <v>ISIC 85</v>
      </c>
      <c r="B42" s="27" t="s">
        <v>76</v>
      </c>
      <c r="C42" s="26" t="s">
        <v>8</v>
      </c>
      <c r="D42" s="10">
        <v>5.38</v>
      </c>
      <c r="E42" s="10">
        <v>6.19</v>
      </c>
      <c r="F42" s="10">
        <v>8.6199999999999992</v>
      </c>
      <c r="G42" s="10">
        <v>7.83</v>
      </c>
      <c r="H42" s="10">
        <v>9.7200000000000006</v>
      </c>
      <c r="I42" s="10">
        <v>7.51</v>
      </c>
      <c r="J42" s="10">
        <v>4.1900000000000004</v>
      </c>
      <c r="K42" s="10">
        <v>5.09</v>
      </c>
      <c r="L42" s="10">
        <v>9.8699999999999992</v>
      </c>
      <c r="M42" s="10">
        <v>8.89</v>
      </c>
      <c r="N42" s="10">
        <v>2.81</v>
      </c>
      <c r="O42" s="10">
        <v>7.25</v>
      </c>
      <c r="P42" s="10">
        <v>6.89</v>
      </c>
      <c r="Q42" s="10">
        <v>9.57</v>
      </c>
      <c r="R42" s="10">
        <v>6.7</v>
      </c>
      <c r="S42" s="10">
        <v>6.41</v>
      </c>
      <c r="T42" s="10">
        <v>2.96</v>
      </c>
      <c r="U42" s="10">
        <v>11.03</v>
      </c>
      <c r="V42" s="10">
        <v>8.5</v>
      </c>
      <c r="W42" s="10">
        <v>2.74</v>
      </c>
      <c r="X42" s="10">
        <v>7.03</v>
      </c>
      <c r="Y42" s="10">
        <v>4.18</v>
      </c>
      <c r="Z42" s="10">
        <v>7.37</v>
      </c>
      <c r="AA42" s="10">
        <v>7.16</v>
      </c>
      <c r="AB42" s="10">
        <v>10.81</v>
      </c>
    </row>
    <row r="43" spans="1:28" ht="20" x14ac:dyDescent="0.3">
      <c r="A43" s="25" t="str">
        <f t="shared" si="1"/>
        <v>ISIC 86T88</v>
      </c>
      <c r="B43" s="27" t="s">
        <v>77</v>
      </c>
      <c r="C43" s="26" t="s">
        <v>8</v>
      </c>
      <c r="D43" s="11">
        <v>9.2200000000000006</v>
      </c>
      <c r="E43" s="11">
        <v>16.64</v>
      </c>
      <c r="F43" s="11">
        <v>14.14</v>
      </c>
      <c r="G43" s="11">
        <v>5.97</v>
      </c>
      <c r="H43" s="11">
        <v>15.48</v>
      </c>
      <c r="I43" s="11">
        <v>7.12</v>
      </c>
      <c r="J43" s="11">
        <v>5.16</v>
      </c>
      <c r="K43" s="11">
        <v>6.16</v>
      </c>
      <c r="L43" s="11">
        <v>18.78</v>
      </c>
      <c r="M43" s="11">
        <v>15.5</v>
      </c>
      <c r="N43" s="11">
        <v>7.95</v>
      </c>
      <c r="O43" s="11">
        <v>12.54</v>
      </c>
      <c r="P43" s="11">
        <v>11.48</v>
      </c>
      <c r="Q43" s="11">
        <v>10.41</v>
      </c>
      <c r="R43" s="11">
        <v>7.22</v>
      </c>
      <c r="S43" s="11">
        <v>12.83</v>
      </c>
      <c r="T43" s="11">
        <v>12.57</v>
      </c>
      <c r="U43" s="11">
        <v>16.399999999999999</v>
      </c>
      <c r="V43" s="11">
        <v>13.9</v>
      </c>
      <c r="W43" s="11">
        <v>8.39</v>
      </c>
      <c r="X43" s="11">
        <v>5.41</v>
      </c>
      <c r="Y43" s="11">
        <v>7.93</v>
      </c>
      <c r="Z43" s="11">
        <v>14.78</v>
      </c>
      <c r="AA43" s="11">
        <v>12.02</v>
      </c>
      <c r="AB43" s="11">
        <v>15.16</v>
      </c>
    </row>
    <row r="44" spans="1:28" ht="30" x14ac:dyDescent="0.3">
      <c r="A44" s="25" t="str">
        <f t="shared" si="1"/>
        <v>ISIC 90T96</v>
      </c>
      <c r="B44" s="27" t="s">
        <v>78</v>
      </c>
      <c r="C44" s="26" t="s">
        <v>8</v>
      </c>
      <c r="D44" s="10">
        <v>10.28</v>
      </c>
      <c r="E44" s="10">
        <v>21.81</v>
      </c>
      <c r="F44" s="10">
        <v>16.670000000000002</v>
      </c>
      <c r="G44" s="10">
        <v>11.32</v>
      </c>
      <c r="H44" s="10">
        <v>20.149999999999999</v>
      </c>
      <c r="I44" s="10">
        <v>13.51</v>
      </c>
      <c r="J44" s="10">
        <v>9.08</v>
      </c>
      <c r="K44" s="10">
        <v>6.97</v>
      </c>
      <c r="L44" s="10">
        <v>21.63</v>
      </c>
      <c r="M44" s="10">
        <v>24.92</v>
      </c>
      <c r="N44" s="10">
        <v>9.8699999999999992</v>
      </c>
      <c r="O44" s="10">
        <v>13.68</v>
      </c>
      <c r="P44" s="10">
        <v>15.13</v>
      </c>
      <c r="Q44" s="10">
        <v>26.57</v>
      </c>
      <c r="R44" s="10">
        <v>15.57</v>
      </c>
      <c r="S44" s="10">
        <v>11.97</v>
      </c>
      <c r="T44" s="10">
        <v>10.64</v>
      </c>
      <c r="U44" s="10">
        <v>12.56</v>
      </c>
      <c r="V44" s="10">
        <v>16.940000000000001</v>
      </c>
      <c r="W44" s="10">
        <v>8.59</v>
      </c>
      <c r="X44" s="10">
        <v>9.6199999999999992</v>
      </c>
      <c r="Y44" s="10">
        <v>7.29</v>
      </c>
      <c r="Z44" s="10">
        <v>21.31</v>
      </c>
      <c r="AA44" s="10">
        <v>14.38</v>
      </c>
      <c r="AB44" s="10">
        <v>39.29</v>
      </c>
    </row>
    <row r="45" spans="1:28" ht="13" x14ac:dyDescent="0.3">
      <c r="B45" s="27" t="s">
        <v>80</v>
      </c>
      <c r="C45" s="26" t="s">
        <v>8</v>
      </c>
      <c r="D45" s="11">
        <v>26.67</v>
      </c>
      <c r="E45" s="11">
        <v>34.28</v>
      </c>
      <c r="F45" s="11">
        <v>39.53</v>
      </c>
      <c r="G45" s="11">
        <v>29.38</v>
      </c>
      <c r="H45" s="11">
        <v>34.869999999999997</v>
      </c>
      <c r="I45" s="11">
        <v>25.96</v>
      </c>
      <c r="J45" s="11">
        <v>21.68</v>
      </c>
      <c r="K45" s="11">
        <v>21.77</v>
      </c>
      <c r="L45" s="11">
        <v>43.23</v>
      </c>
      <c r="M45" s="11">
        <v>40.31</v>
      </c>
      <c r="N45" s="11">
        <v>22.41</v>
      </c>
      <c r="O45" s="11">
        <v>22.42</v>
      </c>
      <c r="P45" s="11">
        <v>31.65</v>
      </c>
      <c r="Q45" s="11">
        <v>68.959999999999994</v>
      </c>
      <c r="R45" s="11">
        <v>28.11</v>
      </c>
      <c r="S45" s="11">
        <v>26.8</v>
      </c>
      <c r="T45" s="11">
        <v>28.51</v>
      </c>
      <c r="U45" s="11">
        <v>44.98</v>
      </c>
      <c r="V45" s="11">
        <v>32.51</v>
      </c>
      <c r="W45" s="11">
        <v>22.9</v>
      </c>
      <c r="X45" s="11">
        <v>20.86</v>
      </c>
      <c r="Y45" s="11">
        <v>15.31</v>
      </c>
      <c r="Z45" s="11">
        <v>36.270000000000003</v>
      </c>
      <c r="AA45" s="11">
        <v>20.07</v>
      </c>
      <c r="AB45" s="11">
        <v>59.15</v>
      </c>
    </row>
    <row r="46" spans="1:28" x14ac:dyDescent="0.25">
      <c r="B46" s="12" t="s">
        <v>434</v>
      </c>
    </row>
  </sheetData>
  <mergeCells count="9">
    <mergeCell ref="B6:C6"/>
    <mergeCell ref="D6:AB6"/>
    <mergeCell ref="B7:C7"/>
    <mergeCell ref="B3:C3"/>
    <mergeCell ref="D3:AB3"/>
    <mergeCell ref="B4:C4"/>
    <mergeCell ref="D4:AB4"/>
    <mergeCell ref="B5:C5"/>
    <mergeCell ref="D5:AB5"/>
  </mergeCells>
  <hyperlinks>
    <hyperlink ref="B2" r:id="rId1" display="http://stats.oecd.org/OECDStat_Metadata/ShowMetadata.ashx?Dataset=IOTSI4_2018&amp;ShowOnWeb=true&amp;Lang=en" xr:uid="{00000000-0004-0000-0400-000000000000}"/>
    <hyperlink ref="D3" r:id="rId2" display="http://stats.oecd.org/OECDStat_Metadata/ShowMetadata.ashx?Dataset=IOTSI4_2018&amp;Coords=[VAR].[ICESHR]&amp;ShowOnWeb=true&amp;Lang=en" xr:uid="{00000000-0004-0000-0400-000001000000}"/>
    <hyperlink ref="B46" r:id="rId3" display="https://stats-2.oecd.org/index.aspx?DatasetCode=IOTSI4_2018" xr:uid="{00000000-0004-0000-0400-000002000000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D54"/>
  <sheetViews>
    <sheetView showGridLines="0" topLeftCell="A2" workbookViewId="0">
      <selection activeCell="C18" sqref="C18"/>
    </sheetView>
  </sheetViews>
  <sheetFormatPr defaultColWidth="9.08984375" defaultRowHeight="12.5" x14ac:dyDescent="0.25"/>
  <cols>
    <col min="1" max="1" width="9.08984375" style="25"/>
    <col min="2" max="2" width="13" style="25" customWidth="1"/>
    <col min="3" max="3" width="19.6328125" style="25" customWidth="1"/>
    <col min="4" max="4" width="27.36328125" style="25" customWidth="1"/>
    <col min="5" max="5" width="2.36328125" style="25" customWidth="1"/>
    <col min="6" max="16384" width="9.08984375" style="25"/>
  </cols>
  <sheetData>
    <row r="1" spans="1:30" hidden="1" x14ac:dyDescent="0.25">
      <c r="D1" s="31" t="e">
        <f ca="1">DotStatQuery(E1)</f>
        <v>#NAME?</v>
      </c>
      <c r="E1" s="31" t="s">
        <v>3</v>
      </c>
    </row>
    <row r="2" spans="1:30" x14ac:dyDescent="0.25">
      <c r="A2" s="25" t="s">
        <v>465</v>
      </c>
      <c r="E2" s="60"/>
    </row>
    <row r="3" spans="1:30" x14ac:dyDescent="0.25">
      <c r="A3" s="25" t="s">
        <v>466</v>
      </c>
      <c r="E3" s="60"/>
    </row>
    <row r="4" spans="1:30" x14ac:dyDescent="0.25">
      <c r="E4" s="60"/>
    </row>
    <row r="5" spans="1:30" ht="23" x14ac:dyDescent="0.25">
      <c r="D5" s="30" t="s">
        <v>40</v>
      </c>
    </row>
    <row r="6" spans="1:30" x14ac:dyDescent="0.25">
      <c r="D6" s="89" t="s">
        <v>41</v>
      </c>
      <c r="E6" s="90"/>
      <c r="F6" s="91" t="s">
        <v>90</v>
      </c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3"/>
    </row>
    <row r="7" spans="1:30" x14ac:dyDescent="0.25">
      <c r="D7" s="89" t="s">
        <v>5</v>
      </c>
      <c r="E7" s="90"/>
      <c r="F7" s="94" t="s">
        <v>6</v>
      </c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6"/>
    </row>
    <row r="8" spans="1:30" x14ac:dyDescent="0.25">
      <c r="D8" s="89" t="s">
        <v>7</v>
      </c>
      <c r="E8" s="90"/>
      <c r="F8" s="94" t="s">
        <v>89</v>
      </c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6"/>
    </row>
    <row r="9" spans="1:30" x14ac:dyDescent="0.25">
      <c r="D9" s="84" t="s">
        <v>42</v>
      </c>
      <c r="E9" s="85"/>
      <c r="F9" s="86" t="s">
        <v>88</v>
      </c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8"/>
    </row>
    <row r="10" spans="1:30" ht="30" x14ac:dyDescent="0.25">
      <c r="D10" s="84" t="s">
        <v>4</v>
      </c>
      <c r="E10" s="85"/>
      <c r="F10" s="29" t="s">
        <v>459</v>
      </c>
      <c r="G10" s="29" t="s">
        <v>458</v>
      </c>
      <c r="H10" s="29" t="s">
        <v>457</v>
      </c>
      <c r="I10" s="29" t="s">
        <v>456</v>
      </c>
      <c r="J10" s="29" t="s">
        <v>455</v>
      </c>
      <c r="K10" s="29" t="s">
        <v>454</v>
      </c>
      <c r="L10" s="29" t="s">
        <v>453</v>
      </c>
      <c r="M10" s="29" t="s">
        <v>330</v>
      </c>
      <c r="N10" s="29" t="s">
        <v>452</v>
      </c>
      <c r="O10" s="29" t="s">
        <v>451</v>
      </c>
      <c r="P10" s="29" t="s">
        <v>450</v>
      </c>
      <c r="Q10" s="29" t="s">
        <v>449</v>
      </c>
      <c r="R10" s="29" t="s">
        <v>448</v>
      </c>
      <c r="S10" s="29" t="s">
        <v>447</v>
      </c>
      <c r="T10" s="29" t="s">
        <v>446</v>
      </c>
      <c r="U10" s="29" t="s">
        <v>445</v>
      </c>
      <c r="V10" s="29" t="s">
        <v>444</v>
      </c>
      <c r="W10" s="29" t="s">
        <v>443</v>
      </c>
      <c r="X10" s="29" t="s">
        <v>442</v>
      </c>
      <c r="Y10" s="29" t="s">
        <v>441</v>
      </c>
      <c r="Z10" s="29" t="s">
        <v>440</v>
      </c>
      <c r="AA10" s="29" t="s">
        <v>439</v>
      </c>
      <c r="AB10" s="29" t="s">
        <v>438</v>
      </c>
      <c r="AC10" s="29" t="s">
        <v>437</v>
      </c>
      <c r="AD10" s="29" t="s">
        <v>436</v>
      </c>
    </row>
    <row r="11" spans="1:30" x14ac:dyDescent="0.25">
      <c r="D11" s="39"/>
      <c r="E11" s="40"/>
      <c r="F11" s="29" t="str">
        <f>LEFT(F10,3)</f>
        <v>AUT</v>
      </c>
      <c r="G11" s="29" t="str">
        <f t="shared" ref="G11:AD11" si="0">LEFT(G10,3)</f>
        <v>BEL</v>
      </c>
      <c r="H11" s="29" t="str">
        <f t="shared" si="0"/>
        <v>CZE</v>
      </c>
      <c r="I11" s="29" t="str">
        <f t="shared" si="0"/>
        <v>DNK</v>
      </c>
      <c r="J11" s="29" t="str">
        <f t="shared" si="0"/>
        <v>EST</v>
      </c>
      <c r="K11" s="29" t="str">
        <f t="shared" si="0"/>
        <v>FIN</v>
      </c>
      <c r="L11" s="29" t="str">
        <f t="shared" si="0"/>
        <v>FRA</v>
      </c>
      <c r="M11" s="29" t="str">
        <f t="shared" si="0"/>
        <v>DEU</v>
      </c>
      <c r="N11" s="29" t="str">
        <f t="shared" si="0"/>
        <v>HUN</v>
      </c>
      <c r="O11" s="29" t="str">
        <f t="shared" si="0"/>
        <v>IRL</v>
      </c>
      <c r="P11" s="29" t="str">
        <f t="shared" si="0"/>
        <v>ITA</v>
      </c>
      <c r="Q11" s="29" t="str">
        <f t="shared" si="0"/>
        <v>LVA</v>
      </c>
      <c r="R11" s="29" t="str">
        <f t="shared" si="0"/>
        <v>LTU</v>
      </c>
      <c r="S11" s="29" t="str">
        <f t="shared" si="0"/>
        <v>LUX</v>
      </c>
      <c r="T11" s="29" t="str">
        <f t="shared" si="0"/>
        <v>NLD</v>
      </c>
      <c r="U11" s="29" t="str">
        <f t="shared" si="0"/>
        <v>POL</v>
      </c>
      <c r="V11" s="29" t="str">
        <f t="shared" si="0"/>
        <v>PRT</v>
      </c>
      <c r="W11" s="29" t="str">
        <f t="shared" si="0"/>
        <v>SVK</v>
      </c>
      <c r="X11" s="29" t="str">
        <f t="shared" si="0"/>
        <v>SVN</v>
      </c>
      <c r="Y11" s="29" t="str">
        <f t="shared" si="0"/>
        <v>ESP</v>
      </c>
      <c r="Z11" s="29" t="str">
        <f t="shared" si="0"/>
        <v>SWE</v>
      </c>
      <c r="AA11" s="29" t="str">
        <f t="shared" si="0"/>
        <v>GBR</v>
      </c>
      <c r="AB11" s="29" t="str">
        <f t="shared" si="0"/>
        <v>BGR</v>
      </c>
      <c r="AC11" s="29" t="str">
        <f t="shared" si="0"/>
        <v>HRV</v>
      </c>
      <c r="AD11" s="29" t="str">
        <f t="shared" si="0"/>
        <v>MLT</v>
      </c>
    </row>
    <row r="12" spans="1:30" ht="38" x14ac:dyDescent="0.3">
      <c r="A12" s="25" t="s">
        <v>323</v>
      </c>
      <c r="B12" s="75" t="s">
        <v>494</v>
      </c>
      <c r="C12" s="25" t="s">
        <v>1</v>
      </c>
      <c r="D12" s="47" t="s">
        <v>43</v>
      </c>
      <c r="E12" s="26" t="s">
        <v>8</v>
      </c>
      <c r="F12" s="26" t="s">
        <v>8</v>
      </c>
      <c r="G12" s="26" t="s">
        <v>8</v>
      </c>
      <c r="H12" s="26" t="s">
        <v>8</v>
      </c>
      <c r="I12" s="26" t="s">
        <v>8</v>
      </c>
      <c r="J12" s="26" t="s">
        <v>8</v>
      </c>
      <c r="K12" s="26" t="s">
        <v>8</v>
      </c>
      <c r="L12" s="26" t="s">
        <v>8</v>
      </c>
      <c r="M12" s="26" t="s">
        <v>8</v>
      </c>
      <c r="N12" s="26" t="s">
        <v>8</v>
      </c>
      <c r="O12" s="26" t="s">
        <v>8</v>
      </c>
      <c r="P12" s="26" t="s">
        <v>8</v>
      </c>
      <c r="Q12" s="26" t="s">
        <v>8</v>
      </c>
      <c r="R12" s="26" t="s">
        <v>8</v>
      </c>
      <c r="S12" s="26" t="s">
        <v>8</v>
      </c>
      <c r="T12" s="26" t="s">
        <v>8</v>
      </c>
      <c r="U12" s="26" t="s">
        <v>8</v>
      </c>
      <c r="V12" s="26" t="s">
        <v>8</v>
      </c>
      <c r="W12" s="26" t="s">
        <v>8</v>
      </c>
      <c r="X12" s="26" t="s">
        <v>8</v>
      </c>
      <c r="Y12" s="26" t="s">
        <v>8</v>
      </c>
      <c r="Z12" s="26" t="s">
        <v>8</v>
      </c>
      <c r="AA12" s="26" t="s">
        <v>8</v>
      </c>
      <c r="AB12" s="26" t="s">
        <v>8</v>
      </c>
      <c r="AC12" s="26" t="s">
        <v>8</v>
      </c>
      <c r="AD12" s="26" t="s">
        <v>8</v>
      </c>
    </row>
    <row r="13" spans="1:30" ht="20" x14ac:dyDescent="0.3">
      <c r="A13" s="48" t="s">
        <v>9</v>
      </c>
      <c r="B13" s="48" t="s">
        <v>9</v>
      </c>
      <c r="C13" s="48" t="str">
        <f>"ISIC "&amp;MID(LEFT(D13,FIND(":",D13)-1),FIND("_",D13)+1,LEN(D13))</f>
        <v>ISIC 01T03</v>
      </c>
      <c r="D13" s="49" t="s">
        <v>44</v>
      </c>
      <c r="E13" s="46" t="s">
        <v>8</v>
      </c>
      <c r="F13" s="56">
        <v>24.45</v>
      </c>
      <c r="G13" s="56">
        <v>37.4</v>
      </c>
      <c r="H13" s="56">
        <v>27.22</v>
      </c>
      <c r="I13" s="56">
        <v>28.91</v>
      </c>
      <c r="J13" s="56">
        <v>27.76</v>
      </c>
      <c r="K13" s="56">
        <v>15.86</v>
      </c>
      <c r="L13" s="56">
        <v>17.32</v>
      </c>
      <c r="M13" s="56">
        <v>24.68</v>
      </c>
      <c r="N13" s="56">
        <v>29.34</v>
      </c>
      <c r="O13" s="56">
        <v>45.31</v>
      </c>
      <c r="P13" s="56">
        <v>12.16</v>
      </c>
      <c r="Q13" s="56">
        <v>23.87</v>
      </c>
      <c r="R13" s="56">
        <v>30.53</v>
      </c>
      <c r="S13" s="56">
        <v>54.1</v>
      </c>
      <c r="T13" s="56">
        <v>26.86</v>
      </c>
      <c r="U13" s="56">
        <v>22.91</v>
      </c>
      <c r="V13" s="56">
        <v>20.77</v>
      </c>
      <c r="W13" s="56">
        <v>21.58</v>
      </c>
      <c r="X13" s="56">
        <v>24.28</v>
      </c>
      <c r="Y13" s="56">
        <v>14.38</v>
      </c>
      <c r="Z13" s="56">
        <v>15.92</v>
      </c>
      <c r="AA13" s="56">
        <v>17.239999999999998</v>
      </c>
      <c r="AB13" s="56">
        <v>28.1</v>
      </c>
      <c r="AC13" s="56">
        <v>20.52</v>
      </c>
      <c r="AD13" s="56">
        <v>49.89</v>
      </c>
    </row>
    <row r="14" spans="1:30" ht="20" x14ac:dyDescent="0.3">
      <c r="A14" s="52" t="s">
        <v>107</v>
      </c>
      <c r="B14" s="52" t="s">
        <v>107</v>
      </c>
      <c r="C14" s="52" t="str">
        <f t="shared" ref="C14:C52" si="1">"ISIC "&amp;MID(LEFT(D14,FIND(":",D14)-1),FIND("_",D14)+1,LEN(D14))</f>
        <v>ISIC 05T06</v>
      </c>
      <c r="D14" s="50" t="s">
        <v>45</v>
      </c>
      <c r="E14" s="51" t="s">
        <v>8</v>
      </c>
      <c r="F14" s="57">
        <v>11.89</v>
      </c>
      <c r="G14" s="57">
        <v>33.479999999999997</v>
      </c>
      <c r="H14" s="57">
        <v>17.59</v>
      </c>
      <c r="I14" s="57">
        <v>6.65</v>
      </c>
      <c r="J14" s="57">
        <v>21.53</v>
      </c>
      <c r="K14" s="57">
        <v>21.25</v>
      </c>
      <c r="L14" s="57">
        <v>4.71</v>
      </c>
      <c r="M14" s="57">
        <v>16.64</v>
      </c>
      <c r="N14" s="57">
        <v>41.6</v>
      </c>
      <c r="O14" s="57">
        <v>41.89</v>
      </c>
      <c r="P14" s="57">
        <v>25.74</v>
      </c>
      <c r="Q14" s="57">
        <v>24.34</v>
      </c>
      <c r="R14" s="57">
        <v>31.39</v>
      </c>
      <c r="S14" s="57">
        <v>47.44</v>
      </c>
      <c r="T14" s="57">
        <v>9.98</v>
      </c>
      <c r="U14" s="57">
        <v>12.77</v>
      </c>
      <c r="V14" s="57">
        <v>22.14</v>
      </c>
      <c r="W14" s="57">
        <v>18.600000000000001</v>
      </c>
      <c r="X14" s="57">
        <v>23.17</v>
      </c>
      <c r="Y14" s="57">
        <v>21.14</v>
      </c>
      <c r="Z14" s="57">
        <v>16.329999999999998</v>
      </c>
      <c r="AA14" s="57">
        <v>11.55</v>
      </c>
      <c r="AB14" s="57">
        <v>7.24</v>
      </c>
      <c r="AC14" s="57">
        <v>28.75</v>
      </c>
      <c r="AD14" s="57">
        <v>48.42</v>
      </c>
    </row>
    <row r="15" spans="1:30" ht="13" x14ac:dyDescent="0.3">
      <c r="A15" s="52" t="s">
        <v>106</v>
      </c>
      <c r="B15" s="52" t="s">
        <v>106</v>
      </c>
      <c r="C15" s="52"/>
      <c r="D15" s="50"/>
      <c r="E15" s="51"/>
      <c r="F15" s="57">
        <f>F14</f>
        <v>11.89</v>
      </c>
      <c r="G15" s="57">
        <f t="shared" ref="G15:AD15" si="2">G14</f>
        <v>33.479999999999997</v>
      </c>
      <c r="H15" s="57">
        <f t="shared" si="2"/>
        <v>17.59</v>
      </c>
      <c r="I15" s="57">
        <f t="shared" si="2"/>
        <v>6.65</v>
      </c>
      <c r="J15" s="57">
        <f t="shared" si="2"/>
        <v>21.53</v>
      </c>
      <c r="K15" s="57">
        <f t="shared" si="2"/>
        <v>21.25</v>
      </c>
      <c r="L15" s="57">
        <f t="shared" si="2"/>
        <v>4.71</v>
      </c>
      <c r="M15" s="57">
        <f t="shared" si="2"/>
        <v>16.64</v>
      </c>
      <c r="N15" s="57">
        <f t="shared" si="2"/>
        <v>41.6</v>
      </c>
      <c r="O15" s="57">
        <f t="shared" si="2"/>
        <v>41.89</v>
      </c>
      <c r="P15" s="57">
        <f t="shared" si="2"/>
        <v>25.74</v>
      </c>
      <c r="Q15" s="57">
        <f t="shared" si="2"/>
        <v>24.34</v>
      </c>
      <c r="R15" s="57">
        <f t="shared" si="2"/>
        <v>31.39</v>
      </c>
      <c r="S15" s="57">
        <f t="shared" si="2"/>
        <v>47.44</v>
      </c>
      <c r="T15" s="57">
        <f t="shared" si="2"/>
        <v>9.98</v>
      </c>
      <c r="U15" s="57">
        <f t="shared" si="2"/>
        <v>12.77</v>
      </c>
      <c r="V15" s="57">
        <f t="shared" si="2"/>
        <v>22.14</v>
      </c>
      <c r="W15" s="57">
        <f t="shared" si="2"/>
        <v>18.600000000000001</v>
      </c>
      <c r="X15" s="57">
        <f t="shared" si="2"/>
        <v>23.17</v>
      </c>
      <c r="Y15" s="57">
        <f t="shared" si="2"/>
        <v>21.14</v>
      </c>
      <c r="Z15" s="57">
        <f t="shared" si="2"/>
        <v>16.329999999999998</v>
      </c>
      <c r="AA15" s="57">
        <f t="shared" si="2"/>
        <v>11.55</v>
      </c>
      <c r="AB15" s="57">
        <f t="shared" si="2"/>
        <v>7.24</v>
      </c>
      <c r="AC15" s="57">
        <f t="shared" si="2"/>
        <v>28.75</v>
      </c>
      <c r="AD15" s="57">
        <f t="shared" si="2"/>
        <v>48.42</v>
      </c>
    </row>
    <row r="16" spans="1:30" ht="20" x14ac:dyDescent="0.3">
      <c r="A16" s="48" t="s">
        <v>10</v>
      </c>
      <c r="B16" s="48" t="s">
        <v>24</v>
      </c>
      <c r="C16" s="48" t="str">
        <f>"ISIC "&amp;MID(LEFT(D16,FIND(":",D16)-1),FIND("_",D16)+1,LEN(D16))</f>
        <v>ISIC 07T08</v>
      </c>
      <c r="D16" s="49" t="s">
        <v>46</v>
      </c>
      <c r="E16" s="46" t="s">
        <v>8</v>
      </c>
      <c r="F16" s="56">
        <v>24.6</v>
      </c>
      <c r="G16" s="56">
        <v>35.76</v>
      </c>
      <c r="H16" s="56">
        <v>27.98</v>
      </c>
      <c r="I16" s="56">
        <v>29.67</v>
      </c>
      <c r="J16" s="56">
        <v>19.36</v>
      </c>
      <c r="K16" s="56">
        <v>23.33</v>
      </c>
      <c r="L16" s="56">
        <v>20.41</v>
      </c>
      <c r="M16" s="56">
        <v>17.13</v>
      </c>
      <c r="N16" s="56">
        <v>30.49</v>
      </c>
      <c r="O16" s="56">
        <v>37.39</v>
      </c>
      <c r="P16" s="56">
        <v>14.45</v>
      </c>
      <c r="Q16" s="56">
        <v>19.61</v>
      </c>
      <c r="R16" s="56">
        <v>26.97</v>
      </c>
      <c r="S16" s="56">
        <v>44.34</v>
      </c>
      <c r="T16" s="56">
        <v>24.06</v>
      </c>
      <c r="U16" s="56">
        <v>17.84</v>
      </c>
      <c r="V16" s="56">
        <v>19.010000000000002</v>
      </c>
      <c r="W16" s="56">
        <v>18.079999999999998</v>
      </c>
      <c r="X16" s="56">
        <v>24.1</v>
      </c>
      <c r="Y16" s="56">
        <v>18.91</v>
      </c>
      <c r="Z16" s="56">
        <v>18.899999999999999</v>
      </c>
      <c r="AA16" s="56">
        <v>13.94</v>
      </c>
      <c r="AB16" s="56">
        <v>22.75</v>
      </c>
      <c r="AC16" s="56">
        <v>29.01</v>
      </c>
      <c r="AD16" s="56">
        <v>36.14</v>
      </c>
    </row>
    <row r="17" spans="1:30" ht="20" x14ac:dyDescent="0.3">
      <c r="A17" s="48"/>
      <c r="B17" s="48"/>
      <c r="C17" s="48" t="str">
        <f t="shared" si="1"/>
        <v>ISIC 09</v>
      </c>
      <c r="D17" s="49" t="s">
        <v>47</v>
      </c>
      <c r="E17" s="46" t="s">
        <v>8</v>
      </c>
      <c r="F17" s="58">
        <v>23.98</v>
      </c>
      <c r="G17" s="58">
        <v>51.46</v>
      </c>
      <c r="H17" s="58">
        <v>26.58</v>
      </c>
      <c r="I17" s="58">
        <v>17.489999999999998</v>
      </c>
      <c r="J17" s="58">
        <v>20.7</v>
      </c>
      <c r="K17" s="58">
        <v>25.84</v>
      </c>
      <c r="L17" s="58">
        <v>4.07</v>
      </c>
      <c r="M17" s="58">
        <v>22.89</v>
      </c>
      <c r="N17" s="58">
        <v>41.92</v>
      </c>
      <c r="O17" s="58">
        <v>38.03</v>
      </c>
      <c r="P17" s="58">
        <v>7.52</v>
      </c>
      <c r="Q17" s="58">
        <v>23.96</v>
      </c>
      <c r="R17" s="58">
        <v>26.37</v>
      </c>
      <c r="S17" s="58">
        <v>46.45</v>
      </c>
      <c r="T17" s="58">
        <v>37.94</v>
      </c>
      <c r="U17" s="58">
        <v>11.86</v>
      </c>
      <c r="V17" s="58">
        <v>18.239999999999998</v>
      </c>
      <c r="W17" s="58">
        <v>18.12</v>
      </c>
      <c r="X17" s="58">
        <v>24.62</v>
      </c>
      <c r="Y17" s="58">
        <v>17.48</v>
      </c>
      <c r="Z17" s="58">
        <v>17.329999999999998</v>
      </c>
      <c r="AA17" s="58">
        <v>12.77</v>
      </c>
      <c r="AB17" s="58">
        <v>55.56</v>
      </c>
      <c r="AC17" s="58">
        <v>29.52</v>
      </c>
      <c r="AD17" s="58">
        <v>41.46</v>
      </c>
    </row>
    <row r="18" spans="1:30" ht="20" x14ac:dyDescent="0.3">
      <c r="A18" s="48" t="s">
        <v>12</v>
      </c>
      <c r="B18" s="48" t="s">
        <v>12</v>
      </c>
      <c r="C18" s="48" t="str">
        <f t="shared" si="1"/>
        <v>ISIC 10T12</v>
      </c>
      <c r="D18" s="49" t="s">
        <v>48</v>
      </c>
      <c r="E18" s="46" t="s">
        <v>8</v>
      </c>
      <c r="F18" s="56">
        <v>29.11</v>
      </c>
      <c r="G18" s="56">
        <v>41.67</v>
      </c>
      <c r="H18" s="56">
        <v>32.47</v>
      </c>
      <c r="I18" s="56">
        <v>35.6</v>
      </c>
      <c r="J18" s="56">
        <v>35.21</v>
      </c>
      <c r="K18" s="56">
        <v>25.95</v>
      </c>
      <c r="L18" s="56">
        <v>19.61</v>
      </c>
      <c r="M18" s="56">
        <v>26.11</v>
      </c>
      <c r="N18" s="56">
        <v>36.01</v>
      </c>
      <c r="O18" s="56">
        <v>29.9</v>
      </c>
      <c r="P18" s="56">
        <v>20.51</v>
      </c>
      <c r="Q18" s="56">
        <v>29.13</v>
      </c>
      <c r="R18" s="56">
        <v>27.79</v>
      </c>
      <c r="S18" s="56">
        <v>51.45</v>
      </c>
      <c r="T18" s="56">
        <v>33.729999999999997</v>
      </c>
      <c r="U18" s="56">
        <v>24.08</v>
      </c>
      <c r="V18" s="56">
        <v>28.31</v>
      </c>
      <c r="W18" s="56">
        <v>30.64</v>
      </c>
      <c r="X18" s="56">
        <v>32.619999999999997</v>
      </c>
      <c r="Y18" s="56">
        <v>22.32</v>
      </c>
      <c r="Z18" s="56">
        <v>23.18</v>
      </c>
      <c r="AA18" s="56">
        <v>19.77</v>
      </c>
      <c r="AB18" s="56">
        <v>32.090000000000003</v>
      </c>
      <c r="AC18" s="56">
        <v>23.39</v>
      </c>
      <c r="AD18" s="56">
        <v>40.770000000000003</v>
      </c>
    </row>
    <row r="19" spans="1:30" ht="30" x14ac:dyDescent="0.3">
      <c r="A19" s="48" t="s">
        <v>13</v>
      </c>
      <c r="B19" s="48" t="s">
        <v>13</v>
      </c>
      <c r="C19" s="48" t="str">
        <f t="shared" si="1"/>
        <v>ISIC 13T15</v>
      </c>
      <c r="D19" s="49" t="s">
        <v>49</v>
      </c>
      <c r="E19" s="46" t="s">
        <v>8</v>
      </c>
      <c r="F19" s="58">
        <v>32.49</v>
      </c>
      <c r="G19" s="58">
        <v>40.5</v>
      </c>
      <c r="H19" s="58">
        <v>38.86</v>
      </c>
      <c r="I19" s="58">
        <v>31.29</v>
      </c>
      <c r="J19" s="58">
        <v>38.950000000000003</v>
      </c>
      <c r="K19" s="58">
        <v>26.19</v>
      </c>
      <c r="L19" s="58">
        <v>27.11</v>
      </c>
      <c r="M19" s="58">
        <v>26.59</v>
      </c>
      <c r="N19" s="58">
        <v>41.77</v>
      </c>
      <c r="O19" s="58">
        <v>34.83</v>
      </c>
      <c r="P19" s="58">
        <v>21.63</v>
      </c>
      <c r="Q19" s="58">
        <v>34.340000000000003</v>
      </c>
      <c r="R19" s="58">
        <v>25.08</v>
      </c>
      <c r="S19" s="58">
        <v>41.35</v>
      </c>
      <c r="T19" s="58">
        <v>29.13</v>
      </c>
      <c r="U19" s="58">
        <v>29.02</v>
      </c>
      <c r="V19" s="58">
        <v>28.68</v>
      </c>
      <c r="W19" s="58">
        <v>39.18</v>
      </c>
      <c r="X19" s="58">
        <v>39.04</v>
      </c>
      <c r="Y19" s="58">
        <v>29.12</v>
      </c>
      <c r="Z19" s="58">
        <v>24.05</v>
      </c>
      <c r="AA19" s="58">
        <v>17.57</v>
      </c>
      <c r="AB19" s="58">
        <v>29.71</v>
      </c>
      <c r="AC19" s="58">
        <v>31.71</v>
      </c>
      <c r="AD19" s="58">
        <v>44.71</v>
      </c>
    </row>
    <row r="20" spans="1:30" ht="20" x14ac:dyDescent="0.3">
      <c r="A20" s="48" t="s">
        <v>14</v>
      </c>
      <c r="B20" s="48" t="s">
        <v>14</v>
      </c>
      <c r="C20" s="48" t="str">
        <f t="shared" si="1"/>
        <v>ISIC 16</v>
      </c>
      <c r="D20" s="49" t="s">
        <v>50</v>
      </c>
      <c r="E20" s="46" t="s">
        <v>8</v>
      </c>
      <c r="F20" s="56">
        <v>28.52</v>
      </c>
      <c r="G20" s="56">
        <v>39.909999999999997</v>
      </c>
      <c r="H20" s="56">
        <v>30.7</v>
      </c>
      <c r="I20" s="56">
        <v>27.91</v>
      </c>
      <c r="J20" s="56">
        <v>34.119999999999997</v>
      </c>
      <c r="K20" s="56">
        <v>21.08</v>
      </c>
      <c r="L20" s="56">
        <v>19.63</v>
      </c>
      <c r="M20" s="56">
        <v>23.95</v>
      </c>
      <c r="N20" s="56">
        <v>41.08</v>
      </c>
      <c r="O20" s="56">
        <v>41.58</v>
      </c>
      <c r="P20" s="56">
        <v>19.12</v>
      </c>
      <c r="Q20" s="56">
        <v>23.36</v>
      </c>
      <c r="R20" s="56">
        <v>26.17</v>
      </c>
      <c r="S20" s="56">
        <v>60.67</v>
      </c>
      <c r="T20" s="56">
        <v>27.17</v>
      </c>
      <c r="U20" s="56">
        <v>23.25</v>
      </c>
      <c r="V20" s="56">
        <v>24.44</v>
      </c>
      <c r="W20" s="56">
        <v>19.579999999999998</v>
      </c>
      <c r="X20" s="56">
        <v>36.26</v>
      </c>
      <c r="Y20" s="56">
        <v>20.45</v>
      </c>
      <c r="Z20" s="56">
        <v>19.809999999999999</v>
      </c>
      <c r="AA20" s="56">
        <v>25.42</v>
      </c>
      <c r="AB20" s="56">
        <v>28.25</v>
      </c>
      <c r="AC20" s="56">
        <v>28.34</v>
      </c>
      <c r="AD20" s="56">
        <v>36.6</v>
      </c>
    </row>
    <row r="21" spans="1:30" ht="20" x14ac:dyDescent="0.3">
      <c r="A21" s="48" t="s">
        <v>15</v>
      </c>
      <c r="B21" s="48" t="s">
        <v>15</v>
      </c>
      <c r="C21" s="48" t="str">
        <f t="shared" si="1"/>
        <v>ISIC 17T18</v>
      </c>
      <c r="D21" s="49" t="s">
        <v>51</v>
      </c>
      <c r="E21" s="46" t="s">
        <v>8</v>
      </c>
      <c r="F21" s="58">
        <v>30.8</v>
      </c>
      <c r="G21" s="58">
        <v>39.380000000000003</v>
      </c>
      <c r="H21" s="58">
        <v>39.840000000000003</v>
      </c>
      <c r="I21" s="58">
        <v>27.85</v>
      </c>
      <c r="J21" s="58">
        <v>38.49</v>
      </c>
      <c r="K21" s="58">
        <v>24.12</v>
      </c>
      <c r="L21" s="58">
        <v>22.97</v>
      </c>
      <c r="M21" s="58">
        <v>25.03</v>
      </c>
      <c r="N21" s="58">
        <v>44.35</v>
      </c>
      <c r="O21" s="58">
        <v>25.86</v>
      </c>
      <c r="P21" s="58">
        <v>21.96</v>
      </c>
      <c r="Q21" s="58">
        <v>31.47</v>
      </c>
      <c r="R21" s="58">
        <v>26.93</v>
      </c>
      <c r="S21" s="58">
        <v>45.98</v>
      </c>
      <c r="T21" s="58">
        <v>34.43</v>
      </c>
      <c r="U21" s="58">
        <v>28.99</v>
      </c>
      <c r="V21" s="58">
        <v>28.75</v>
      </c>
      <c r="W21" s="58">
        <v>35.72</v>
      </c>
      <c r="X21" s="58">
        <v>41.14</v>
      </c>
      <c r="Y21" s="58">
        <v>23.15</v>
      </c>
      <c r="Z21" s="58">
        <v>22.38</v>
      </c>
      <c r="AA21" s="58">
        <v>19.39</v>
      </c>
      <c r="AB21" s="58">
        <v>37.99</v>
      </c>
      <c r="AC21" s="58">
        <v>27.95</v>
      </c>
      <c r="AD21" s="58">
        <v>44.03</v>
      </c>
    </row>
    <row r="22" spans="1:30" ht="20" x14ac:dyDescent="0.3">
      <c r="A22" s="48" t="s">
        <v>16</v>
      </c>
      <c r="B22" s="48" t="s">
        <v>16</v>
      </c>
      <c r="C22" s="48" t="str">
        <f t="shared" si="1"/>
        <v>ISIC 19</v>
      </c>
      <c r="D22" s="49" t="s">
        <v>52</v>
      </c>
      <c r="E22" s="46" t="s">
        <v>8</v>
      </c>
      <c r="F22" s="56">
        <v>70.36</v>
      </c>
      <c r="G22" s="56">
        <v>63.01</v>
      </c>
      <c r="H22" s="56">
        <v>77.92</v>
      </c>
      <c r="I22" s="56">
        <v>38.700000000000003</v>
      </c>
      <c r="J22" s="56">
        <v>29.16</v>
      </c>
      <c r="K22" s="56">
        <v>56.54</v>
      </c>
      <c r="L22" s="56">
        <v>62.77</v>
      </c>
      <c r="M22" s="56">
        <v>55.51</v>
      </c>
      <c r="N22" s="56">
        <v>66.47</v>
      </c>
      <c r="O22" s="56">
        <v>70.739999999999995</v>
      </c>
      <c r="P22" s="56">
        <v>68.53</v>
      </c>
      <c r="Q22" s="56">
        <v>23.74</v>
      </c>
      <c r="R22" s="56">
        <v>78.47</v>
      </c>
      <c r="S22" s="56">
        <v>56.44</v>
      </c>
      <c r="T22" s="56">
        <v>66.709999999999994</v>
      </c>
      <c r="U22" s="56">
        <v>53.5</v>
      </c>
      <c r="V22" s="56">
        <v>72.959999999999994</v>
      </c>
      <c r="W22" s="56">
        <v>69.02</v>
      </c>
      <c r="X22" s="56">
        <v>55.3</v>
      </c>
      <c r="Y22" s="56">
        <v>67.83</v>
      </c>
      <c r="Z22" s="56">
        <v>59.28</v>
      </c>
      <c r="AA22" s="56">
        <v>42.65</v>
      </c>
      <c r="AB22" s="56">
        <v>77.73</v>
      </c>
      <c r="AC22" s="56">
        <v>31.1</v>
      </c>
      <c r="AD22" s="56">
        <v>18.57</v>
      </c>
    </row>
    <row r="23" spans="1:30" ht="20" x14ac:dyDescent="0.3">
      <c r="A23" s="48" t="s">
        <v>101</v>
      </c>
      <c r="B23" s="48" t="s">
        <v>101</v>
      </c>
      <c r="C23" s="48" t="str">
        <f t="shared" si="1"/>
        <v>ISIC 20T21</v>
      </c>
      <c r="D23" s="49" t="s">
        <v>53</v>
      </c>
      <c r="E23" s="46" t="s">
        <v>8</v>
      </c>
      <c r="F23" s="58">
        <v>36.979999999999997</v>
      </c>
      <c r="G23" s="58">
        <v>38.159999999999997</v>
      </c>
      <c r="H23" s="58">
        <v>38.159999999999997</v>
      </c>
      <c r="I23" s="58">
        <v>15.55</v>
      </c>
      <c r="J23" s="58">
        <v>48.63</v>
      </c>
      <c r="K23" s="58">
        <v>28.28</v>
      </c>
      <c r="L23" s="58">
        <v>25.31</v>
      </c>
      <c r="M23" s="58">
        <v>25.51</v>
      </c>
      <c r="N23" s="58">
        <v>43.06</v>
      </c>
      <c r="O23" s="58">
        <v>34.17</v>
      </c>
      <c r="P23" s="58">
        <v>30.49</v>
      </c>
      <c r="Q23" s="58">
        <v>32.9</v>
      </c>
      <c r="R23" s="58">
        <v>45.07</v>
      </c>
      <c r="S23" s="58">
        <v>50.84</v>
      </c>
      <c r="T23" s="58">
        <v>37.94</v>
      </c>
      <c r="U23" s="58">
        <v>34.06</v>
      </c>
      <c r="V23" s="58">
        <v>38.26</v>
      </c>
      <c r="W23" s="58">
        <v>43.5</v>
      </c>
      <c r="X23" s="58">
        <v>33.06</v>
      </c>
      <c r="Y23" s="58">
        <v>29.59</v>
      </c>
      <c r="Z23" s="58">
        <v>20.329999999999998</v>
      </c>
      <c r="AA23" s="58">
        <v>23.73</v>
      </c>
      <c r="AB23" s="58">
        <v>45.73</v>
      </c>
      <c r="AC23" s="58">
        <v>30.9</v>
      </c>
      <c r="AD23" s="58">
        <v>44.71</v>
      </c>
    </row>
    <row r="24" spans="1:30" ht="20" x14ac:dyDescent="0.3">
      <c r="A24" s="48" t="s">
        <v>17</v>
      </c>
      <c r="B24" s="48" t="s">
        <v>24</v>
      </c>
      <c r="C24" s="48" t="str">
        <f t="shared" si="1"/>
        <v>ISIC 22</v>
      </c>
      <c r="D24" s="49" t="s">
        <v>54</v>
      </c>
      <c r="E24" s="46" t="s">
        <v>8</v>
      </c>
      <c r="F24" s="56">
        <v>32.31</v>
      </c>
      <c r="G24" s="56">
        <v>40.049999999999997</v>
      </c>
      <c r="H24" s="56">
        <v>44.34</v>
      </c>
      <c r="I24" s="56">
        <v>32.049999999999997</v>
      </c>
      <c r="J24" s="56">
        <v>48.03</v>
      </c>
      <c r="K24" s="56">
        <v>30.58</v>
      </c>
      <c r="L24" s="56">
        <v>25.32</v>
      </c>
      <c r="M24" s="56">
        <v>27.06</v>
      </c>
      <c r="N24" s="56">
        <v>48.39</v>
      </c>
      <c r="O24" s="56">
        <v>37.26</v>
      </c>
      <c r="P24" s="56">
        <v>27.57</v>
      </c>
      <c r="Q24" s="56">
        <v>38.6</v>
      </c>
      <c r="R24" s="56">
        <v>39.06</v>
      </c>
      <c r="S24" s="56">
        <v>50.09</v>
      </c>
      <c r="T24" s="56">
        <v>32.29</v>
      </c>
      <c r="U24" s="56">
        <v>35.159999999999997</v>
      </c>
      <c r="V24" s="56">
        <v>35.56</v>
      </c>
      <c r="W24" s="56">
        <v>45</v>
      </c>
      <c r="X24" s="56">
        <v>39.99</v>
      </c>
      <c r="Y24" s="56">
        <v>29.2</v>
      </c>
      <c r="Z24" s="56">
        <v>30.33</v>
      </c>
      <c r="AA24" s="56">
        <v>21.11</v>
      </c>
      <c r="AB24" s="56">
        <v>51.76</v>
      </c>
      <c r="AC24" s="56">
        <v>34.83</v>
      </c>
      <c r="AD24" s="56">
        <v>52.88</v>
      </c>
    </row>
    <row r="25" spans="1:30" ht="20" x14ac:dyDescent="0.3">
      <c r="A25" s="53" t="s">
        <v>311</v>
      </c>
      <c r="B25" s="53" t="s">
        <v>311</v>
      </c>
      <c r="C25" s="53" t="str">
        <f t="shared" si="1"/>
        <v>ISIC 23</v>
      </c>
      <c r="D25" s="54" t="s">
        <v>55</v>
      </c>
      <c r="E25" s="55" t="s">
        <v>8</v>
      </c>
      <c r="F25" s="59">
        <v>25.99</v>
      </c>
      <c r="G25" s="59">
        <v>36.75</v>
      </c>
      <c r="H25" s="59">
        <v>31.1</v>
      </c>
      <c r="I25" s="59">
        <v>24.63</v>
      </c>
      <c r="J25" s="59">
        <v>32.229999999999997</v>
      </c>
      <c r="K25" s="59">
        <v>23.28</v>
      </c>
      <c r="L25" s="59">
        <v>19.89</v>
      </c>
      <c r="M25" s="59">
        <v>21.05</v>
      </c>
      <c r="N25" s="59">
        <v>39.9</v>
      </c>
      <c r="O25" s="59">
        <v>38.630000000000003</v>
      </c>
      <c r="P25" s="59">
        <v>20.61</v>
      </c>
      <c r="Q25" s="59">
        <v>27.51</v>
      </c>
      <c r="R25" s="59">
        <v>32.51</v>
      </c>
      <c r="S25" s="59">
        <v>40.380000000000003</v>
      </c>
      <c r="T25" s="59">
        <v>28.98</v>
      </c>
      <c r="U25" s="59">
        <v>22.92</v>
      </c>
      <c r="V25" s="59">
        <v>25.58</v>
      </c>
      <c r="W25" s="59">
        <v>32.75</v>
      </c>
      <c r="X25" s="59">
        <v>31.2</v>
      </c>
      <c r="Y25" s="59">
        <v>21.58</v>
      </c>
      <c r="Z25" s="59">
        <v>24.05</v>
      </c>
      <c r="AA25" s="59">
        <v>19.39</v>
      </c>
      <c r="AB25" s="59">
        <v>35.049999999999997</v>
      </c>
      <c r="AC25" s="59">
        <v>26.21</v>
      </c>
      <c r="AD25" s="59">
        <v>49.07</v>
      </c>
    </row>
    <row r="26" spans="1:30" ht="13" x14ac:dyDescent="0.3">
      <c r="A26" s="53" t="s">
        <v>312</v>
      </c>
      <c r="B26" s="53" t="s">
        <v>312</v>
      </c>
      <c r="C26" s="53"/>
      <c r="D26" s="54"/>
      <c r="E26" s="55"/>
      <c r="F26" s="59">
        <f>F25</f>
        <v>25.99</v>
      </c>
      <c r="G26" s="59">
        <f t="shared" ref="G26:AD26" si="3">G25</f>
        <v>36.75</v>
      </c>
      <c r="H26" s="59">
        <f t="shared" si="3"/>
        <v>31.1</v>
      </c>
      <c r="I26" s="59">
        <f t="shared" si="3"/>
        <v>24.63</v>
      </c>
      <c r="J26" s="59">
        <f t="shared" si="3"/>
        <v>32.229999999999997</v>
      </c>
      <c r="K26" s="59">
        <f t="shared" si="3"/>
        <v>23.28</v>
      </c>
      <c r="L26" s="59">
        <f t="shared" si="3"/>
        <v>19.89</v>
      </c>
      <c r="M26" s="59">
        <f t="shared" si="3"/>
        <v>21.05</v>
      </c>
      <c r="N26" s="59">
        <f t="shared" si="3"/>
        <v>39.9</v>
      </c>
      <c r="O26" s="59">
        <f t="shared" si="3"/>
        <v>38.630000000000003</v>
      </c>
      <c r="P26" s="59">
        <f t="shared" si="3"/>
        <v>20.61</v>
      </c>
      <c r="Q26" s="59">
        <f t="shared" si="3"/>
        <v>27.51</v>
      </c>
      <c r="R26" s="59">
        <f t="shared" si="3"/>
        <v>32.51</v>
      </c>
      <c r="S26" s="59">
        <f t="shared" si="3"/>
        <v>40.380000000000003</v>
      </c>
      <c r="T26" s="59">
        <f t="shared" si="3"/>
        <v>28.98</v>
      </c>
      <c r="U26" s="59">
        <f t="shared" si="3"/>
        <v>22.92</v>
      </c>
      <c r="V26" s="59">
        <f t="shared" si="3"/>
        <v>25.58</v>
      </c>
      <c r="W26" s="59">
        <f t="shared" si="3"/>
        <v>32.75</v>
      </c>
      <c r="X26" s="59">
        <f t="shared" si="3"/>
        <v>31.2</v>
      </c>
      <c r="Y26" s="59">
        <f t="shared" si="3"/>
        <v>21.58</v>
      </c>
      <c r="Z26" s="59">
        <f t="shared" si="3"/>
        <v>24.05</v>
      </c>
      <c r="AA26" s="59">
        <f t="shared" si="3"/>
        <v>19.39</v>
      </c>
      <c r="AB26" s="59">
        <f t="shared" si="3"/>
        <v>35.049999999999997</v>
      </c>
      <c r="AC26" s="59">
        <f t="shared" si="3"/>
        <v>26.21</v>
      </c>
      <c r="AD26" s="59">
        <f t="shared" si="3"/>
        <v>49.07</v>
      </c>
    </row>
    <row r="27" spans="1:30" ht="20" x14ac:dyDescent="0.3">
      <c r="A27" s="52" t="s">
        <v>313</v>
      </c>
      <c r="B27" s="52" t="s">
        <v>313</v>
      </c>
      <c r="C27" s="52" t="str">
        <f t="shared" si="1"/>
        <v>ISIC 24</v>
      </c>
      <c r="D27" s="50" t="s">
        <v>56</v>
      </c>
      <c r="E27" s="51" t="s">
        <v>8</v>
      </c>
      <c r="F27" s="57">
        <v>39.9</v>
      </c>
      <c r="G27" s="57">
        <v>51.91</v>
      </c>
      <c r="H27" s="57">
        <v>41.95</v>
      </c>
      <c r="I27" s="57">
        <v>28.1</v>
      </c>
      <c r="J27" s="57">
        <v>41.3</v>
      </c>
      <c r="K27" s="57">
        <v>41.92</v>
      </c>
      <c r="L27" s="57">
        <v>32.630000000000003</v>
      </c>
      <c r="M27" s="57">
        <v>33.020000000000003</v>
      </c>
      <c r="N27" s="57">
        <v>54.26</v>
      </c>
      <c r="O27" s="57">
        <v>40.28</v>
      </c>
      <c r="P27" s="57">
        <v>35.47</v>
      </c>
      <c r="Q27" s="57">
        <v>42.94</v>
      </c>
      <c r="R27" s="57">
        <v>39.83</v>
      </c>
      <c r="S27" s="57">
        <v>66.739999999999995</v>
      </c>
      <c r="T27" s="57">
        <v>39.42</v>
      </c>
      <c r="U27" s="57">
        <v>33.08</v>
      </c>
      <c r="V27" s="57">
        <v>44.33</v>
      </c>
      <c r="W27" s="57">
        <v>46.38</v>
      </c>
      <c r="X27" s="57">
        <v>46.43</v>
      </c>
      <c r="Y27" s="57">
        <v>33.65</v>
      </c>
      <c r="Z27" s="57">
        <v>32.590000000000003</v>
      </c>
      <c r="AA27" s="57">
        <v>30.76</v>
      </c>
      <c r="AB27" s="57">
        <v>63.26</v>
      </c>
      <c r="AC27" s="57">
        <v>37.04</v>
      </c>
      <c r="AD27" s="57">
        <v>20.83</v>
      </c>
    </row>
    <row r="28" spans="1:30" ht="13" x14ac:dyDescent="0.3">
      <c r="A28" s="52" t="s">
        <v>314</v>
      </c>
      <c r="B28" s="52" t="s">
        <v>314</v>
      </c>
      <c r="C28" s="52"/>
      <c r="D28" s="50"/>
      <c r="E28" s="51"/>
      <c r="F28" s="57">
        <f>F27</f>
        <v>39.9</v>
      </c>
      <c r="G28" s="57">
        <f t="shared" ref="G28:AD28" si="4">G27</f>
        <v>51.91</v>
      </c>
      <c r="H28" s="57">
        <f t="shared" si="4"/>
        <v>41.95</v>
      </c>
      <c r="I28" s="57">
        <f t="shared" si="4"/>
        <v>28.1</v>
      </c>
      <c r="J28" s="57">
        <f t="shared" si="4"/>
        <v>41.3</v>
      </c>
      <c r="K28" s="57">
        <f t="shared" si="4"/>
        <v>41.92</v>
      </c>
      <c r="L28" s="57">
        <f t="shared" si="4"/>
        <v>32.630000000000003</v>
      </c>
      <c r="M28" s="57">
        <f t="shared" si="4"/>
        <v>33.020000000000003</v>
      </c>
      <c r="N28" s="57">
        <f t="shared" si="4"/>
        <v>54.26</v>
      </c>
      <c r="O28" s="57">
        <f t="shared" si="4"/>
        <v>40.28</v>
      </c>
      <c r="P28" s="57">
        <f t="shared" si="4"/>
        <v>35.47</v>
      </c>
      <c r="Q28" s="57">
        <f t="shared" si="4"/>
        <v>42.94</v>
      </c>
      <c r="R28" s="57">
        <f t="shared" si="4"/>
        <v>39.83</v>
      </c>
      <c r="S28" s="57">
        <f t="shared" si="4"/>
        <v>66.739999999999995</v>
      </c>
      <c r="T28" s="57">
        <f t="shared" si="4"/>
        <v>39.42</v>
      </c>
      <c r="U28" s="57">
        <f t="shared" si="4"/>
        <v>33.08</v>
      </c>
      <c r="V28" s="57">
        <f t="shared" si="4"/>
        <v>44.33</v>
      </c>
      <c r="W28" s="57">
        <f t="shared" si="4"/>
        <v>46.38</v>
      </c>
      <c r="X28" s="57">
        <f t="shared" si="4"/>
        <v>46.43</v>
      </c>
      <c r="Y28" s="57">
        <f t="shared" si="4"/>
        <v>33.65</v>
      </c>
      <c r="Z28" s="57">
        <f t="shared" si="4"/>
        <v>32.590000000000003</v>
      </c>
      <c r="AA28" s="57">
        <f t="shared" si="4"/>
        <v>30.76</v>
      </c>
      <c r="AB28" s="57">
        <f t="shared" si="4"/>
        <v>63.26</v>
      </c>
      <c r="AC28" s="57">
        <f t="shared" si="4"/>
        <v>37.04</v>
      </c>
      <c r="AD28" s="57">
        <f t="shared" si="4"/>
        <v>20.83</v>
      </c>
    </row>
    <row r="29" spans="1:30" ht="30" x14ac:dyDescent="0.3">
      <c r="A29" s="48" t="s">
        <v>18</v>
      </c>
      <c r="B29" s="48" t="s">
        <v>21</v>
      </c>
      <c r="C29" s="48" t="str">
        <f t="shared" si="1"/>
        <v>ISIC 25</v>
      </c>
      <c r="D29" s="49" t="s">
        <v>57</v>
      </c>
      <c r="E29" s="46" t="s">
        <v>8</v>
      </c>
      <c r="F29" s="58">
        <v>31.38</v>
      </c>
      <c r="G29" s="58">
        <v>39.04</v>
      </c>
      <c r="H29" s="58">
        <v>37.799999999999997</v>
      </c>
      <c r="I29" s="58">
        <v>26.83</v>
      </c>
      <c r="J29" s="58">
        <v>45.88</v>
      </c>
      <c r="K29" s="58">
        <v>29.77</v>
      </c>
      <c r="L29" s="58">
        <v>24.63</v>
      </c>
      <c r="M29" s="58">
        <v>21.98</v>
      </c>
      <c r="N29" s="58">
        <v>45.74</v>
      </c>
      <c r="O29" s="58">
        <v>32.01</v>
      </c>
      <c r="P29" s="58">
        <v>24.69</v>
      </c>
      <c r="Q29" s="58">
        <v>35.909999999999997</v>
      </c>
      <c r="R29" s="58">
        <v>36.28</v>
      </c>
      <c r="S29" s="58">
        <v>45.67</v>
      </c>
      <c r="T29" s="58">
        <v>27.66</v>
      </c>
      <c r="U29" s="58">
        <v>30.77</v>
      </c>
      <c r="V29" s="58">
        <v>35.83</v>
      </c>
      <c r="W29" s="58">
        <v>40.79</v>
      </c>
      <c r="X29" s="58">
        <v>38.4</v>
      </c>
      <c r="Y29" s="58">
        <v>27.02</v>
      </c>
      <c r="Z29" s="58">
        <v>25.71</v>
      </c>
      <c r="AA29" s="58">
        <v>18.02</v>
      </c>
      <c r="AB29" s="58">
        <v>45.08</v>
      </c>
      <c r="AC29" s="58">
        <v>29.69</v>
      </c>
      <c r="AD29" s="58">
        <v>55.21</v>
      </c>
    </row>
    <row r="30" spans="1:30" ht="20" x14ac:dyDescent="0.3">
      <c r="A30" s="48" t="s">
        <v>21</v>
      </c>
      <c r="B30" s="48" t="s">
        <v>21</v>
      </c>
      <c r="C30" s="48" t="str">
        <f t="shared" si="1"/>
        <v>ISIC 26</v>
      </c>
      <c r="D30" s="49" t="s">
        <v>58</v>
      </c>
      <c r="E30" s="46" t="s">
        <v>8</v>
      </c>
      <c r="F30" s="56">
        <v>29</v>
      </c>
      <c r="G30" s="56">
        <v>36.630000000000003</v>
      </c>
      <c r="H30" s="56">
        <v>55.41</v>
      </c>
      <c r="I30" s="56">
        <v>19.600000000000001</v>
      </c>
      <c r="J30" s="56">
        <v>65.94</v>
      </c>
      <c r="K30" s="56">
        <v>32.25</v>
      </c>
      <c r="L30" s="56">
        <v>24.07</v>
      </c>
      <c r="M30" s="56">
        <v>24.35</v>
      </c>
      <c r="N30" s="56">
        <v>64.400000000000006</v>
      </c>
      <c r="O30" s="56">
        <v>39.43</v>
      </c>
      <c r="P30" s="56">
        <v>26.35</v>
      </c>
      <c r="Q30" s="56">
        <v>34.36</v>
      </c>
      <c r="R30" s="56">
        <v>30.25</v>
      </c>
      <c r="S30" s="56">
        <v>43.42</v>
      </c>
      <c r="T30" s="56">
        <v>65.39</v>
      </c>
      <c r="U30" s="56">
        <v>47.08</v>
      </c>
      <c r="V30" s="56">
        <v>42.42</v>
      </c>
      <c r="W30" s="56">
        <v>65.94</v>
      </c>
      <c r="X30" s="56">
        <v>35.53</v>
      </c>
      <c r="Y30" s="56">
        <v>26.99</v>
      </c>
      <c r="Z30" s="56">
        <v>21.19</v>
      </c>
      <c r="AA30" s="56">
        <v>25.14</v>
      </c>
      <c r="AB30" s="56">
        <v>41.94</v>
      </c>
      <c r="AC30" s="56">
        <v>25.94</v>
      </c>
      <c r="AD30" s="56">
        <v>65.680000000000007</v>
      </c>
    </row>
    <row r="31" spans="1:30" ht="13" x14ac:dyDescent="0.3">
      <c r="A31" s="48" t="s">
        <v>19</v>
      </c>
      <c r="B31" s="48" t="s">
        <v>21</v>
      </c>
      <c r="C31" s="48" t="str">
        <f t="shared" si="1"/>
        <v>ISIC 27</v>
      </c>
      <c r="D31" s="49" t="s">
        <v>59</v>
      </c>
      <c r="E31" s="46" t="s">
        <v>8</v>
      </c>
      <c r="F31" s="58">
        <v>31.78</v>
      </c>
      <c r="G31" s="58">
        <v>38.51</v>
      </c>
      <c r="H31" s="58">
        <v>47.54</v>
      </c>
      <c r="I31" s="58">
        <v>28.5</v>
      </c>
      <c r="J31" s="58">
        <v>50.21</v>
      </c>
      <c r="K31" s="58">
        <v>32.090000000000003</v>
      </c>
      <c r="L31" s="58">
        <v>31.63</v>
      </c>
      <c r="M31" s="58">
        <v>25.25</v>
      </c>
      <c r="N31" s="58">
        <v>57.87</v>
      </c>
      <c r="O31" s="58">
        <v>41.91</v>
      </c>
      <c r="P31" s="58">
        <v>33.93</v>
      </c>
      <c r="Q31" s="58">
        <v>39.28</v>
      </c>
      <c r="R31" s="58">
        <v>42.09</v>
      </c>
      <c r="S31" s="58">
        <v>44.4</v>
      </c>
      <c r="T31" s="58">
        <v>29.21</v>
      </c>
      <c r="U31" s="58">
        <v>42.45</v>
      </c>
      <c r="V31" s="58">
        <v>44.91</v>
      </c>
      <c r="W31" s="58">
        <v>55.35</v>
      </c>
      <c r="X31" s="58">
        <v>44.15</v>
      </c>
      <c r="Y31" s="58">
        <v>33.94</v>
      </c>
      <c r="Z31" s="58">
        <v>33.770000000000003</v>
      </c>
      <c r="AA31" s="58">
        <v>28.09</v>
      </c>
      <c r="AB31" s="58">
        <v>52.87</v>
      </c>
      <c r="AC31" s="58">
        <v>37.6</v>
      </c>
      <c r="AD31" s="58">
        <v>55.28</v>
      </c>
    </row>
    <row r="32" spans="1:30" ht="20" x14ac:dyDescent="0.3">
      <c r="A32" s="48" t="s">
        <v>20</v>
      </c>
      <c r="B32" s="48" t="s">
        <v>21</v>
      </c>
      <c r="C32" s="48" t="str">
        <f t="shared" si="1"/>
        <v>ISIC 28</v>
      </c>
      <c r="D32" s="49" t="s">
        <v>60</v>
      </c>
      <c r="E32" s="46" t="s">
        <v>8</v>
      </c>
      <c r="F32" s="56">
        <v>35.43</v>
      </c>
      <c r="G32" s="56">
        <v>36.42</v>
      </c>
      <c r="H32" s="56">
        <v>39.79</v>
      </c>
      <c r="I32" s="56">
        <v>29.28</v>
      </c>
      <c r="J32" s="56">
        <v>46.5</v>
      </c>
      <c r="K32" s="56">
        <v>34.04</v>
      </c>
      <c r="L32" s="56">
        <v>29.1</v>
      </c>
      <c r="M32" s="56">
        <v>23.9</v>
      </c>
      <c r="N32" s="56">
        <v>43.31</v>
      </c>
      <c r="O32" s="56">
        <v>28.26</v>
      </c>
      <c r="P32" s="56">
        <v>28.18</v>
      </c>
      <c r="Q32" s="56">
        <v>36.1</v>
      </c>
      <c r="R32" s="56">
        <v>32.450000000000003</v>
      </c>
      <c r="S32" s="56">
        <v>49.54</v>
      </c>
      <c r="T32" s="56">
        <v>31.87</v>
      </c>
      <c r="U32" s="56">
        <v>36.43</v>
      </c>
      <c r="V32" s="56">
        <v>40.04</v>
      </c>
      <c r="W32" s="56">
        <v>47.95</v>
      </c>
      <c r="X32" s="56">
        <v>39.020000000000003</v>
      </c>
      <c r="Y32" s="56">
        <v>26.04</v>
      </c>
      <c r="Z32" s="56">
        <v>28.33</v>
      </c>
      <c r="AA32" s="56">
        <v>25.61</v>
      </c>
      <c r="AB32" s="56">
        <v>47</v>
      </c>
      <c r="AC32" s="56">
        <v>32.26</v>
      </c>
      <c r="AD32" s="56">
        <v>35.79</v>
      </c>
    </row>
    <row r="33" spans="1:30" ht="20" x14ac:dyDescent="0.3">
      <c r="A33" s="48" t="s">
        <v>22</v>
      </c>
      <c r="B33" s="48" t="s">
        <v>22</v>
      </c>
      <c r="C33" s="48" t="str">
        <f t="shared" si="1"/>
        <v>ISIC 29</v>
      </c>
      <c r="D33" s="49" t="s">
        <v>61</v>
      </c>
      <c r="E33" s="46" t="s">
        <v>8</v>
      </c>
      <c r="F33" s="58">
        <v>41.76</v>
      </c>
      <c r="G33" s="58">
        <v>57.13</v>
      </c>
      <c r="H33" s="58">
        <v>54.78</v>
      </c>
      <c r="I33" s="58">
        <v>30.91</v>
      </c>
      <c r="J33" s="58">
        <v>45.82</v>
      </c>
      <c r="K33" s="58">
        <v>36.79</v>
      </c>
      <c r="L33" s="58">
        <v>32.94</v>
      </c>
      <c r="M33" s="58">
        <v>25.77</v>
      </c>
      <c r="N33" s="58">
        <v>54.64</v>
      </c>
      <c r="O33" s="58">
        <v>41.77</v>
      </c>
      <c r="P33" s="58">
        <v>35.51</v>
      </c>
      <c r="Q33" s="58">
        <v>37.409999999999997</v>
      </c>
      <c r="R33" s="58">
        <v>37.380000000000003</v>
      </c>
      <c r="S33" s="58">
        <v>46.16</v>
      </c>
      <c r="T33" s="58">
        <v>38.43</v>
      </c>
      <c r="U33" s="58">
        <v>39.67</v>
      </c>
      <c r="V33" s="58">
        <v>51.52</v>
      </c>
      <c r="W33" s="58">
        <v>59.94</v>
      </c>
      <c r="X33" s="58">
        <v>46.26</v>
      </c>
      <c r="Y33" s="58">
        <v>40.4</v>
      </c>
      <c r="Z33" s="58">
        <v>31.57</v>
      </c>
      <c r="AA33" s="58">
        <v>29.64</v>
      </c>
      <c r="AB33" s="58">
        <v>50.64</v>
      </c>
      <c r="AC33" s="58">
        <v>38.61</v>
      </c>
      <c r="AD33" s="58">
        <v>16.079999999999998</v>
      </c>
    </row>
    <row r="34" spans="1:30" ht="20" x14ac:dyDescent="0.3">
      <c r="A34" s="48" t="s">
        <v>23</v>
      </c>
      <c r="B34" s="48" t="s">
        <v>22</v>
      </c>
      <c r="C34" s="48" t="str">
        <f t="shared" si="1"/>
        <v>ISIC 30</v>
      </c>
      <c r="D34" s="49" t="s">
        <v>62</v>
      </c>
      <c r="E34" s="46" t="s">
        <v>8</v>
      </c>
      <c r="F34" s="56">
        <v>40.159999999999997</v>
      </c>
      <c r="G34" s="56">
        <v>30.49</v>
      </c>
      <c r="H34" s="56">
        <v>35.92</v>
      </c>
      <c r="I34" s="56">
        <v>33.79</v>
      </c>
      <c r="J34" s="56">
        <v>40.159999999999997</v>
      </c>
      <c r="K34" s="56">
        <v>34.25</v>
      </c>
      <c r="L34" s="56">
        <v>42.95</v>
      </c>
      <c r="M34" s="56">
        <v>30.76</v>
      </c>
      <c r="N34" s="56">
        <v>52.17</v>
      </c>
      <c r="O34" s="56">
        <v>16.440000000000001</v>
      </c>
      <c r="P34" s="56">
        <v>29.56</v>
      </c>
      <c r="Q34" s="56">
        <v>37.729999999999997</v>
      </c>
      <c r="R34" s="56">
        <v>24.16</v>
      </c>
      <c r="S34" s="56">
        <v>47.24</v>
      </c>
      <c r="T34" s="56">
        <v>35.090000000000003</v>
      </c>
      <c r="U34" s="56">
        <v>42.51</v>
      </c>
      <c r="V34" s="56">
        <v>48.58</v>
      </c>
      <c r="W34" s="56">
        <v>48.57</v>
      </c>
      <c r="X34" s="56">
        <v>37.369999999999997</v>
      </c>
      <c r="Y34" s="56">
        <v>28.32</v>
      </c>
      <c r="Z34" s="56">
        <v>20.41</v>
      </c>
      <c r="AA34" s="56">
        <v>32.94</v>
      </c>
      <c r="AB34" s="56">
        <v>51.66</v>
      </c>
      <c r="AC34" s="56">
        <v>36.74</v>
      </c>
      <c r="AD34" s="56">
        <v>71.28</v>
      </c>
    </row>
    <row r="35" spans="1:30" ht="30" x14ac:dyDescent="0.3">
      <c r="A35" s="48" t="s">
        <v>24</v>
      </c>
      <c r="B35" s="48" t="s">
        <v>24</v>
      </c>
      <c r="C35" s="48" t="str">
        <f t="shared" si="1"/>
        <v>ISIC 31T33</v>
      </c>
      <c r="D35" s="49" t="s">
        <v>63</v>
      </c>
      <c r="E35" s="46" t="s">
        <v>8</v>
      </c>
      <c r="F35" s="58">
        <v>28.29</v>
      </c>
      <c r="G35" s="58">
        <v>33.93</v>
      </c>
      <c r="H35" s="58">
        <v>33.35</v>
      </c>
      <c r="I35" s="58">
        <v>20.87</v>
      </c>
      <c r="J35" s="58">
        <v>35.869999999999997</v>
      </c>
      <c r="K35" s="58">
        <v>23.76</v>
      </c>
      <c r="L35" s="58">
        <v>19.34</v>
      </c>
      <c r="M35" s="58">
        <v>19.73</v>
      </c>
      <c r="N35" s="58">
        <v>40.24</v>
      </c>
      <c r="O35" s="58">
        <v>22.26</v>
      </c>
      <c r="P35" s="58">
        <v>20.87</v>
      </c>
      <c r="Q35" s="58">
        <v>26.67</v>
      </c>
      <c r="R35" s="58">
        <v>27.45</v>
      </c>
      <c r="S35" s="58">
        <v>37.57</v>
      </c>
      <c r="T35" s="58">
        <v>20.82</v>
      </c>
      <c r="U35" s="58">
        <v>26.42</v>
      </c>
      <c r="V35" s="58">
        <v>26.32</v>
      </c>
      <c r="W35" s="58">
        <v>36.549999999999997</v>
      </c>
      <c r="X35" s="58">
        <v>29.69</v>
      </c>
      <c r="Y35" s="58">
        <v>20</v>
      </c>
      <c r="Z35" s="58">
        <v>21.25</v>
      </c>
      <c r="AA35" s="58">
        <v>15.48</v>
      </c>
      <c r="AB35" s="58">
        <v>36.92</v>
      </c>
      <c r="AC35" s="58">
        <v>26.75</v>
      </c>
      <c r="AD35" s="58">
        <v>41.17</v>
      </c>
    </row>
    <row r="36" spans="1:30" ht="30" x14ac:dyDescent="0.3">
      <c r="A36" s="52" t="s">
        <v>316</v>
      </c>
      <c r="B36" s="52" t="s">
        <v>316</v>
      </c>
      <c r="C36" s="52" t="str">
        <f t="shared" si="1"/>
        <v>ISIC 35T39</v>
      </c>
      <c r="D36" s="50" t="s">
        <v>64</v>
      </c>
      <c r="E36" s="51" t="s">
        <v>8</v>
      </c>
      <c r="F36" s="57">
        <v>33</v>
      </c>
      <c r="G36" s="57">
        <v>27.11</v>
      </c>
      <c r="H36" s="57">
        <v>29.97</v>
      </c>
      <c r="I36" s="57">
        <v>18.809999999999999</v>
      </c>
      <c r="J36" s="57">
        <v>23.83</v>
      </c>
      <c r="K36" s="57">
        <v>19.48</v>
      </c>
      <c r="L36" s="57">
        <v>21</v>
      </c>
      <c r="M36" s="57">
        <v>20.190000000000001</v>
      </c>
      <c r="N36" s="57">
        <v>35.909999999999997</v>
      </c>
      <c r="O36" s="57">
        <v>35.340000000000003</v>
      </c>
      <c r="P36" s="57">
        <v>28.26</v>
      </c>
      <c r="Q36" s="57">
        <v>29.5</v>
      </c>
      <c r="R36" s="57">
        <v>38.130000000000003</v>
      </c>
      <c r="S36" s="57">
        <v>35.729999999999997</v>
      </c>
      <c r="T36" s="57">
        <v>27.4</v>
      </c>
      <c r="U36" s="57">
        <v>17.64</v>
      </c>
      <c r="V36" s="57">
        <v>24.31</v>
      </c>
      <c r="W36" s="57">
        <v>39.54</v>
      </c>
      <c r="X36" s="57">
        <v>24.09</v>
      </c>
      <c r="Y36" s="57">
        <v>23.43</v>
      </c>
      <c r="Z36" s="57">
        <v>15.95</v>
      </c>
      <c r="AA36" s="57">
        <v>18.12</v>
      </c>
      <c r="AB36" s="57">
        <v>27.82</v>
      </c>
      <c r="AC36" s="57">
        <v>24.06</v>
      </c>
      <c r="AD36" s="57">
        <v>49.74</v>
      </c>
    </row>
    <row r="37" spans="1:30" ht="13" x14ac:dyDescent="0.3">
      <c r="A37" s="52" t="s">
        <v>317</v>
      </c>
      <c r="B37" s="52" t="s">
        <v>317</v>
      </c>
      <c r="C37" s="52"/>
      <c r="D37" s="50"/>
      <c r="E37" s="51"/>
      <c r="F37" s="57">
        <f>F36</f>
        <v>33</v>
      </c>
      <c r="G37" s="57">
        <f t="shared" ref="G37:AD37" si="5">G36</f>
        <v>27.11</v>
      </c>
      <c r="H37" s="57">
        <f t="shared" si="5"/>
        <v>29.97</v>
      </c>
      <c r="I37" s="57">
        <f t="shared" si="5"/>
        <v>18.809999999999999</v>
      </c>
      <c r="J37" s="57">
        <f t="shared" si="5"/>
        <v>23.83</v>
      </c>
      <c r="K37" s="57">
        <f t="shared" si="5"/>
        <v>19.48</v>
      </c>
      <c r="L37" s="57">
        <f t="shared" si="5"/>
        <v>21</v>
      </c>
      <c r="M37" s="57">
        <f t="shared" si="5"/>
        <v>20.190000000000001</v>
      </c>
      <c r="N37" s="57">
        <f t="shared" si="5"/>
        <v>35.909999999999997</v>
      </c>
      <c r="O37" s="57">
        <f t="shared" si="5"/>
        <v>35.340000000000003</v>
      </c>
      <c r="P37" s="57">
        <f t="shared" si="5"/>
        <v>28.26</v>
      </c>
      <c r="Q37" s="57">
        <f t="shared" si="5"/>
        <v>29.5</v>
      </c>
      <c r="R37" s="57">
        <f t="shared" si="5"/>
        <v>38.130000000000003</v>
      </c>
      <c r="S37" s="57">
        <f t="shared" si="5"/>
        <v>35.729999999999997</v>
      </c>
      <c r="T37" s="57">
        <f t="shared" si="5"/>
        <v>27.4</v>
      </c>
      <c r="U37" s="57">
        <f t="shared" si="5"/>
        <v>17.64</v>
      </c>
      <c r="V37" s="57">
        <f t="shared" si="5"/>
        <v>24.31</v>
      </c>
      <c r="W37" s="57">
        <f t="shared" si="5"/>
        <v>39.54</v>
      </c>
      <c r="X37" s="57">
        <f t="shared" si="5"/>
        <v>24.09</v>
      </c>
      <c r="Y37" s="57">
        <f t="shared" si="5"/>
        <v>23.43</v>
      </c>
      <c r="Z37" s="57">
        <f t="shared" si="5"/>
        <v>15.95</v>
      </c>
      <c r="AA37" s="57">
        <f t="shared" si="5"/>
        <v>18.12</v>
      </c>
      <c r="AB37" s="57">
        <f t="shared" si="5"/>
        <v>27.82</v>
      </c>
      <c r="AC37" s="57">
        <f t="shared" si="5"/>
        <v>24.06</v>
      </c>
      <c r="AD37" s="57">
        <f t="shared" si="5"/>
        <v>49.74</v>
      </c>
    </row>
    <row r="38" spans="1:30" ht="13" x14ac:dyDescent="0.3">
      <c r="A38" s="52" t="s">
        <v>315</v>
      </c>
      <c r="B38" s="52" t="s">
        <v>315</v>
      </c>
      <c r="C38" s="52"/>
      <c r="D38" s="50"/>
      <c r="E38" s="51"/>
      <c r="F38" s="57">
        <f>F36</f>
        <v>33</v>
      </c>
      <c r="G38" s="57">
        <f t="shared" ref="G38:AD38" si="6">G36</f>
        <v>27.11</v>
      </c>
      <c r="H38" s="57">
        <f t="shared" si="6"/>
        <v>29.97</v>
      </c>
      <c r="I38" s="57">
        <f t="shared" si="6"/>
        <v>18.809999999999999</v>
      </c>
      <c r="J38" s="57">
        <f t="shared" si="6"/>
        <v>23.83</v>
      </c>
      <c r="K38" s="57">
        <f t="shared" si="6"/>
        <v>19.48</v>
      </c>
      <c r="L38" s="57">
        <f t="shared" si="6"/>
        <v>21</v>
      </c>
      <c r="M38" s="57">
        <f t="shared" si="6"/>
        <v>20.190000000000001</v>
      </c>
      <c r="N38" s="57">
        <f t="shared" si="6"/>
        <v>35.909999999999997</v>
      </c>
      <c r="O38" s="57">
        <f t="shared" si="6"/>
        <v>35.340000000000003</v>
      </c>
      <c r="P38" s="57">
        <f t="shared" si="6"/>
        <v>28.26</v>
      </c>
      <c r="Q38" s="57">
        <f t="shared" si="6"/>
        <v>29.5</v>
      </c>
      <c r="R38" s="57">
        <f t="shared" si="6"/>
        <v>38.130000000000003</v>
      </c>
      <c r="S38" s="57">
        <f t="shared" si="6"/>
        <v>35.729999999999997</v>
      </c>
      <c r="T38" s="57">
        <f t="shared" si="6"/>
        <v>27.4</v>
      </c>
      <c r="U38" s="57">
        <f t="shared" si="6"/>
        <v>17.64</v>
      </c>
      <c r="V38" s="57">
        <f t="shared" si="6"/>
        <v>24.31</v>
      </c>
      <c r="W38" s="57">
        <f t="shared" si="6"/>
        <v>39.54</v>
      </c>
      <c r="X38" s="57">
        <f t="shared" si="6"/>
        <v>24.09</v>
      </c>
      <c r="Y38" s="57">
        <f t="shared" si="6"/>
        <v>23.43</v>
      </c>
      <c r="Z38" s="57">
        <f t="shared" si="6"/>
        <v>15.95</v>
      </c>
      <c r="AA38" s="57">
        <f t="shared" si="6"/>
        <v>18.12</v>
      </c>
      <c r="AB38" s="57">
        <f t="shared" si="6"/>
        <v>27.82</v>
      </c>
      <c r="AC38" s="57">
        <f t="shared" si="6"/>
        <v>24.06</v>
      </c>
      <c r="AD38" s="57">
        <f t="shared" si="6"/>
        <v>49.74</v>
      </c>
    </row>
    <row r="39" spans="1:30" ht="13" x14ac:dyDescent="0.3">
      <c r="A39" s="48" t="s">
        <v>25</v>
      </c>
      <c r="B39" s="48" t="s">
        <v>24</v>
      </c>
      <c r="C39" s="48" t="str">
        <f t="shared" si="1"/>
        <v>ISIC 41T43</v>
      </c>
      <c r="D39" s="49" t="s">
        <v>65</v>
      </c>
      <c r="E39" s="46" t="s">
        <v>8</v>
      </c>
      <c r="F39" s="58">
        <v>23.21</v>
      </c>
      <c r="G39" s="58">
        <v>33.82</v>
      </c>
      <c r="H39" s="58">
        <v>26.9</v>
      </c>
      <c r="I39" s="58">
        <v>23.85</v>
      </c>
      <c r="J39" s="58">
        <v>31.87</v>
      </c>
      <c r="K39" s="58">
        <v>22.24</v>
      </c>
      <c r="L39" s="58" t="s">
        <v>435</v>
      </c>
      <c r="M39" s="58">
        <v>17.12</v>
      </c>
      <c r="N39" s="58">
        <v>38.35</v>
      </c>
      <c r="O39" s="58">
        <v>42.6</v>
      </c>
      <c r="P39" s="58">
        <v>16.82</v>
      </c>
      <c r="Q39" s="58">
        <v>28.15</v>
      </c>
      <c r="R39" s="58">
        <v>22.17</v>
      </c>
      <c r="S39" s="58">
        <v>44.04</v>
      </c>
      <c r="T39" s="58">
        <v>27.38</v>
      </c>
      <c r="U39" s="58">
        <v>22.08</v>
      </c>
      <c r="V39" s="58">
        <v>22.51</v>
      </c>
      <c r="W39" s="58">
        <v>29.32</v>
      </c>
      <c r="X39" s="58">
        <v>31.27</v>
      </c>
      <c r="Y39" s="58">
        <v>19.2</v>
      </c>
      <c r="Z39" s="58">
        <v>18.399999999999999</v>
      </c>
      <c r="AA39" s="58">
        <v>13.32</v>
      </c>
      <c r="AB39" s="58">
        <v>41.66</v>
      </c>
      <c r="AC39" s="58">
        <v>25.89</v>
      </c>
      <c r="AD39" s="58">
        <v>45.07</v>
      </c>
    </row>
    <row r="40" spans="1:30" ht="20" x14ac:dyDescent="0.3">
      <c r="A40" s="48" t="s">
        <v>26</v>
      </c>
      <c r="B40" s="48" t="s">
        <v>26</v>
      </c>
      <c r="C40" s="48" t="str">
        <f t="shared" si="1"/>
        <v>ISIC 45T47</v>
      </c>
      <c r="D40" s="49" t="s">
        <v>66</v>
      </c>
      <c r="E40" s="46" t="s">
        <v>8</v>
      </c>
      <c r="F40" s="56">
        <v>13.43</v>
      </c>
      <c r="G40" s="56">
        <v>23.01</v>
      </c>
      <c r="H40" s="56">
        <v>19.45</v>
      </c>
      <c r="I40" s="56">
        <v>12.28</v>
      </c>
      <c r="J40" s="56">
        <v>15.87</v>
      </c>
      <c r="K40" s="56">
        <v>14.41</v>
      </c>
      <c r="L40" s="56">
        <v>11.21</v>
      </c>
      <c r="M40" s="56">
        <v>9.81</v>
      </c>
      <c r="N40" s="56">
        <v>23.69</v>
      </c>
      <c r="O40" s="56">
        <v>34.64</v>
      </c>
      <c r="P40" s="56">
        <v>9.9</v>
      </c>
      <c r="Q40" s="56">
        <v>12.5</v>
      </c>
      <c r="R40" s="56">
        <v>10.119999999999999</v>
      </c>
      <c r="S40" s="56">
        <v>53.3</v>
      </c>
      <c r="T40" s="56">
        <v>16.809999999999999</v>
      </c>
      <c r="U40" s="56">
        <v>11.61</v>
      </c>
      <c r="V40" s="56">
        <v>10.4</v>
      </c>
      <c r="W40" s="56">
        <v>18.89</v>
      </c>
      <c r="X40" s="56">
        <v>17.670000000000002</v>
      </c>
      <c r="Y40" s="56">
        <v>10.09</v>
      </c>
      <c r="Z40" s="56">
        <v>9.75</v>
      </c>
      <c r="AA40" s="56">
        <v>9.4</v>
      </c>
      <c r="AB40" s="56">
        <v>18.84</v>
      </c>
      <c r="AC40" s="56">
        <v>13.2</v>
      </c>
      <c r="AD40" s="56">
        <v>25.36</v>
      </c>
    </row>
    <row r="41" spans="1:30" ht="20" x14ac:dyDescent="0.3">
      <c r="A41" s="48" t="s">
        <v>27</v>
      </c>
      <c r="B41" s="48" t="s">
        <v>27</v>
      </c>
      <c r="C41" s="48" t="str">
        <f t="shared" si="1"/>
        <v>ISIC 49T53</v>
      </c>
      <c r="D41" s="49" t="s">
        <v>67</v>
      </c>
      <c r="E41" s="46" t="s">
        <v>8</v>
      </c>
      <c r="F41" s="58">
        <v>16.600000000000001</v>
      </c>
      <c r="G41" s="58">
        <v>29.52</v>
      </c>
      <c r="H41" s="58">
        <v>21.16</v>
      </c>
      <c r="I41" s="58">
        <v>50.08</v>
      </c>
      <c r="J41" s="58">
        <v>28.43</v>
      </c>
      <c r="K41" s="58">
        <v>18.98</v>
      </c>
      <c r="L41" s="58">
        <v>16.68</v>
      </c>
      <c r="M41" s="58">
        <v>16.059999999999999</v>
      </c>
      <c r="N41" s="58">
        <v>26.71</v>
      </c>
      <c r="O41" s="58">
        <v>41.95</v>
      </c>
      <c r="P41" s="58">
        <v>13.02</v>
      </c>
      <c r="Q41" s="58">
        <v>21.18</v>
      </c>
      <c r="R41" s="58">
        <v>21.99</v>
      </c>
      <c r="S41" s="58">
        <v>42.31</v>
      </c>
      <c r="T41" s="58">
        <v>22.12</v>
      </c>
      <c r="U41" s="58">
        <v>18.54</v>
      </c>
      <c r="V41" s="58">
        <v>17.62</v>
      </c>
      <c r="W41" s="58">
        <v>21.19</v>
      </c>
      <c r="X41" s="58">
        <v>23.48</v>
      </c>
      <c r="Y41" s="58">
        <v>13.9</v>
      </c>
      <c r="Z41" s="58">
        <v>18.059999999999999</v>
      </c>
      <c r="AA41" s="58">
        <v>11.11</v>
      </c>
      <c r="AB41" s="58">
        <v>29.38</v>
      </c>
      <c r="AC41" s="58">
        <v>19.47</v>
      </c>
      <c r="AD41" s="58">
        <v>42.87</v>
      </c>
    </row>
    <row r="42" spans="1:30" ht="20" x14ac:dyDescent="0.3">
      <c r="A42" s="48" t="s">
        <v>28</v>
      </c>
      <c r="B42" s="48" t="s">
        <v>28</v>
      </c>
      <c r="C42" s="48" t="str">
        <f t="shared" si="1"/>
        <v>ISIC 55T56</v>
      </c>
      <c r="D42" s="49" t="s">
        <v>68</v>
      </c>
      <c r="E42" s="46" t="s">
        <v>8</v>
      </c>
      <c r="F42" s="56">
        <v>11.38</v>
      </c>
      <c r="G42" s="56">
        <v>27.32</v>
      </c>
      <c r="H42" s="56">
        <v>20.64</v>
      </c>
      <c r="I42" s="56">
        <v>18.73</v>
      </c>
      <c r="J42" s="56">
        <v>27.54</v>
      </c>
      <c r="K42" s="56">
        <v>17.47</v>
      </c>
      <c r="L42" s="56">
        <v>11.05</v>
      </c>
      <c r="M42" s="56">
        <v>14.13</v>
      </c>
      <c r="N42" s="56">
        <v>26.78</v>
      </c>
      <c r="O42" s="56">
        <v>20.54</v>
      </c>
      <c r="P42" s="56">
        <v>10.74</v>
      </c>
      <c r="Q42" s="56">
        <v>20.86</v>
      </c>
      <c r="R42" s="56">
        <v>15.25</v>
      </c>
      <c r="S42" s="56">
        <v>30.85</v>
      </c>
      <c r="T42" s="56">
        <v>19.16</v>
      </c>
      <c r="U42" s="56">
        <v>15.01</v>
      </c>
      <c r="V42" s="56">
        <v>12.8</v>
      </c>
      <c r="W42" s="56">
        <v>21.32</v>
      </c>
      <c r="X42" s="56">
        <v>21.36</v>
      </c>
      <c r="Y42" s="56">
        <v>10.28</v>
      </c>
      <c r="Z42" s="56">
        <v>14.88</v>
      </c>
      <c r="AA42" s="56">
        <v>11.13</v>
      </c>
      <c r="AB42" s="56">
        <v>18.25</v>
      </c>
      <c r="AC42" s="56">
        <v>13.04</v>
      </c>
      <c r="AD42" s="56">
        <v>32.11</v>
      </c>
    </row>
    <row r="43" spans="1:30" ht="30" x14ac:dyDescent="0.3">
      <c r="A43" s="48"/>
      <c r="B43" s="48"/>
      <c r="C43" s="48" t="str">
        <f t="shared" si="1"/>
        <v>ISIC 58T60</v>
      </c>
      <c r="D43" s="49" t="s">
        <v>69</v>
      </c>
      <c r="E43" s="46" t="s">
        <v>8</v>
      </c>
      <c r="F43" s="58">
        <v>18.75</v>
      </c>
      <c r="G43" s="58">
        <v>25.12</v>
      </c>
      <c r="H43" s="58">
        <v>21.06</v>
      </c>
      <c r="I43" s="58">
        <v>11.53</v>
      </c>
      <c r="J43" s="58">
        <v>22.72</v>
      </c>
      <c r="K43" s="58">
        <v>16.21</v>
      </c>
      <c r="L43" s="58">
        <v>11.75</v>
      </c>
      <c r="M43" s="58">
        <v>12.02</v>
      </c>
      <c r="N43" s="58">
        <v>26.24</v>
      </c>
      <c r="O43" s="58">
        <v>32.729999999999997</v>
      </c>
      <c r="P43" s="58">
        <v>12.68</v>
      </c>
      <c r="Q43" s="58">
        <v>16.579999999999998</v>
      </c>
      <c r="R43" s="58">
        <v>14.98</v>
      </c>
      <c r="S43" s="58">
        <v>53.32</v>
      </c>
      <c r="T43" s="58">
        <v>22.13</v>
      </c>
      <c r="U43" s="58">
        <v>17.13</v>
      </c>
      <c r="V43" s="58">
        <v>17.420000000000002</v>
      </c>
      <c r="W43" s="58">
        <v>23</v>
      </c>
      <c r="X43" s="58">
        <v>23.74</v>
      </c>
      <c r="Y43" s="58">
        <v>12.92</v>
      </c>
      <c r="Z43" s="58">
        <v>9.14</v>
      </c>
      <c r="AA43" s="58">
        <v>9.2200000000000006</v>
      </c>
      <c r="AB43" s="58">
        <v>17.5</v>
      </c>
      <c r="AC43" s="58">
        <v>15.4</v>
      </c>
      <c r="AD43" s="58">
        <v>33.76</v>
      </c>
    </row>
    <row r="44" spans="1:30" ht="13" x14ac:dyDescent="0.3">
      <c r="A44" s="48" t="s">
        <v>30</v>
      </c>
      <c r="B44" s="48" t="s">
        <v>30</v>
      </c>
      <c r="C44" s="48" t="str">
        <f t="shared" si="1"/>
        <v>ISIC 61</v>
      </c>
      <c r="D44" s="49" t="s">
        <v>70</v>
      </c>
      <c r="E44" s="46" t="s">
        <v>8</v>
      </c>
      <c r="F44" s="56">
        <v>17.68</v>
      </c>
      <c r="G44" s="56">
        <v>24.89</v>
      </c>
      <c r="H44" s="56">
        <v>24.07</v>
      </c>
      <c r="I44" s="56">
        <v>18.93</v>
      </c>
      <c r="J44" s="56">
        <v>26.77</v>
      </c>
      <c r="K44" s="56">
        <v>15.81</v>
      </c>
      <c r="L44" s="56">
        <v>12.46</v>
      </c>
      <c r="M44" s="56">
        <v>14.72</v>
      </c>
      <c r="N44" s="56">
        <v>22.86</v>
      </c>
      <c r="O44" s="56">
        <v>27.87</v>
      </c>
      <c r="P44" s="56">
        <v>12.79</v>
      </c>
      <c r="Q44" s="56">
        <v>15.88</v>
      </c>
      <c r="R44" s="56">
        <v>13.31</v>
      </c>
      <c r="S44" s="56">
        <v>51.38</v>
      </c>
      <c r="T44" s="56">
        <v>20.78</v>
      </c>
      <c r="U44" s="56">
        <v>17.239999999999998</v>
      </c>
      <c r="V44" s="56">
        <v>13.88</v>
      </c>
      <c r="W44" s="56">
        <v>21.03</v>
      </c>
      <c r="X44" s="56">
        <v>25.39</v>
      </c>
      <c r="Y44" s="56">
        <v>11.4</v>
      </c>
      <c r="Z44" s="56">
        <v>17.149999999999999</v>
      </c>
      <c r="AA44" s="56">
        <v>12.58</v>
      </c>
      <c r="AB44" s="56">
        <v>18.309999999999999</v>
      </c>
      <c r="AC44" s="56">
        <v>13.73</v>
      </c>
      <c r="AD44" s="56">
        <v>31.44</v>
      </c>
    </row>
    <row r="45" spans="1:30" ht="20" x14ac:dyDescent="0.3">
      <c r="A45" s="48" t="s">
        <v>31</v>
      </c>
      <c r="B45" s="48" t="s">
        <v>31</v>
      </c>
      <c r="C45" s="48" t="str">
        <f t="shared" si="1"/>
        <v>ISIC 62T63</v>
      </c>
      <c r="D45" s="49" t="s">
        <v>71</v>
      </c>
      <c r="E45" s="46" t="s">
        <v>8</v>
      </c>
      <c r="F45" s="58">
        <v>17.03</v>
      </c>
      <c r="G45" s="58">
        <v>24.35</v>
      </c>
      <c r="H45" s="58">
        <v>15.23</v>
      </c>
      <c r="I45" s="58">
        <v>13.71</v>
      </c>
      <c r="J45" s="58">
        <v>18.12</v>
      </c>
      <c r="K45" s="58">
        <v>17.04</v>
      </c>
      <c r="L45" s="58">
        <v>8.6300000000000008</v>
      </c>
      <c r="M45" s="58">
        <v>10.4</v>
      </c>
      <c r="N45" s="58">
        <v>18.940000000000001</v>
      </c>
      <c r="O45" s="58">
        <v>66.069999999999993</v>
      </c>
      <c r="P45" s="58">
        <v>9.8000000000000007</v>
      </c>
      <c r="Q45" s="58">
        <v>10.28</v>
      </c>
      <c r="R45" s="58">
        <v>11.77</v>
      </c>
      <c r="S45" s="58">
        <v>69.66</v>
      </c>
      <c r="T45" s="58">
        <v>19.87</v>
      </c>
      <c r="U45" s="58">
        <v>14.31</v>
      </c>
      <c r="V45" s="58">
        <v>12.28</v>
      </c>
      <c r="W45" s="58">
        <v>23.01</v>
      </c>
      <c r="X45" s="58">
        <v>16.09</v>
      </c>
      <c r="Y45" s="58">
        <v>11.11</v>
      </c>
      <c r="Z45" s="58">
        <v>13.35</v>
      </c>
      <c r="AA45" s="58">
        <v>7.66</v>
      </c>
      <c r="AB45" s="58">
        <v>16.809999999999999</v>
      </c>
      <c r="AC45" s="58">
        <v>11.93</v>
      </c>
      <c r="AD45" s="58">
        <v>35.159999999999997</v>
      </c>
    </row>
    <row r="46" spans="1:30" ht="20" x14ac:dyDescent="0.3">
      <c r="A46" s="48" t="s">
        <v>32</v>
      </c>
      <c r="B46" s="48" t="s">
        <v>32</v>
      </c>
      <c r="C46" s="48" t="str">
        <f t="shared" si="1"/>
        <v>ISIC 64T66</v>
      </c>
      <c r="D46" s="49" t="s">
        <v>72</v>
      </c>
      <c r="E46" s="46" t="s">
        <v>8</v>
      </c>
      <c r="F46" s="56">
        <v>12.16</v>
      </c>
      <c r="G46" s="56">
        <v>21.61</v>
      </c>
      <c r="H46" s="56">
        <v>14.32</v>
      </c>
      <c r="I46" s="56">
        <v>8.85</v>
      </c>
      <c r="J46" s="56">
        <v>12.42</v>
      </c>
      <c r="K46" s="56">
        <v>14.42</v>
      </c>
      <c r="L46" s="56">
        <v>10.039999999999999</v>
      </c>
      <c r="M46" s="56">
        <v>12.47</v>
      </c>
      <c r="N46" s="56">
        <v>18.02</v>
      </c>
      <c r="O46" s="56">
        <v>46.65</v>
      </c>
      <c r="P46" s="56">
        <v>7.53</v>
      </c>
      <c r="Q46" s="56">
        <v>12.75</v>
      </c>
      <c r="R46" s="56">
        <v>13.15</v>
      </c>
      <c r="S46" s="56">
        <v>79.09</v>
      </c>
      <c r="T46" s="56">
        <v>11.25</v>
      </c>
      <c r="U46" s="56">
        <v>10.85</v>
      </c>
      <c r="V46" s="56">
        <v>8.59</v>
      </c>
      <c r="W46" s="56">
        <v>14.8</v>
      </c>
      <c r="X46" s="56">
        <v>13.08</v>
      </c>
      <c r="Y46" s="56">
        <v>8.08</v>
      </c>
      <c r="Z46" s="56">
        <v>6.83</v>
      </c>
      <c r="AA46" s="56">
        <v>9.2899999999999991</v>
      </c>
      <c r="AB46" s="56">
        <v>6.9</v>
      </c>
      <c r="AC46" s="56">
        <v>7.51</v>
      </c>
      <c r="AD46" s="56">
        <v>79.39</v>
      </c>
    </row>
    <row r="47" spans="1:30" ht="13" x14ac:dyDescent="0.3">
      <c r="A47" s="48" t="s">
        <v>33</v>
      </c>
      <c r="B47" s="48" t="s">
        <v>33</v>
      </c>
      <c r="C47" s="48" t="str">
        <f t="shared" si="1"/>
        <v>ISIC 68</v>
      </c>
      <c r="D47" s="49" t="s">
        <v>73</v>
      </c>
      <c r="E47" s="46" t="s">
        <v>8</v>
      </c>
      <c r="F47" s="58">
        <v>9.0299999999999994</v>
      </c>
      <c r="G47" s="58">
        <v>11.63</v>
      </c>
      <c r="H47" s="58">
        <v>14.91</v>
      </c>
      <c r="I47" s="58">
        <v>7.62</v>
      </c>
      <c r="J47" s="58">
        <v>9.34</v>
      </c>
      <c r="K47" s="58">
        <v>8.2799999999999994</v>
      </c>
      <c r="L47" s="58">
        <v>3.67</v>
      </c>
      <c r="M47" s="58">
        <v>5.05</v>
      </c>
      <c r="N47" s="58">
        <v>12.38</v>
      </c>
      <c r="O47" s="58">
        <v>11.81</v>
      </c>
      <c r="P47" s="58">
        <v>2.35</v>
      </c>
      <c r="Q47" s="58">
        <v>8.15</v>
      </c>
      <c r="R47" s="58">
        <v>10.73</v>
      </c>
      <c r="S47" s="58">
        <v>14.7</v>
      </c>
      <c r="T47" s="58">
        <v>16.510000000000002</v>
      </c>
      <c r="U47" s="58">
        <v>11.22</v>
      </c>
      <c r="V47" s="58">
        <v>2.89</v>
      </c>
      <c r="W47" s="58">
        <v>13.58</v>
      </c>
      <c r="X47" s="58">
        <v>5.62</v>
      </c>
      <c r="Y47" s="58">
        <v>2.89</v>
      </c>
      <c r="Z47" s="58">
        <v>10.76</v>
      </c>
      <c r="AA47" s="58">
        <v>4.16</v>
      </c>
      <c r="AB47" s="58">
        <v>9.52</v>
      </c>
      <c r="AC47" s="58">
        <v>3.61</v>
      </c>
      <c r="AD47" s="58">
        <v>23.27</v>
      </c>
    </row>
    <row r="48" spans="1:30" ht="20" x14ac:dyDescent="0.3">
      <c r="A48" s="48" t="s">
        <v>34</v>
      </c>
      <c r="B48" s="48" t="s">
        <v>34</v>
      </c>
      <c r="C48" s="48" t="str">
        <f t="shared" si="1"/>
        <v>ISIC 69T82</v>
      </c>
      <c r="D48" s="49" t="s">
        <v>74</v>
      </c>
      <c r="E48" s="46" t="s">
        <v>8</v>
      </c>
      <c r="F48" s="56">
        <v>13.22</v>
      </c>
      <c r="G48" s="56">
        <v>23.14</v>
      </c>
      <c r="H48" s="56">
        <v>21.4</v>
      </c>
      <c r="I48" s="56">
        <v>15.23</v>
      </c>
      <c r="J48" s="56">
        <v>18.440000000000001</v>
      </c>
      <c r="K48" s="56">
        <v>13.87</v>
      </c>
      <c r="L48" s="56">
        <v>10.53</v>
      </c>
      <c r="M48" s="56">
        <v>8.83</v>
      </c>
      <c r="N48" s="56">
        <v>21.2</v>
      </c>
      <c r="O48" s="56">
        <v>31.45</v>
      </c>
      <c r="P48" s="56">
        <v>8.6999999999999993</v>
      </c>
      <c r="Q48" s="56">
        <v>14.04</v>
      </c>
      <c r="R48" s="56">
        <v>14.5</v>
      </c>
      <c r="S48" s="56">
        <v>53.53</v>
      </c>
      <c r="T48" s="56">
        <v>15.99</v>
      </c>
      <c r="U48" s="56">
        <v>12.96</v>
      </c>
      <c r="V48" s="56">
        <v>10.8</v>
      </c>
      <c r="W48" s="56">
        <v>24.16</v>
      </c>
      <c r="X48" s="56">
        <v>16.45</v>
      </c>
      <c r="Y48" s="56">
        <v>9.58</v>
      </c>
      <c r="Z48" s="56">
        <v>11.24</v>
      </c>
      <c r="AA48" s="56">
        <v>7.8</v>
      </c>
      <c r="AB48" s="56">
        <v>19.89</v>
      </c>
      <c r="AC48" s="56">
        <v>14.05</v>
      </c>
      <c r="AD48" s="56">
        <v>32.9</v>
      </c>
    </row>
    <row r="49" spans="1:30" ht="30" x14ac:dyDescent="0.3">
      <c r="A49" s="48" t="s">
        <v>35</v>
      </c>
      <c r="B49" s="48" t="s">
        <v>35</v>
      </c>
      <c r="C49" s="48" t="str">
        <f t="shared" si="1"/>
        <v>ISIC 84</v>
      </c>
      <c r="D49" s="49" t="s">
        <v>75</v>
      </c>
      <c r="E49" s="46" t="s">
        <v>8</v>
      </c>
      <c r="F49" s="58">
        <v>11.1</v>
      </c>
      <c r="G49" s="58">
        <v>11.01</v>
      </c>
      <c r="H49" s="58">
        <v>9.9</v>
      </c>
      <c r="I49" s="58">
        <v>12.51</v>
      </c>
      <c r="J49" s="58">
        <v>13.22</v>
      </c>
      <c r="K49" s="58">
        <v>14.55</v>
      </c>
      <c r="L49" s="58">
        <v>6.9</v>
      </c>
      <c r="M49" s="58">
        <v>9.27</v>
      </c>
      <c r="N49" s="58">
        <v>13.94</v>
      </c>
      <c r="O49" s="58" t="s">
        <v>435</v>
      </c>
      <c r="P49" s="58">
        <v>4.74</v>
      </c>
      <c r="Q49" s="58">
        <v>10.52</v>
      </c>
      <c r="R49" s="58">
        <v>11.97</v>
      </c>
      <c r="S49" s="58">
        <v>17.02</v>
      </c>
      <c r="T49" s="58">
        <v>10.23</v>
      </c>
      <c r="U49" s="58">
        <v>9.2799999999999994</v>
      </c>
      <c r="V49" s="58">
        <v>6.62</v>
      </c>
      <c r="W49" s="58">
        <v>14.41</v>
      </c>
      <c r="X49" s="58">
        <v>12.04</v>
      </c>
      <c r="Y49" s="58">
        <v>6.2</v>
      </c>
      <c r="Z49" s="58">
        <v>9.76</v>
      </c>
      <c r="AA49" s="58">
        <v>11.08</v>
      </c>
      <c r="AB49" s="58">
        <v>10.37</v>
      </c>
      <c r="AC49" s="58">
        <v>16.170000000000002</v>
      </c>
      <c r="AD49" s="58">
        <v>29.62</v>
      </c>
    </row>
    <row r="50" spans="1:30" ht="13" x14ac:dyDescent="0.3">
      <c r="A50" s="48" t="s">
        <v>36</v>
      </c>
      <c r="B50" s="48" t="s">
        <v>36</v>
      </c>
      <c r="C50" s="48" t="str">
        <f t="shared" si="1"/>
        <v>ISIC 85</v>
      </c>
      <c r="D50" s="49" t="s">
        <v>76</v>
      </c>
      <c r="E50" s="46" t="s">
        <v>8</v>
      </c>
      <c r="F50" s="56">
        <v>5.38</v>
      </c>
      <c r="G50" s="56">
        <v>6.19</v>
      </c>
      <c r="H50" s="56">
        <v>8.6199999999999992</v>
      </c>
      <c r="I50" s="56">
        <v>7.83</v>
      </c>
      <c r="J50" s="56">
        <v>9.7200000000000006</v>
      </c>
      <c r="K50" s="56">
        <v>7.51</v>
      </c>
      <c r="L50" s="56">
        <v>4.1900000000000004</v>
      </c>
      <c r="M50" s="56">
        <v>5.09</v>
      </c>
      <c r="N50" s="56">
        <v>9.8699999999999992</v>
      </c>
      <c r="O50" s="56">
        <v>8.89</v>
      </c>
      <c r="P50" s="56">
        <v>2.81</v>
      </c>
      <c r="Q50" s="56">
        <v>7.25</v>
      </c>
      <c r="R50" s="56">
        <v>6.89</v>
      </c>
      <c r="S50" s="56">
        <v>9.57</v>
      </c>
      <c r="T50" s="56">
        <v>6.7</v>
      </c>
      <c r="U50" s="56">
        <v>6.41</v>
      </c>
      <c r="V50" s="56">
        <v>2.96</v>
      </c>
      <c r="W50" s="56">
        <v>11.03</v>
      </c>
      <c r="X50" s="56">
        <v>8.5</v>
      </c>
      <c r="Y50" s="56">
        <v>2.74</v>
      </c>
      <c r="Z50" s="56">
        <v>7.03</v>
      </c>
      <c r="AA50" s="56">
        <v>4.18</v>
      </c>
      <c r="AB50" s="56">
        <v>7.37</v>
      </c>
      <c r="AC50" s="56">
        <v>7.16</v>
      </c>
      <c r="AD50" s="56">
        <v>10.81</v>
      </c>
    </row>
    <row r="51" spans="1:30" ht="20" x14ac:dyDescent="0.3">
      <c r="A51" s="48" t="s">
        <v>37</v>
      </c>
      <c r="B51" s="48" t="s">
        <v>37</v>
      </c>
      <c r="C51" s="48" t="str">
        <f t="shared" si="1"/>
        <v>ISIC 86T88</v>
      </c>
      <c r="D51" s="49" t="s">
        <v>77</v>
      </c>
      <c r="E51" s="46" t="s">
        <v>8</v>
      </c>
      <c r="F51" s="58">
        <v>9.2200000000000006</v>
      </c>
      <c r="G51" s="58">
        <v>16.64</v>
      </c>
      <c r="H51" s="58">
        <v>14.14</v>
      </c>
      <c r="I51" s="58">
        <v>5.97</v>
      </c>
      <c r="J51" s="58">
        <v>15.48</v>
      </c>
      <c r="K51" s="58">
        <v>7.12</v>
      </c>
      <c r="L51" s="58">
        <v>5.16</v>
      </c>
      <c r="M51" s="58">
        <v>6.16</v>
      </c>
      <c r="N51" s="58">
        <v>18.78</v>
      </c>
      <c r="O51" s="58">
        <v>15.5</v>
      </c>
      <c r="P51" s="58">
        <v>7.95</v>
      </c>
      <c r="Q51" s="58">
        <v>12.54</v>
      </c>
      <c r="R51" s="58">
        <v>11.48</v>
      </c>
      <c r="S51" s="58">
        <v>10.41</v>
      </c>
      <c r="T51" s="58">
        <v>7.22</v>
      </c>
      <c r="U51" s="58">
        <v>12.83</v>
      </c>
      <c r="V51" s="58">
        <v>12.57</v>
      </c>
      <c r="W51" s="58">
        <v>16.399999999999999</v>
      </c>
      <c r="X51" s="58">
        <v>13.9</v>
      </c>
      <c r="Y51" s="58">
        <v>8.39</v>
      </c>
      <c r="Z51" s="58">
        <v>5.41</v>
      </c>
      <c r="AA51" s="58">
        <v>7.93</v>
      </c>
      <c r="AB51" s="58">
        <v>14.78</v>
      </c>
      <c r="AC51" s="58">
        <v>12.02</v>
      </c>
      <c r="AD51" s="58">
        <v>15.16</v>
      </c>
    </row>
    <row r="52" spans="1:30" ht="30" x14ac:dyDescent="0.3">
      <c r="A52" s="48" t="s">
        <v>38</v>
      </c>
      <c r="B52" s="48" t="s">
        <v>38</v>
      </c>
      <c r="C52" s="48" t="str">
        <f t="shared" si="1"/>
        <v>ISIC 90T96</v>
      </c>
      <c r="D52" s="49" t="s">
        <v>78</v>
      </c>
      <c r="E52" s="46" t="s">
        <v>8</v>
      </c>
      <c r="F52" s="56">
        <v>10.28</v>
      </c>
      <c r="G52" s="56">
        <v>21.81</v>
      </c>
      <c r="H52" s="56">
        <v>16.670000000000002</v>
      </c>
      <c r="I52" s="56">
        <v>11.32</v>
      </c>
      <c r="J52" s="56">
        <v>20.149999999999999</v>
      </c>
      <c r="K52" s="56">
        <v>13.51</v>
      </c>
      <c r="L52" s="56">
        <v>9.08</v>
      </c>
      <c r="M52" s="56">
        <v>6.97</v>
      </c>
      <c r="N52" s="56">
        <v>21.63</v>
      </c>
      <c r="O52" s="56">
        <v>24.92</v>
      </c>
      <c r="P52" s="56">
        <v>9.8699999999999992</v>
      </c>
      <c r="Q52" s="56">
        <v>13.68</v>
      </c>
      <c r="R52" s="56">
        <v>15.13</v>
      </c>
      <c r="S52" s="56">
        <v>26.57</v>
      </c>
      <c r="T52" s="56">
        <v>15.57</v>
      </c>
      <c r="U52" s="56">
        <v>11.97</v>
      </c>
      <c r="V52" s="56">
        <v>10.64</v>
      </c>
      <c r="W52" s="56">
        <v>12.56</v>
      </c>
      <c r="X52" s="56">
        <v>16.940000000000001</v>
      </c>
      <c r="Y52" s="56">
        <v>8.59</v>
      </c>
      <c r="Z52" s="56">
        <v>9.6199999999999992</v>
      </c>
      <c r="AA52" s="56">
        <v>7.29</v>
      </c>
      <c r="AB52" s="56">
        <v>21.31</v>
      </c>
      <c r="AC52" s="56">
        <v>14.38</v>
      </c>
      <c r="AD52" s="56">
        <v>39.29</v>
      </c>
    </row>
    <row r="53" spans="1:30" ht="13" x14ac:dyDescent="0.3">
      <c r="A53" s="48" t="s">
        <v>39</v>
      </c>
      <c r="B53" s="48" t="s">
        <v>39</v>
      </c>
      <c r="C53" s="48"/>
      <c r="D53" s="49" t="s">
        <v>80</v>
      </c>
      <c r="E53" s="46" t="s">
        <v>8</v>
      </c>
      <c r="F53" s="58">
        <v>26.67</v>
      </c>
      <c r="G53" s="58">
        <v>34.28</v>
      </c>
      <c r="H53" s="58">
        <v>39.53</v>
      </c>
      <c r="I53" s="58">
        <v>29.38</v>
      </c>
      <c r="J53" s="58">
        <v>34.869999999999997</v>
      </c>
      <c r="K53" s="58">
        <v>25.96</v>
      </c>
      <c r="L53" s="58">
        <v>21.68</v>
      </c>
      <c r="M53" s="58">
        <v>21.77</v>
      </c>
      <c r="N53" s="58">
        <v>43.23</v>
      </c>
      <c r="O53" s="58">
        <v>40.31</v>
      </c>
      <c r="P53" s="58">
        <v>22.41</v>
      </c>
      <c r="Q53" s="58">
        <v>22.42</v>
      </c>
      <c r="R53" s="58">
        <v>31.65</v>
      </c>
      <c r="S53" s="58">
        <v>68.959999999999994</v>
      </c>
      <c r="T53" s="58">
        <v>28.11</v>
      </c>
      <c r="U53" s="58">
        <v>26.8</v>
      </c>
      <c r="V53" s="58">
        <v>28.51</v>
      </c>
      <c r="W53" s="58">
        <v>44.98</v>
      </c>
      <c r="X53" s="58">
        <v>32.51</v>
      </c>
      <c r="Y53" s="58">
        <v>22.9</v>
      </c>
      <c r="Z53" s="58">
        <v>20.86</v>
      </c>
      <c r="AA53" s="58">
        <v>15.31</v>
      </c>
      <c r="AB53" s="58">
        <v>36.270000000000003</v>
      </c>
      <c r="AC53" s="58">
        <v>20.07</v>
      </c>
      <c r="AD53" s="58">
        <v>59.15</v>
      </c>
    </row>
    <row r="54" spans="1:30" x14ac:dyDescent="0.25">
      <c r="B54" s="25">
        <v>0</v>
      </c>
      <c r="D54" s="12" t="s">
        <v>434</v>
      </c>
    </row>
  </sheetData>
  <mergeCells count="9">
    <mergeCell ref="D9:E9"/>
    <mergeCell ref="F9:AD9"/>
    <mergeCell ref="D10:E10"/>
    <mergeCell ref="D6:E6"/>
    <mergeCell ref="F6:AD6"/>
    <mergeCell ref="D7:E7"/>
    <mergeCell ref="F7:AD7"/>
    <mergeCell ref="D8:E8"/>
    <mergeCell ref="F8:AD8"/>
  </mergeCells>
  <hyperlinks>
    <hyperlink ref="D5" r:id="rId1" display="http://stats.oecd.org/OECDStat_Metadata/ShowMetadata.ashx?Dataset=IOTSI4_2018&amp;ShowOnWeb=true&amp;Lang=en" xr:uid="{00000000-0004-0000-0500-000000000000}"/>
    <hyperlink ref="F6" r:id="rId2" display="http://stats.oecd.org/OECDStat_Metadata/ShowMetadata.ashx?Dataset=IOTSI4_2018&amp;Coords=[VAR].[ICESHR]&amp;ShowOnWeb=true&amp;Lang=en" xr:uid="{00000000-0004-0000-0500-000001000000}"/>
    <hyperlink ref="D54" r:id="rId3" display="https://stats-2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2:AB208"/>
  <sheetViews>
    <sheetView workbookViewId="0">
      <selection activeCell="F140" sqref="F140"/>
    </sheetView>
  </sheetViews>
  <sheetFormatPr defaultRowHeight="14.5" x14ac:dyDescent="0.35"/>
  <cols>
    <col min="2" max="2" width="105.26953125" customWidth="1"/>
    <col min="3" max="3" width="34.6328125" customWidth="1"/>
  </cols>
  <sheetData>
    <row r="2" spans="1:28" x14ac:dyDescent="0.35">
      <c r="B2" s="1" t="s">
        <v>81</v>
      </c>
    </row>
    <row r="3" spans="1:28" x14ac:dyDescent="0.35">
      <c r="B3" s="64" t="s">
        <v>463</v>
      </c>
    </row>
    <row r="4" spans="1:28" x14ac:dyDescent="0.35">
      <c r="B4" s="64" t="s">
        <v>321</v>
      </c>
    </row>
    <row r="5" spans="1:28" x14ac:dyDescent="0.35">
      <c r="B5" s="64" t="s">
        <v>477</v>
      </c>
    </row>
    <row r="6" spans="1:28" x14ac:dyDescent="0.35">
      <c r="B6" s="64"/>
    </row>
    <row r="7" spans="1:28" s="73" customFormat="1" x14ac:dyDescent="0.35">
      <c r="C7" s="73" t="s">
        <v>490</v>
      </c>
      <c r="D7" s="73" t="s">
        <v>460</v>
      </c>
      <c r="E7" s="73" t="s">
        <v>460</v>
      </c>
      <c r="F7" s="73" t="s">
        <v>460</v>
      </c>
      <c r="G7" s="73" t="s">
        <v>460</v>
      </c>
      <c r="H7" s="73" t="s">
        <v>460</v>
      </c>
      <c r="I7" s="73" t="s">
        <v>460</v>
      </c>
      <c r="J7" s="73" t="s">
        <v>460</v>
      </c>
      <c r="K7" s="73" t="s">
        <v>460</v>
      </c>
      <c r="L7" s="73" t="s">
        <v>460</v>
      </c>
      <c r="M7" s="73" t="s">
        <v>460</v>
      </c>
      <c r="N7" s="73" t="s">
        <v>460</v>
      </c>
      <c r="O7" s="73" t="s">
        <v>460</v>
      </c>
      <c r="P7" s="73" t="s">
        <v>460</v>
      </c>
      <c r="Q7" s="73" t="s">
        <v>460</v>
      </c>
      <c r="R7" s="73" t="s">
        <v>460</v>
      </c>
      <c r="S7" s="73" t="s">
        <v>460</v>
      </c>
      <c r="T7" s="73" t="s">
        <v>460</v>
      </c>
      <c r="U7" s="73" t="s">
        <v>460</v>
      </c>
      <c r="V7" s="73" t="s">
        <v>460</v>
      </c>
      <c r="W7" s="73" t="s">
        <v>460</v>
      </c>
      <c r="X7" s="73" t="s">
        <v>460</v>
      </c>
      <c r="Y7" s="73" t="s">
        <v>460</v>
      </c>
      <c r="Z7" s="73" t="s">
        <v>460</v>
      </c>
      <c r="AA7" s="73" t="s">
        <v>460</v>
      </c>
      <c r="AB7" s="73" t="s">
        <v>460</v>
      </c>
    </row>
    <row r="8" spans="1:28" x14ac:dyDescent="0.35">
      <c r="D8" s="29" t="s">
        <v>424</v>
      </c>
      <c r="E8" s="29" t="s">
        <v>423</v>
      </c>
      <c r="F8" s="29" t="s">
        <v>421</v>
      </c>
      <c r="G8" s="29" t="s">
        <v>420</v>
      </c>
      <c r="H8" s="29" t="s">
        <v>387</v>
      </c>
      <c r="I8" s="29" t="s">
        <v>419</v>
      </c>
      <c r="J8" s="29" t="s">
        <v>418</v>
      </c>
      <c r="K8" s="29" t="s">
        <v>417</v>
      </c>
      <c r="L8" s="29" t="s">
        <v>415</v>
      </c>
      <c r="M8" s="29" t="s">
        <v>413</v>
      </c>
      <c r="N8" s="29" t="s">
        <v>412</v>
      </c>
      <c r="O8" s="29" t="s">
        <v>382</v>
      </c>
      <c r="P8" s="29" t="s">
        <v>381</v>
      </c>
      <c r="Q8" s="29" t="s">
        <v>409</v>
      </c>
      <c r="R8" s="29" t="s">
        <v>407</v>
      </c>
      <c r="S8" s="29" t="s">
        <v>404</v>
      </c>
      <c r="T8" s="29" t="s">
        <v>403</v>
      </c>
      <c r="U8" s="29" t="s">
        <v>402</v>
      </c>
      <c r="V8" s="29" t="s">
        <v>373</v>
      </c>
      <c r="W8" s="29" t="s">
        <v>401</v>
      </c>
      <c r="X8" s="29" t="s">
        <v>400</v>
      </c>
      <c r="Y8" s="29" t="s">
        <v>397</v>
      </c>
      <c r="Z8" s="29" t="s">
        <v>392</v>
      </c>
      <c r="AA8" s="29" t="s">
        <v>366</v>
      </c>
      <c r="AB8" s="29" t="s">
        <v>379</v>
      </c>
    </row>
    <row r="9" spans="1:28" x14ac:dyDescent="0.35">
      <c r="A9">
        <v>2</v>
      </c>
      <c r="B9" t="str">
        <f>AUT!A2</f>
        <v>Paddy rice</v>
      </c>
      <c r="C9" t="str">
        <f>VLOOKUP('EXIOBASE EU 25 imports'!B9, 'ISIC Code Mapping'!$A$2:$D$202,  4, FALSE)</f>
        <v>ISIC 01T03</v>
      </c>
      <c r="D9">
        <f t="shared" ref="D9:AB9" ca="1" si="0">INDIRECT(D$8&amp;"!"&amp;D$7&amp;$A9)</f>
        <v>0.85578751111073936</v>
      </c>
      <c r="E9">
        <f t="shared" ca="1" si="0"/>
        <v>0.98661076856744079</v>
      </c>
      <c r="F9">
        <f t="shared" ca="1" si="0"/>
        <v>0.23253354765477571</v>
      </c>
      <c r="G9">
        <f t="shared" ca="1" si="0"/>
        <v>1.0511638220236588</v>
      </c>
      <c r="H9">
        <f t="shared" ca="1" si="0"/>
        <v>7.9497151585200904E-2</v>
      </c>
      <c r="I9">
        <f t="shared" ca="1" si="0"/>
        <v>0.90829393173292106</v>
      </c>
      <c r="J9">
        <f t="shared" ca="1" si="0"/>
        <v>6.9379171376648454</v>
      </c>
      <c r="K9">
        <f t="shared" ca="1" si="0"/>
        <v>4.831336388957415</v>
      </c>
      <c r="L9">
        <f t="shared" ca="1" si="0"/>
        <v>8.5126391403263113E-2</v>
      </c>
      <c r="M9">
        <f t="shared" ca="1" si="0"/>
        <v>3.7424424366925941</v>
      </c>
      <c r="N9">
        <f t="shared" ca="1" si="0"/>
        <v>7.4921643633727859</v>
      </c>
      <c r="O9">
        <f t="shared" ca="1" si="0"/>
        <v>0.4646272152011785</v>
      </c>
      <c r="P9">
        <f t="shared" ca="1" si="0"/>
        <v>3.9155631399150459E-2</v>
      </c>
      <c r="Q9">
        <f t="shared" ca="1" si="0"/>
        <v>0.12674103948220602</v>
      </c>
      <c r="R9">
        <f t="shared" ca="1" si="0"/>
        <v>2.4059894564900026</v>
      </c>
      <c r="S9">
        <f t="shared" ca="1" si="0"/>
        <v>1.2728126686950219</v>
      </c>
      <c r="T9">
        <f t="shared" ca="1" si="0"/>
        <v>8.559535306347744</v>
      </c>
      <c r="U9">
        <f t="shared" ca="1" si="0"/>
        <v>0.22919662451877401</v>
      </c>
      <c r="V9">
        <f t="shared" ca="1" si="0"/>
        <v>1.8603351501432951E-2</v>
      </c>
      <c r="W9">
        <f t="shared" ca="1" si="0"/>
        <v>5.1007330241024089</v>
      </c>
      <c r="X9">
        <f t="shared" ca="1" si="0"/>
        <v>0.66459179623532705</v>
      </c>
      <c r="Y9">
        <f t="shared" ca="1" si="0"/>
        <v>5.8771658020787418</v>
      </c>
      <c r="Z9">
        <f t="shared" ca="1" si="0"/>
        <v>5.6350902670768734</v>
      </c>
      <c r="AA9">
        <f t="shared" ca="1" si="0"/>
        <v>1.6755345352439621E-2</v>
      </c>
      <c r="AB9">
        <f t="shared" ca="1" si="0"/>
        <v>9.6495104829426703E-3</v>
      </c>
    </row>
    <row r="10" spans="1:28" x14ac:dyDescent="0.35">
      <c r="A10">
        <f t="shared" ref="A10:A41" si="1">A9+1</f>
        <v>3</v>
      </c>
      <c r="B10" t="str">
        <f>AUT!A3</f>
        <v>Wheat</v>
      </c>
      <c r="C10" t="str">
        <f>VLOOKUP('EXIOBASE EU 25 imports'!B10, 'ISIC Code Mapping'!$A$2:$D$202,  4, FALSE)</f>
        <v>ISIC 01T03</v>
      </c>
      <c r="D10">
        <f t="shared" ref="D10:I19" ca="1" si="2">INDIRECT(D$8&amp;"!"&amp;D$7&amp;$A10)</f>
        <v>216.09665107164633</v>
      </c>
      <c r="E10">
        <f t="shared" ca="1" si="2"/>
        <v>576.44193105843226</v>
      </c>
      <c r="F10">
        <f t="shared" ca="1" si="2"/>
        <v>18.387405430448016</v>
      </c>
      <c r="G10">
        <f t="shared" ca="1" si="2"/>
        <v>33.047783192889469</v>
      </c>
      <c r="H10">
        <f t="shared" ca="1" si="2"/>
        <v>0.95945806626601282</v>
      </c>
      <c r="I10">
        <f t="shared" ca="1" si="2"/>
        <v>3.216498952789077</v>
      </c>
      <c r="J10">
        <f t="shared" ref="J10:J73" ca="1" si="3">INDIRECT(J$8&amp;"!"&amp;J$7&amp;$A10)</f>
        <v>140.71155901155132</v>
      </c>
      <c r="K10">
        <f t="shared" ref="K10:T19" ca="1" si="4">INDIRECT(K$8&amp;"!"&amp;K$7&amp;$A10)</f>
        <v>1226.0837752495363</v>
      </c>
      <c r="L10">
        <f t="shared" ca="1" si="4"/>
        <v>45.881291659484596</v>
      </c>
      <c r="M10">
        <f t="shared" ca="1" si="4"/>
        <v>63.723177996896403</v>
      </c>
      <c r="N10">
        <f t="shared" ca="1" si="4"/>
        <v>1591.7153812208721</v>
      </c>
      <c r="O10">
        <f t="shared" ca="1" si="4"/>
        <v>109.22279172913366</v>
      </c>
      <c r="P10">
        <f t="shared" ca="1" si="4"/>
        <v>23.649232126084016</v>
      </c>
      <c r="Q10">
        <f t="shared" ca="1" si="4"/>
        <v>74.050188071647696</v>
      </c>
      <c r="R10">
        <f t="shared" ca="1" si="4"/>
        <v>810.75642536295049</v>
      </c>
      <c r="S10">
        <f t="shared" ca="1" si="4"/>
        <v>154.98832087142543</v>
      </c>
      <c r="T10">
        <f t="shared" ca="1" si="4"/>
        <v>252.95235896685648</v>
      </c>
      <c r="U10">
        <f t="shared" ref="U10:AB19" ca="1" si="5">INDIRECT(U$8&amp;"!"&amp;U$7&amp;$A10)</f>
        <v>14.278873839851748</v>
      </c>
      <c r="V10">
        <f t="shared" ca="1" si="5"/>
        <v>36.27163830886235</v>
      </c>
      <c r="W10">
        <f t="shared" ca="1" si="5"/>
        <v>955.91110124546526</v>
      </c>
      <c r="X10">
        <f t="shared" ca="1" si="5"/>
        <v>64.09261036142928</v>
      </c>
      <c r="Y10">
        <f t="shared" ca="1" si="5"/>
        <v>343.0671518095117</v>
      </c>
      <c r="Z10">
        <f t="shared" ca="1" si="5"/>
        <v>8.0137997892661286</v>
      </c>
      <c r="AA10">
        <f t="shared" ca="1" si="5"/>
        <v>25.96576522189439</v>
      </c>
      <c r="AB10">
        <f t="shared" ca="1" si="5"/>
        <v>16.243907070458246</v>
      </c>
    </row>
    <row r="11" spans="1:28" x14ac:dyDescent="0.35">
      <c r="A11">
        <f t="shared" si="1"/>
        <v>4</v>
      </c>
      <c r="B11" t="str">
        <f>AUT!A4</f>
        <v>Cereal grains nec</v>
      </c>
      <c r="C11" t="str">
        <f>VLOOKUP('EXIOBASE EU 25 imports'!B11, 'ISIC Code Mapping'!$A$2:$D$202,  4, FALSE)</f>
        <v>ISIC 01T03</v>
      </c>
      <c r="D11">
        <f t="shared" ca="1" si="2"/>
        <v>341.45170922186418</v>
      </c>
      <c r="E11">
        <f t="shared" ca="1" si="2"/>
        <v>510.9703019493931</v>
      </c>
      <c r="F11">
        <f t="shared" ca="1" si="2"/>
        <v>109.68826586098004</v>
      </c>
      <c r="G11">
        <f t="shared" ca="1" si="2"/>
        <v>84.866938576523751</v>
      </c>
      <c r="H11">
        <f t="shared" ca="1" si="2"/>
        <v>18.866839290359483</v>
      </c>
      <c r="I11">
        <f t="shared" ca="1" si="2"/>
        <v>20.391919058772519</v>
      </c>
      <c r="J11">
        <f t="shared" ca="1" si="3"/>
        <v>345.02318289123787</v>
      </c>
      <c r="K11">
        <f t="shared" ca="1" si="4"/>
        <v>1686.9861644066473</v>
      </c>
      <c r="L11">
        <f t="shared" ca="1" si="4"/>
        <v>158.93594730154689</v>
      </c>
      <c r="M11">
        <f t="shared" ca="1" si="4"/>
        <v>239.42172800005125</v>
      </c>
      <c r="N11">
        <f t="shared" ca="1" si="4"/>
        <v>1095.2926365392152</v>
      </c>
      <c r="O11">
        <f t="shared" ca="1" si="4"/>
        <v>55.289418899051469</v>
      </c>
      <c r="P11">
        <f t="shared" ca="1" si="4"/>
        <v>39.941263463784949</v>
      </c>
      <c r="Q11">
        <f t="shared" ca="1" si="4"/>
        <v>65.639316949448201</v>
      </c>
      <c r="R11">
        <f t="shared" ca="1" si="4"/>
        <v>1346.5487212138178</v>
      </c>
      <c r="S11">
        <f t="shared" ca="1" si="4"/>
        <v>257.38240932976629</v>
      </c>
      <c r="T11">
        <f t="shared" ca="1" si="4"/>
        <v>345.40388851938894</v>
      </c>
      <c r="U11">
        <f t="shared" ca="1" si="5"/>
        <v>84.519495153055502</v>
      </c>
      <c r="V11">
        <f t="shared" ca="1" si="5"/>
        <v>82.970688634394094</v>
      </c>
      <c r="W11">
        <f t="shared" ca="1" si="5"/>
        <v>1206.1469888688207</v>
      </c>
      <c r="X11">
        <f t="shared" ca="1" si="5"/>
        <v>67.366122638171419</v>
      </c>
      <c r="Y11">
        <f t="shared" ca="1" si="5"/>
        <v>414.93932828867264</v>
      </c>
      <c r="Z11">
        <f t="shared" ca="1" si="5"/>
        <v>54.781040948855143</v>
      </c>
      <c r="AA11">
        <f t="shared" ca="1" si="5"/>
        <v>42.285654780146729</v>
      </c>
      <c r="AB11">
        <f t="shared" ca="1" si="5"/>
        <v>19.304804308592789</v>
      </c>
    </row>
    <row r="12" spans="1:28" x14ac:dyDescent="0.35">
      <c r="A12">
        <f t="shared" si="1"/>
        <v>5</v>
      </c>
      <c r="B12" t="str">
        <f>AUT!A5</f>
        <v>Vegetables, fruit, nuts</v>
      </c>
      <c r="C12" t="str">
        <f>VLOOKUP('EXIOBASE EU 25 imports'!B12, 'ISIC Code Mapping'!$A$2:$D$202,  4, FALSE)</f>
        <v>ISIC 01T03</v>
      </c>
      <c r="D12">
        <f t="shared" ca="1" si="2"/>
        <v>1283.7713741471548</v>
      </c>
      <c r="E12">
        <f t="shared" ca="1" si="2"/>
        <v>4038.24404699467</v>
      </c>
      <c r="F12">
        <f t="shared" ca="1" si="2"/>
        <v>1122.7581819087529</v>
      </c>
      <c r="G12">
        <f t="shared" ca="1" si="2"/>
        <v>696.97990171427512</v>
      </c>
      <c r="H12">
        <f t="shared" ca="1" si="2"/>
        <v>141.54434355317392</v>
      </c>
      <c r="I12">
        <f t="shared" ca="1" si="2"/>
        <v>626.77247406382935</v>
      </c>
      <c r="J12">
        <f t="shared" ca="1" si="3"/>
        <v>7010.7451598267817</v>
      </c>
      <c r="K12">
        <f t="shared" ca="1" si="4"/>
        <v>14638.198835475843</v>
      </c>
      <c r="L12">
        <f t="shared" ca="1" si="4"/>
        <v>376.57393365358132</v>
      </c>
      <c r="M12">
        <f t="shared" ca="1" si="4"/>
        <v>800.22117235196595</v>
      </c>
      <c r="N12">
        <f t="shared" ca="1" si="4"/>
        <v>3994.5634720262251</v>
      </c>
      <c r="O12">
        <f t="shared" ca="1" si="4"/>
        <v>203.73575851421094</v>
      </c>
      <c r="P12">
        <f t="shared" ca="1" si="4"/>
        <v>1059.2951322789029</v>
      </c>
      <c r="Q12">
        <f t="shared" ca="1" si="4"/>
        <v>518.75692330743698</v>
      </c>
      <c r="R12">
        <f t="shared" ca="1" si="4"/>
        <v>7129.5641077647842</v>
      </c>
      <c r="S12">
        <f t="shared" ca="1" si="4"/>
        <v>1961.2410290856335</v>
      </c>
      <c r="T12">
        <f t="shared" ca="1" si="4"/>
        <v>804.1876126547694</v>
      </c>
      <c r="U12">
        <f t="shared" ca="1" si="5"/>
        <v>736.81433511740158</v>
      </c>
      <c r="V12">
        <f t="shared" ca="1" si="5"/>
        <v>286.71030233063601</v>
      </c>
      <c r="W12">
        <f t="shared" ca="1" si="5"/>
        <v>4107.3450152485957</v>
      </c>
      <c r="X12">
        <f t="shared" ca="1" si="5"/>
        <v>1640.0227336665214</v>
      </c>
      <c r="Y12">
        <f t="shared" ca="1" si="5"/>
        <v>8208.9310982994757</v>
      </c>
      <c r="Z12">
        <f t="shared" ca="1" si="5"/>
        <v>281.65949647443887</v>
      </c>
      <c r="AA12">
        <f t="shared" ca="1" si="5"/>
        <v>273.16044859838581</v>
      </c>
      <c r="AB12">
        <f t="shared" ca="1" si="5"/>
        <v>46.351880087870562</v>
      </c>
    </row>
    <row r="13" spans="1:28" x14ac:dyDescent="0.35">
      <c r="A13">
        <f t="shared" si="1"/>
        <v>6</v>
      </c>
      <c r="B13" t="str">
        <f>AUT!A6</f>
        <v>Oil seeds</v>
      </c>
      <c r="C13" t="str">
        <f>VLOOKUP('EXIOBASE EU 25 imports'!B13, 'ISIC Code Mapping'!$A$2:$D$202,  4, FALSE)</f>
        <v>ISIC 01T03</v>
      </c>
      <c r="D13">
        <f t="shared" ca="1" si="2"/>
        <v>336.40160809214882</v>
      </c>
      <c r="E13">
        <f t="shared" ca="1" si="2"/>
        <v>1110.9615320562855</v>
      </c>
      <c r="F13">
        <f t="shared" ca="1" si="2"/>
        <v>179.68464640132177</v>
      </c>
      <c r="G13">
        <f t="shared" ca="1" si="2"/>
        <v>89.011740807721111</v>
      </c>
      <c r="H13">
        <f t="shared" ca="1" si="2"/>
        <v>20.336160855356116</v>
      </c>
      <c r="I13">
        <f t="shared" ca="1" si="2"/>
        <v>85.944892473902783</v>
      </c>
      <c r="J13">
        <f t="shared" ca="1" si="3"/>
        <v>680.65811470195513</v>
      </c>
      <c r="K13">
        <f t="shared" ca="1" si="4"/>
        <v>3362.4772814336347</v>
      </c>
      <c r="L13">
        <f t="shared" ca="1" si="4"/>
        <v>224.21167019656028</v>
      </c>
      <c r="M13">
        <f t="shared" ca="1" si="4"/>
        <v>30.762500629711052</v>
      </c>
      <c r="N13">
        <f t="shared" ca="1" si="4"/>
        <v>599.24275559247599</v>
      </c>
      <c r="O13">
        <f t="shared" ca="1" si="4"/>
        <v>62.094025396284096</v>
      </c>
      <c r="P13">
        <f t="shared" ca="1" si="4"/>
        <v>37.593348142865601</v>
      </c>
      <c r="Q13">
        <f t="shared" ca="1" si="4"/>
        <v>142.9438485436587</v>
      </c>
      <c r="R13">
        <f t="shared" ca="1" si="4"/>
        <v>2315.532874253397</v>
      </c>
      <c r="S13">
        <f t="shared" ca="1" si="4"/>
        <v>313.00613851246135</v>
      </c>
      <c r="T13">
        <f t="shared" ca="1" si="4"/>
        <v>373.90220939226475</v>
      </c>
      <c r="U13">
        <f t="shared" ca="1" si="5"/>
        <v>61.426598453679929</v>
      </c>
      <c r="V13">
        <f t="shared" ca="1" si="5"/>
        <v>14.986258809896022</v>
      </c>
      <c r="W13">
        <f t="shared" ca="1" si="5"/>
        <v>1511.7691280038027</v>
      </c>
      <c r="X13">
        <f t="shared" ca="1" si="5"/>
        <v>99.349394732960022</v>
      </c>
      <c r="Y13">
        <f t="shared" ca="1" si="5"/>
        <v>399.73280383808594</v>
      </c>
      <c r="Z13">
        <f t="shared" ca="1" si="5"/>
        <v>84.122498173820347</v>
      </c>
      <c r="AA13">
        <f t="shared" ca="1" si="5"/>
        <v>17.255279220234414</v>
      </c>
      <c r="AB13">
        <f t="shared" ca="1" si="5"/>
        <v>1.2279312903974902</v>
      </c>
    </row>
    <row r="14" spans="1:28" x14ac:dyDescent="0.35">
      <c r="A14">
        <f t="shared" si="1"/>
        <v>7</v>
      </c>
      <c r="B14" t="str">
        <f>AUT!A7</f>
        <v>Sugar cane, sugar beet</v>
      </c>
      <c r="C14" t="str">
        <f>VLOOKUP('EXIOBASE EU 25 imports'!B14, 'ISIC Code Mapping'!$A$2:$D$202,  4, FALSE)</f>
        <v>ISIC 01T03</v>
      </c>
      <c r="D14">
        <f t="shared" ca="1" si="2"/>
        <v>4.4530183785096628E-2</v>
      </c>
      <c r="E14">
        <f t="shared" ca="1" si="2"/>
        <v>1.3254076732972209</v>
      </c>
      <c r="F14">
        <f t="shared" ca="1" si="2"/>
        <v>11.974337732610083</v>
      </c>
      <c r="G14">
        <f t="shared" ca="1" si="2"/>
        <v>3.8439772825277385E-2</v>
      </c>
      <c r="H14">
        <f t="shared" ca="1" si="2"/>
        <v>0.13317326931486895</v>
      </c>
      <c r="I14">
        <f t="shared" ca="1" si="2"/>
        <v>0.55803997797607319</v>
      </c>
      <c r="J14">
        <f t="shared" ca="1" si="3"/>
        <v>0.49816121120288703</v>
      </c>
      <c r="K14">
        <f t="shared" ca="1" si="4"/>
        <v>18.713571727908349</v>
      </c>
      <c r="L14">
        <f t="shared" ca="1" si="4"/>
        <v>1.2176386182036536</v>
      </c>
      <c r="M14">
        <f t="shared" ca="1" si="4"/>
        <v>0.31891890492283764</v>
      </c>
      <c r="N14">
        <f t="shared" ca="1" si="4"/>
        <v>0.51436661066874678</v>
      </c>
      <c r="O14">
        <f t="shared" ca="1" si="4"/>
        <v>0.48369960856875494</v>
      </c>
      <c r="P14">
        <f t="shared" ca="1" si="4"/>
        <v>0.24899033687753885</v>
      </c>
      <c r="Q14">
        <f t="shared" ca="1" si="4"/>
        <v>0.17022294329529458</v>
      </c>
      <c r="R14">
        <f t="shared" ca="1" si="4"/>
        <v>5.208685166682482</v>
      </c>
      <c r="S14">
        <f t="shared" ca="1" si="4"/>
        <v>0.77014694406383766</v>
      </c>
      <c r="T14">
        <f t="shared" ca="1" si="4"/>
        <v>1.5495905540698286E-2</v>
      </c>
      <c r="U14">
        <f t="shared" ca="1" si="5"/>
        <v>1.3328829494781791E-2</v>
      </c>
      <c r="V14">
        <f t="shared" ca="1" si="5"/>
        <v>0.36937531826829545</v>
      </c>
      <c r="W14">
        <f t="shared" ca="1" si="5"/>
        <v>0.47566603958810144</v>
      </c>
      <c r="X14">
        <f t="shared" ca="1" si="5"/>
        <v>2.4021814464201395E-2</v>
      </c>
      <c r="Y14">
        <f t="shared" ca="1" si="5"/>
        <v>4.3113998627971046</v>
      </c>
      <c r="Z14">
        <f t="shared" ca="1" si="5"/>
        <v>6.1048235811464744E-3</v>
      </c>
      <c r="AA14">
        <f t="shared" ca="1" si="5"/>
        <v>20.837331901810547</v>
      </c>
      <c r="AB14">
        <f t="shared" ca="1" si="5"/>
        <v>3.8079420525381691E-3</v>
      </c>
    </row>
    <row r="15" spans="1:28" x14ac:dyDescent="0.35">
      <c r="A15">
        <f t="shared" si="1"/>
        <v>8</v>
      </c>
      <c r="B15" t="str">
        <f>AUT!A8</f>
        <v>Plant-based fibers</v>
      </c>
      <c r="C15" t="str">
        <f>VLOOKUP('EXIOBASE EU 25 imports'!B15, 'ISIC Code Mapping'!$A$2:$D$202,  4, FALSE)</f>
        <v>ISIC 01T03</v>
      </c>
      <c r="D15">
        <f t="shared" ca="1" si="2"/>
        <v>8.585759473920012</v>
      </c>
      <c r="E15">
        <f t="shared" ca="1" si="2"/>
        <v>23.012851518532585</v>
      </c>
      <c r="F15">
        <f t="shared" ca="1" si="2"/>
        <v>6.2365426151371599</v>
      </c>
      <c r="G15">
        <f t="shared" ca="1" si="2"/>
        <v>0.15223091764987384</v>
      </c>
      <c r="H15">
        <f t="shared" ca="1" si="2"/>
        <v>1.1173217376418855E-2</v>
      </c>
      <c r="I15">
        <f t="shared" ca="1" si="2"/>
        <v>3.8518511389979943E-2</v>
      </c>
      <c r="J15">
        <f t="shared" ca="1" si="3"/>
        <v>14.657956624981521</v>
      </c>
      <c r="K15">
        <f t="shared" ca="1" si="4"/>
        <v>70.789895425930283</v>
      </c>
      <c r="L15">
        <f t="shared" ca="1" si="4"/>
        <v>1.4482435364082551</v>
      </c>
      <c r="M15">
        <f t="shared" ca="1" si="4"/>
        <v>1.3919789277085126</v>
      </c>
      <c r="N15">
        <f t="shared" ca="1" si="4"/>
        <v>63.090489344765466</v>
      </c>
      <c r="O15">
        <f t="shared" ca="1" si="4"/>
        <v>0.8789592510135501</v>
      </c>
      <c r="P15">
        <f t="shared" ca="1" si="4"/>
        <v>0.18305520353562521</v>
      </c>
      <c r="Q15">
        <f t="shared" ca="1" si="4"/>
        <v>2.9562547012774782</v>
      </c>
      <c r="R15">
        <f t="shared" ca="1" si="4"/>
        <v>5.0167508799704805</v>
      </c>
      <c r="S15">
        <f t="shared" ca="1" si="4"/>
        <v>7.8389019936789239</v>
      </c>
      <c r="T15">
        <f t="shared" ca="1" si="4"/>
        <v>34.638165553819761</v>
      </c>
      <c r="U15">
        <f t="shared" ca="1" si="5"/>
        <v>0.24528865250587417</v>
      </c>
      <c r="V15">
        <f t="shared" ca="1" si="5"/>
        <v>2.8378065545428246</v>
      </c>
      <c r="W15">
        <f t="shared" ca="1" si="5"/>
        <v>5.1895938020317507</v>
      </c>
      <c r="X15">
        <f t="shared" ca="1" si="5"/>
        <v>0.22888158683179347</v>
      </c>
      <c r="Y15">
        <f t="shared" ca="1" si="5"/>
        <v>12.749375416402088</v>
      </c>
      <c r="Z15">
        <f t="shared" ca="1" si="5"/>
        <v>6.3264119700649486</v>
      </c>
      <c r="AA15">
        <f t="shared" ca="1" si="5"/>
        <v>0.30838829999863149</v>
      </c>
      <c r="AB15">
        <f t="shared" ca="1" si="5"/>
        <v>6.6448952644220464E-3</v>
      </c>
    </row>
    <row r="16" spans="1:28" x14ac:dyDescent="0.35">
      <c r="A16">
        <f t="shared" si="1"/>
        <v>9</v>
      </c>
      <c r="B16" t="str">
        <f>AUT!A9</f>
        <v>Crops nec</v>
      </c>
      <c r="C16" t="str">
        <f>VLOOKUP('EXIOBASE EU 25 imports'!B16, 'ISIC Code Mapping'!$A$2:$D$202,  4, FALSE)</f>
        <v>ISIC 01T03</v>
      </c>
      <c r="D16">
        <f t="shared" ca="1" si="2"/>
        <v>97.903311962779171</v>
      </c>
      <c r="E16">
        <f t="shared" ca="1" si="2"/>
        <v>1658.3290530294009</v>
      </c>
      <c r="F16">
        <f t="shared" ca="1" si="2"/>
        <v>161.72887579204865</v>
      </c>
      <c r="G16">
        <f t="shared" ca="1" si="2"/>
        <v>121.26141458849331</v>
      </c>
      <c r="H16">
        <f t="shared" ca="1" si="2"/>
        <v>38.63213944695844</v>
      </c>
      <c r="I16">
        <f t="shared" ca="1" si="2"/>
        <v>216.05062034665031</v>
      </c>
      <c r="J16">
        <f t="shared" ca="1" si="3"/>
        <v>1123.6829875718113</v>
      </c>
      <c r="K16">
        <f t="shared" ca="1" si="4"/>
        <v>4436.6836432901937</v>
      </c>
      <c r="L16">
        <f t="shared" ca="1" si="4"/>
        <v>61.651386534253945</v>
      </c>
      <c r="M16">
        <f t="shared" ca="1" si="4"/>
        <v>53.006001948163018</v>
      </c>
      <c r="N16">
        <f t="shared" ca="1" si="4"/>
        <v>1236.055593071472</v>
      </c>
      <c r="O16">
        <f t="shared" ca="1" si="4"/>
        <v>41.254597407532536</v>
      </c>
      <c r="P16">
        <f t="shared" ca="1" si="4"/>
        <v>76.403065262731701</v>
      </c>
      <c r="Q16">
        <f t="shared" ca="1" si="4"/>
        <v>216.7673672591545</v>
      </c>
      <c r="R16">
        <f t="shared" ca="1" si="4"/>
        <v>3743.9108470642987</v>
      </c>
      <c r="S16">
        <f t="shared" ca="1" si="4"/>
        <v>628.95706872885705</v>
      </c>
      <c r="T16">
        <f t="shared" ca="1" si="4"/>
        <v>289.47080964790047</v>
      </c>
      <c r="U16">
        <f t="shared" ca="1" si="5"/>
        <v>160.14054108484027</v>
      </c>
      <c r="V16">
        <f t="shared" ca="1" si="5"/>
        <v>79.893413317482683</v>
      </c>
      <c r="W16">
        <f t="shared" ca="1" si="5"/>
        <v>1268.066136398046</v>
      </c>
      <c r="X16">
        <f t="shared" ca="1" si="5"/>
        <v>266.66861253156964</v>
      </c>
      <c r="Y16">
        <f t="shared" ca="1" si="5"/>
        <v>816.35022329092908</v>
      </c>
      <c r="Z16">
        <f t="shared" ca="1" si="5"/>
        <v>91.65435355302381</v>
      </c>
      <c r="AA16">
        <f t="shared" ca="1" si="5"/>
        <v>39.247225630420708</v>
      </c>
      <c r="AB16">
        <f t="shared" ca="1" si="5"/>
        <v>2.0900798501458691</v>
      </c>
    </row>
    <row r="17" spans="1:28" x14ac:dyDescent="0.35">
      <c r="A17">
        <f t="shared" si="1"/>
        <v>10</v>
      </c>
      <c r="B17" t="str">
        <f>AUT!A10</f>
        <v>Cattle</v>
      </c>
      <c r="C17" t="str">
        <f>VLOOKUP('EXIOBASE EU 25 imports'!B17, 'ISIC Code Mapping'!$A$2:$D$202,  4, FALSE)</f>
        <v>ISIC 01T03</v>
      </c>
      <c r="D17">
        <f t="shared" ca="1" si="2"/>
        <v>93.677182741731954</v>
      </c>
      <c r="E17">
        <f t="shared" ca="1" si="2"/>
        <v>152.90696303700852</v>
      </c>
      <c r="F17">
        <f t="shared" ca="1" si="2"/>
        <v>4.2354124033879597</v>
      </c>
      <c r="G17">
        <f t="shared" ca="1" si="2"/>
        <v>0.22161049374305281</v>
      </c>
      <c r="H17">
        <f t="shared" ca="1" si="2"/>
        <v>1.3265501273233402</v>
      </c>
      <c r="I17">
        <f t="shared" ca="1" si="2"/>
        <v>0.15417964815694302</v>
      </c>
      <c r="J17">
        <f t="shared" ca="1" si="3"/>
        <v>49.742422503254133</v>
      </c>
      <c r="K17">
        <f t="shared" ca="1" si="4"/>
        <v>80.615254691296244</v>
      </c>
      <c r="L17">
        <f t="shared" ca="1" si="4"/>
        <v>32.940601687626362</v>
      </c>
      <c r="M17">
        <f t="shared" ca="1" si="4"/>
        <v>2.506986390868811</v>
      </c>
      <c r="N17">
        <f t="shared" ca="1" si="4"/>
        <v>1063.2764158705311</v>
      </c>
      <c r="O17">
        <f t="shared" ca="1" si="4"/>
        <v>4.055308206357676</v>
      </c>
      <c r="P17">
        <f t="shared" ca="1" si="4"/>
        <v>5.8673110606528622</v>
      </c>
      <c r="Q17">
        <f t="shared" ca="1" si="4"/>
        <v>19.642586576991125</v>
      </c>
      <c r="R17">
        <f t="shared" ca="1" si="4"/>
        <v>169.57368504928459</v>
      </c>
      <c r="S17">
        <f t="shared" ca="1" si="4"/>
        <v>73.608352071939564</v>
      </c>
      <c r="T17">
        <f t="shared" ca="1" si="4"/>
        <v>8.2224462250248642</v>
      </c>
      <c r="U17">
        <f t="shared" ca="1" si="5"/>
        <v>3.3007778308407412</v>
      </c>
      <c r="V17">
        <f t="shared" ca="1" si="5"/>
        <v>10.595044415794167</v>
      </c>
      <c r="W17">
        <f t="shared" ca="1" si="5"/>
        <v>291.14895580158276</v>
      </c>
      <c r="X17">
        <f t="shared" ca="1" si="5"/>
        <v>0.28923002909895246</v>
      </c>
      <c r="Y17">
        <f t="shared" ca="1" si="5"/>
        <v>95.160073215198182</v>
      </c>
      <c r="Z17">
        <f t="shared" ca="1" si="5"/>
        <v>3.6446917243086721</v>
      </c>
      <c r="AA17">
        <f t="shared" ca="1" si="5"/>
        <v>49.838321924752051</v>
      </c>
      <c r="AB17">
        <f t="shared" ca="1" si="5"/>
        <v>0</v>
      </c>
    </row>
    <row r="18" spans="1:28" x14ac:dyDescent="0.35">
      <c r="A18">
        <f t="shared" si="1"/>
        <v>11</v>
      </c>
      <c r="B18" t="str">
        <f>AUT!A11</f>
        <v>Pigs</v>
      </c>
      <c r="C18" t="str">
        <f>VLOOKUP('EXIOBASE EU 25 imports'!B18, 'ISIC Code Mapping'!$A$2:$D$202,  4, FALSE)</f>
        <v>ISIC 01T03</v>
      </c>
      <c r="D18">
        <f t="shared" ca="1" si="2"/>
        <v>113.50794643682602</v>
      </c>
      <c r="E18">
        <f t="shared" ca="1" si="2"/>
        <v>68.535207962259136</v>
      </c>
      <c r="F18">
        <f t="shared" ca="1" si="2"/>
        <v>42.712848858518186</v>
      </c>
      <c r="G18">
        <f t="shared" ca="1" si="2"/>
        <v>2.3431113301040054</v>
      </c>
      <c r="H18">
        <f t="shared" ca="1" si="2"/>
        <v>0.34855352174986742</v>
      </c>
      <c r="I18">
        <f t="shared" ca="1" si="2"/>
        <v>1.2099205230221295</v>
      </c>
      <c r="J18">
        <f t="shared" ca="1" si="3"/>
        <v>16.298685210244056</v>
      </c>
      <c r="K18">
        <f t="shared" ca="1" si="4"/>
        <v>958.87275261070135</v>
      </c>
      <c r="L18">
        <f t="shared" ca="1" si="4"/>
        <v>129.67541763295088</v>
      </c>
      <c r="M18">
        <f t="shared" ca="1" si="4"/>
        <v>1.3228823631944338</v>
      </c>
      <c r="N18">
        <f t="shared" ca="1" si="4"/>
        <v>83.240909408788283</v>
      </c>
      <c r="O18">
        <f t="shared" ca="1" si="4"/>
        <v>9.8257604380708212</v>
      </c>
      <c r="P18">
        <f t="shared" ca="1" si="4"/>
        <v>36.815499646581308</v>
      </c>
      <c r="Q18">
        <f t="shared" ca="1" si="4"/>
        <v>8.804103679993565</v>
      </c>
      <c r="R18">
        <f t="shared" ca="1" si="4"/>
        <v>228.98680631092273</v>
      </c>
      <c r="S18">
        <f t="shared" ca="1" si="4"/>
        <v>486.08122227086233</v>
      </c>
      <c r="T18">
        <f t="shared" ca="1" si="4"/>
        <v>224.98226789782115</v>
      </c>
      <c r="U18">
        <f t="shared" ca="1" si="5"/>
        <v>41.349247734958951</v>
      </c>
      <c r="V18">
        <f t="shared" ca="1" si="5"/>
        <v>7.8183779890504308</v>
      </c>
      <c r="W18">
        <f t="shared" ca="1" si="5"/>
        <v>78.139384369676264</v>
      </c>
      <c r="X18">
        <f t="shared" ca="1" si="5"/>
        <v>0.2677712908897939</v>
      </c>
      <c r="Y18">
        <f t="shared" ca="1" si="5"/>
        <v>42.709030353286622</v>
      </c>
      <c r="Z18">
        <f t="shared" ca="1" si="5"/>
        <v>3.6769660170094514</v>
      </c>
      <c r="AA18">
        <f t="shared" ca="1" si="5"/>
        <v>21.822605458643594</v>
      </c>
      <c r="AB18">
        <f t="shared" ca="1" si="5"/>
        <v>0</v>
      </c>
    </row>
    <row r="19" spans="1:28" x14ac:dyDescent="0.35">
      <c r="A19">
        <f t="shared" si="1"/>
        <v>12</v>
      </c>
      <c r="B19" t="str">
        <f>AUT!A12</f>
        <v>Poultry</v>
      </c>
      <c r="C19" t="str">
        <f>VLOOKUP('EXIOBASE EU 25 imports'!B19, 'ISIC Code Mapping'!$A$2:$D$202,  4, FALSE)</f>
        <v>ISIC 01T03</v>
      </c>
      <c r="D19">
        <f t="shared" ca="1" si="2"/>
        <v>49.147470225021287</v>
      </c>
      <c r="E19">
        <f t="shared" ca="1" si="2"/>
        <v>238.14408161907929</v>
      </c>
      <c r="F19">
        <f t="shared" ca="1" si="2"/>
        <v>39.658125119973462</v>
      </c>
      <c r="G19">
        <f t="shared" ca="1" si="2"/>
        <v>16.826827511852233</v>
      </c>
      <c r="H19">
        <f t="shared" ca="1" si="2"/>
        <v>0.62961076965209317</v>
      </c>
      <c r="I19">
        <f t="shared" ca="1" si="2"/>
        <v>4.1992322087912619</v>
      </c>
      <c r="J19">
        <f t="shared" ca="1" si="3"/>
        <v>45.601254781335733</v>
      </c>
      <c r="K19">
        <f t="shared" ca="1" si="4"/>
        <v>449.46572691991418</v>
      </c>
      <c r="L19">
        <f t="shared" ca="1" si="4"/>
        <v>72.691516642275005</v>
      </c>
      <c r="M19">
        <f t="shared" ca="1" si="4"/>
        <v>11.915781540694974</v>
      </c>
      <c r="N19">
        <f t="shared" ca="1" si="4"/>
        <v>17.96039154894391</v>
      </c>
      <c r="O19">
        <f t="shared" ca="1" si="4"/>
        <v>3.0218559307714838</v>
      </c>
      <c r="P19">
        <f t="shared" ca="1" si="4"/>
        <v>10.551110111080593</v>
      </c>
      <c r="Q19">
        <f t="shared" ca="1" si="4"/>
        <v>30.592234964921992</v>
      </c>
      <c r="R19">
        <f t="shared" ca="1" si="4"/>
        <v>695.85342078850465</v>
      </c>
      <c r="S19">
        <f t="shared" ca="1" si="4"/>
        <v>249.78263127420252</v>
      </c>
      <c r="T19">
        <f t="shared" ca="1" si="4"/>
        <v>34.126614500785394</v>
      </c>
      <c r="U19">
        <f t="shared" ca="1" si="5"/>
        <v>39.018521367823205</v>
      </c>
      <c r="V19">
        <f t="shared" ca="1" si="5"/>
        <v>6.9260027495806371</v>
      </c>
      <c r="W19">
        <f t="shared" ca="1" si="5"/>
        <v>68.481312722134774</v>
      </c>
      <c r="X19">
        <f t="shared" ca="1" si="5"/>
        <v>11.102515278675549</v>
      </c>
      <c r="Y19">
        <f t="shared" ca="1" si="5"/>
        <v>45.644569890070763</v>
      </c>
      <c r="Z19">
        <f t="shared" ca="1" si="5"/>
        <v>7.7288253287343949</v>
      </c>
      <c r="AA19">
        <f t="shared" ca="1" si="5"/>
        <v>7.6350971654363526</v>
      </c>
      <c r="AB19">
        <f t="shared" ca="1" si="5"/>
        <v>0.74197153054351361</v>
      </c>
    </row>
    <row r="20" spans="1:28" x14ac:dyDescent="0.35">
      <c r="A20">
        <f t="shared" si="1"/>
        <v>13</v>
      </c>
      <c r="B20" t="str">
        <f>AUT!A13</f>
        <v>Meat animals nec</v>
      </c>
      <c r="C20" t="str">
        <f>VLOOKUP('EXIOBASE EU 25 imports'!B20, 'ISIC Code Mapping'!$A$2:$D$202,  4, FALSE)</f>
        <v>ISIC 01T03</v>
      </c>
      <c r="D20">
        <f t="shared" ref="D20:I29" ca="1" si="6">INDIRECT(D$8&amp;"!"&amp;D$7&amp;$A20)</f>
        <v>9.8198731919100446</v>
      </c>
      <c r="E20">
        <f t="shared" ca="1" si="6"/>
        <v>70.560678083858662</v>
      </c>
      <c r="F20">
        <f t="shared" ca="1" si="6"/>
        <v>10.796563222367372</v>
      </c>
      <c r="G20">
        <f t="shared" ca="1" si="6"/>
        <v>20.572753815372003</v>
      </c>
      <c r="H20">
        <f t="shared" ca="1" si="6"/>
        <v>0.43438424167773571</v>
      </c>
      <c r="I20">
        <f t="shared" ca="1" si="6"/>
        <v>3.3010197389433014</v>
      </c>
      <c r="J20">
        <f t="shared" ca="1" si="3"/>
        <v>223.29681944638563</v>
      </c>
      <c r="K20">
        <f t="shared" ref="K20:T29" ca="1" si="7">INDIRECT(K$8&amp;"!"&amp;K$7&amp;$A20)</f>
        <v>88.279675423526115</v>
      </c>
      <c r="L20">
        <f t="shared" ca="1" si="7"/>
        <v>8.3695253830748122</v>
      </c>
      <c r="M20">
        <f t="shared" ca="1" si="7"/>
        <v>336.65022645970038</v>
      </c>
      <c r="N20">
        <f t="shared" ca="1" si="7"/>
        <v>189.23953406081583</v>
      </c>
      <c r="O20">
        <f t="shared" ca="1" si="7"/>
        <v>6.3409868681370725</v>
      </c>
      <c r="P20">
        <f t="shared" ca="1" si="7"/>
        <v>2.6663846969321958</v>
      </c>
      <c r="Q20">
        <f t="shared" ca="1" si="7"/>
        <v>9.0642976661431547</v>
      </c>
      <c r="R20">
        <f t="shared" ca="1" si="7"/>
        <v>85.677324323724363</v>
      </c>
      <c r="S20">
        <f t="shared" ca="1" si="7"/>
        <v>8.1557008580152086</v>
      </c>
      <c r="T20">
        <f t="shared" ca="1" si="7"/>
        <v>16.633262848761252</v>
      </c>
      <c r="U20">
        <f t="shared" ref="U20:AB29" ca="1" si="8">INDIRECT(U$8&amp;"!"&amp;U$7&amp;$A20)</f>
        <v>1.3701964421048176</v>
      </c>
      <c r="V20">
        <f t="shared" ca="1" si="8"/>
        <v>1.2950460675324884</v>
      </c>
      <c r="W20">
        <f t="shared" ca="1" si="8"/>
        <v>93.27730270187314</v>
      </c>
      <c r="X20">
        <f t="shared" ca="1" si="8"/>
        <v>12.73444889218813</v>
      </c>
      <c r="Y20">
        <f t="shared" ca="1" si="8"/>
        <v>357.63166575232083</v>
      </c>
      <c r="Z20">
        <f t="shared" ca="1" si="8"/>
        <v>16.081919267283212</v>
      </c>
      <c r="AA20">
        <f t="shared" ca="1" si="8"/>
        <v>1.9532942939317137</v>
      </c>
      <c r="AB20">
        <f t="shared" ca="1" si="8"/>
        <v>0.242370105561136</v>
      </c>
    </row>
    <row r="21" spans="1:28" x14ac:dyDescent="0.35">
      <c r="A21">
        <f t="shared" si="1"/>
        <v>14</v>
      </c>
      <c r="B21" t="str">
        <f>AUT!A14</f>
        <v>Animal products nec</v>
      </c>
      <c r="C21" t="str">
        <f>VLOOKUP('EXIOBASE EU 25 imports'!B21, 'ISIC Code Mapping'!$A$2:$D$202,  4, FALSE)</f>
        <v>ISIC 01T03</v>
      </c>
      <c r="D21">
        <f t="shared" ca="1" si="6"/>
        <v>37.873359201715409</v>
      </c>
      <c r="E21">
        <f t="shared" ca="1" si="6"/>
        <v>57.171396670037595</v>
      </c>
      <c r="F21">
        <f t="shared" ca="1" si="6"/>
        <v>12.923532741620718</v>
      </c>
      <c r="G21">
        <f t="shared" ca="1" si="6"/>
        <v>51.481797639630379</v>
      </c>
      <c r="H21">
        <f t="shared" ca="1" si="6"/>
        <v>2.5712309825193649</v>
      </c>
      <c r="I21">
        <f t="shared" ca="1" si="6"/>
        <v>66.297232545256861</v>
      </c>
      <c r="J21">
        <f t="shared" ca="1" si="3"/>
        <v>117.55687527375925</v>
      </c>
      <c r="K21">
        <f t="shared" ca="1" si="7"/>
        <v>287.83150612168765</v>
      </c>
      <c r="L21">
        <f t="shared" ca="1" si="7"/>
        <v>17.39575594027357</v>
      </c>
      <c r="M21">
        <f t="shared" ca="1" si="7"/>
        <v>13.515033111397361</v>
      </c>
      <c r="N21">
        <f t="shared" ca="1" si="7"/>
        <v>193.08207543118604</v>
      </c>
      <c r="O21">
        <f t="shared" ca="1" si="7"/>
        <v>2.6146900781382301</v>
      </c>
      <c r="P21">
        <f t="shared" ca="1" si="7"/>
        <v>6.4385287646035003</v>
      </c>
      <c r="Q21">
        <f t="shared" ca="1" si="7"/>
        <v>7.3442913294570173</v>
      </c>
      <c r="R21">
        <f t="shared" ca="1" si="7"/>
        <v>95.5301909718942</v>
      </c>
      <c r="S21">
        <f t="shared" ca="1" si="7"/>
        <v>51.670759483551137</v>
      </c>
      <c r="T21">
        <f t="shared" ca="1" si="7"/>
        <v>14.022549080896392</v>
      </c>
      <c r="U21">
        <f t="shared" ca="1" si="8"/>
        <v>9.4233927731720808</v>
      </c>
      <c r="V21">
        <f t="shared" ca="1" si="8"/>
        <v>5.718785744557378</v>
      </c>
      <c r="W21">
        <f t="shared" ca="1" si="8"/>
        <v>83.855458862008831</v>
      </c>
      <c r="X21">
        <f t="shared" ca="1" si="8"/>
        <v>5.2083568916751721</v>
      </c>
      <c r="Y21">
        <f t="shared" ca="1" si="8"/>
        <v>77.10198013494481</v>
      </c>
      <c r="Z21">
        <f t="shared" ca="1" si="8"/>
        <v>6.2784653828274681</v>
      </c>
      <c r="AA21">
        <f t="shared" ca="1" si="8"/>
        <v>11.00745410035157</v>
      </c>
      <c r="AB21">
        <f t="shared" ca="1" si="8"/>
        <v>0.42022953764396326</v>
      </c>
    </row>
    <row r="22" spans="1:28" x14ac:dyDescent="0.35">
      <c r="A22">
        <f t="shared" si="1"/>
        <v>15</v>
      </c>
      <c r="B22" t="str">
        <f>AUT!A15</f>
        <v>Raw milk</v>
      </c>
      <c r="C22" t="str">
        <f>VLOOKUP('EXIOBASE EU 25 imports'!B22, 'ISIC Code Mapping'!$A$2:$D$202,  4, FALSE)</f>
        <v>ISIC 01T03</v>
      </c>
      <c r="D22">
        <f t="shared" ca="1" si="6"/>
        <v>0</v>
      </c>
      <c r="E22">
        <f t="shared" ca="1" si="6"/>
        <v>0</v>
      </c>
      <c r="F22">
        <f t="shared" ca="1" si="6"/>
        <v>0</v>
      </c>
      <c r="G22">
        <f t="shared" ca="1" si="6"/>
        <v>0</v>
      </c>
      <c r="H22">
        <f t="shared" ca="1" si="6"/>
        <v>0</v>
      </c>
      <c r="I22">
        <f t="shared" ca="1" si="6"/>
        <v>0</v>
      </c>
      <c r="J22">
        <f t="shared" ca="1" si="3"/>
        <v>0</v>
      </c>
      <c r="K22">
        <f t="shared" ca="1" si="7"/>
        <v>0</v>
      </c>
      <c r="L22">
        <f t="shared" ca="1" si="7"/>
        <v>0</v>
      </c>
      <c r="M22">
        <f t="shared" ca="1" si="7"/>
        <v>0</v>
      </c>
      <c r="N22">
        <f t="shared" ca="1" si="7"/>
        <v>0</v>
      </c>
      <c r="O22">
        <f t="shared" ca="1" si="7"/>
        <v>0</v>
      </c>
      <c r="P22">
        <f t="shared" ca="1" si="7"/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8"/>
        <v>0</v>
      </c>
      <c r="V22">
        <f t="shared" ca="1" si="8"/>
        <v>0</v>
      </c>
      <c r="W22">
        <f t="shared" ca="1" si="8"/>
        <v>0</v>
      </c>
      <c r="X22">
        <f t="shared" ca="1" si="8"/>
        <v>0</v>
      </c>
      <c r="Y22">
        <f t="shared" ca="1" si="8"/>
        <v>0</v>
      </c>
      <c r="Z22">
        <f t="shared" ca="1" si="8"/>
        <v>0</v>
      </c>
      <c r="AA22">
        <f t="shared" ca="1" si="8"/>
        <v>0</v>
      </c>
      <c r="AB22">
        <f t="shared" ca="1" si="8"/>
        <v>0</v>
      </c>
    </row>
    <row r="23" spans="1:28" x14ac:dyDescent="0.35">
      <c r="A23">
        <f t="shared" si="1"/>
        <v>16</v>
      </c>
      <c r="B23" t="str">
        <f>AUT!A16</f>
        <v>Wool, silk-worm cocoons</v>
      </c>
      <c r="C23" t="str">
        <f>VLOOKUP('EXIOBASE EU 25 imports'!B23, 'ISIC Code Mapping'!$A$2:$D$202,  4, FALSE)</f>
        <v>ISIC 01T03</v>
      </c>
      <c r="D23">
        <f t="shared" ca="1" si="6"/>
        <v>0.38529671284367062</v>
      </c>
      <c r="E23">
        <f t="shared" ca="1" si="6"/>
        <v>3.9937823383035496</v>
      </c>
      <c r="F23">
        <f t="shared" ca="1" si="6"/>
        <v>82.073831846755269</v>
      </c>
      <c r="G23">
        <f t="shared" ca="1" si="6"/>
        <v>4.9171628347533247E-2</v>
      </c>
      <c r="H23">
        <f t="shared" ca="1" si="6"/>
        <v>0</v>
      </c>
      <c r="I23">
        <f t="shared" ca="1" si="6"/>
        <v>9.9199183262156632E-4</v>
      </c>
      <c r="J23">
        <f t="shared" ca="1" si="3"/>
        <v>1.0935365788089906</v>
      </c>
      <c r="K23">
        <f t="shared" ca="1" si="7"/>
        <v>28.54580457506729</v>
      </c>
      <c r="L23">
        <f t="shared" ca="1" si="7"/>
        <v>0.37487596074735802</v>
      </c>
      <c r="M23">
        <f t="shared" ca="1" si="7"/>
        <v>1.2755337693225226</v>
      </c>
      <c r="N23">
        <f t="shared" ca="1" si="7"/>
        <v>155.42500880923976</v>
      </c>
      <c r="O23">
        <f t="shared" ca="1" si="7"/>
        <v>7.7695924677796749E-3</v>
      </c>
      <c r="P23">
        <f t="shared" ca="1" si="7"/>
        <v>5.0059902926616107E-2</v>
      </c>
      <c r="Q23">
        <f t="shared" ca="1" si="7"/>
        <v>0.51709353139175396</v>
      </c>
      <c r="R23">
        <f t="shared" ca="1" si="7"/>
        <v>1.3564038888686702</v>
      </c>
      <c r="S23">
        <f t="shared" ca="1" si="7"/>
        <v>0.58762702803677802</v>
      </c>
      <c r="T23">
        <f t="shared" ca="1" si="7"/>
        <v>1.3342071601360179</v>
      </c>
      <c r="U23">
        <f t="shared" ca="1" si="8"/>
        <v>1.5750505691742864</v>
      </c>
      <c r="V23">
        <f t="shared" ca="1" si="8"/>
        <v>0.14436499754689425</v>
      </c>
      <c r="W23">
        <f t="shared" ca="1" si="8"/>
        <v>1.7339473458345853</v>
      </c>
      <c r="X23">
        <f t="shared" ca="1" si="8"/>
        <v>0.33271540522944737</v>
      </c>
      <c r="Y23">
        <f t="shared" ca="1" si="8"/>
        <v>22.828753350218129</v>
      </c>
      <c r="Z23">
        <f t="shared" ca="1" si="8"/>
        <v>1.4189438049243124</v>
      </c>
      <c r="AA23">
        <f t="shared" ca="1" si="8"/>
        <v>0</v>
      </c>
      <c r="AB23">
        <f t="shared" ca="1" si="8"/>
        <v>0</v>
      </c>
    </row>
    <row r="24" spans="1:28" x14ac:dyDescent="0.35">
      <c r="A24">
        <f t="shared" si="1"/>
        <v>17</v>
      </c>
      <c r="B24" t="str">
        <f>AUT!A17</f>
        <v>Manure (conventional treatment)</v>
      </c>
      <c r="C24" t="str">
        <f>VLOOKUP('EXIOBASE EU 25 imports'!B24, 'ISIC Code Mapping'!$A$2:$D$202,  4, FALSE)</f>
        <v>ISIC 01T03</v>
      </c>
      <c r="D24">
        <f t="shared" ca="1" si="6"/>
        <v>0</v>
      </c>
      <c r="E24">
        <f t="shared" ca="1" si="6"/>
        <v>0</v>
      </c>
      <c r="F24">
        <f t="shared" ca="1" si="6"/>
        <v>0</v>
      </c>
      <c r="G24">
        <f t="shared" ca="1" si="6"/>
        <v>0</v>
      </c>
      <c r="H24">
        <f t="shared" ca="1" si="6"/>
        <v>0</v>
      </c>
      <c r="I24">
        <f t="shared" ca="1" si="6"/>
        <v>0</v>
      </c>
      <c r="J24">
        <f t="shared" ca="1" si="3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0</v>
      </c>
      <c r="Y24">
        <f t="shared" ca="1" si="8"/>
        <v>0</v>
      </c>
      <c r="Z24">
        <f t="shared" ca="1" si="8"/>
        <v>0</v>
      </c>
      <c r="AA24">
        <f t="shared" ca="1" si="8"/>
        <v>0</v>
      </c>
      <c r="AB24">
        <f t="shared" ca="1" si="8"/>
        <v>0</v>
      </c>
    </row>
    <row r="25" spans="1:28" x14ac:dyDescent="0.35">
      <c r="A25">
        <f t="shared" si="1"/>
        <v>18</v>
      </c>
      <c r="B25" t="str">
        <f>AUT!A18</f>
        <v>Manure (biogas treatment)</v>
      </c>
      <c r="C25" t="str">
        <f>VLOOKUP('EXIOBASE EU 25 imports'!B25, 'ISIC Code Mapping'!$A$2:$D$202,  4, FALSE)</f>
        <v>ISIC 01T03</v>
      </c>
      <c r="D25">
        <f t="shared" ca="1" si="6"/>
        <v>0</v>
      </c>
      <c r="E25">
        <f t="shared" ca="1" si="6"/>
        <v>0</v>
      </c>
      <c r="F25">
        <f t="shared" ca="1" si="6"/>
        <v>0</v>
      </c>
      <c r="G25">
        <f t="shared" ca="1" si="6"/>
        <v>0</v>
      </c>
      <c r="H25">
        <f t="shared" ca="1" si="6"/>
        <v>0</v>
      </c>
      <c r="I25">
        <f t="shared" ca="1" si="6"/>
        <v>0</v>
      </c>
      <c r="J25">
        <f t="shared" ca="1" si="3"/>
        <v>0</v>
      </c>
      <c r="K25">
        <f t="shared" ca="1" si="7"/>
        <v>0</v>
      </c>
      <c r="L25">
        <f t="shared" ca="1" si="7"/>
        <v>0</v>
      </c>
      <c r="M25">
        <f t="shared" ca="1" si="7"/>
        <v>0</v>
      </c>
      <c r="N25">
        <f t="shared" ca="1" si="7"/>
        <v>0</v>
      </c>
      <c r="O25">
        <f t="shared" ca="1" si="7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0</v>
      </c>
      <c r="Z25">
        <f t="shared" ca="1" si="8"/>
        <v>0</v>
      </c>
      <c r="AA25">
        <f t="shared" ca="1" si="8"/>
        <v>0</v>
      </c>
      <c r="AB25">
        <f t="shared" ca="1" si="8"/>
        <v>0</v>
      </c>
    </row>
    <row r="26" spans="1:28" x14ac:dyDescent="0.35">
      <c r="A26">
        <f t="shared" si="1"/>
        <v>19</v>
      </c>
      <c r="B26" t="str">
        <f>AUT!A19</f>
        <v>Products of forestry, logging and related services (02)</v>
      </c>
      <c r="C26" t="str">
        <f>VLOOKUP('EXIOBASE EU 25 imports'!B26, 'ISIC Code Mapping'!$A$2:$D$202,  4, FALSE)</f>
        <v>ISIC 01T03</v>
      </c>
      <c r="D26">
        <f t="shared" ca="1" si="6"/>
        <v>742.54260586736007</v>
      </c>
      <c r="E26">
        <f t="shared" ca="1" si="6"/>
        <v>228.03034246086779</v>
      </c>
      <c r="F26">
        <f t="shared" ca="1" si="6"/>
        <v>302.67718981768849</v>
      </c>
      <c r="G26">
        <f t="shared" ca="1" si="6"/>
        <v>69.766258438240087</v>
      </c>
      <c r="H26">
        <f t="shared" ca="1" si="6"/>
        <v>29.572411177446863</v>
      </c>
      <c r="I26">
        <f t="shared" ca="1" si="6"/>
        <v>647.70280574924334</v>
      </c>
      <c r="J26">
        <f t="shared" ca="1" si="3"/>
        <v>263.42660674853551</v>
      </c>
      <c r="K26">
        <f t="shared" ca="1" si="7"/>
        <v>1219.4494848652091</v>
      </c>
      <c r="L26">
        <f t="shared" ca="1" si="7"/>
        <v>18.904526804473473</v>
      </c>
      <c r="M26">
        <f t="shared" ca="1" si="7"/>
        <v>83.941719343427351</v>
      </c>
      <c r="N26">
        <f t="shared" ca="1" si="7"/>
        <v>404.65769185580945</v>
      </c>
      <c r="O26">
        <f t="shared" ca="1" si="7"/>
        <v>86.434850852290651</v>
      </c>
      <c r="P26">
        <f t="shared" ca="1" si="7"/>
        <v>26.618419483511758</v>
      </c>
      <c r="Q26">
        <f t="shared" ca="1" si="7"/>
        <v>29.873949949463551</v>
      </c>
      <c r="R26">
        <f t="shared" ca="1" si="7"/>
        <v>363.60483457714582</v>
      </c>
      <c r="S26">
        <f t="shared" ca="1" si="7"/>
        <v>145.67099870440262</v>
      </c>
      <c r="T26">
        <f t="shared" ca="1" si="7"/>
        <v>335.10488716183119</v>
      </c>
      <c r="U26">
        <f t="shared" ca="1" si="8"/>
        <v>40.733715573468672</v>
      </c>
      <c r="V26">
        <f t="shared" ca="1" si="8"/>
        <v>26.508569334457899</v>
      </c>
      <c r="W26">
        <f t="shared" ca="1" si="8"/>
        <v>223.56884182724198</v>
      </c>
      <c r="X26">
        <f t="shared" ca="1" si="8"/>
        <v>849.99003688602727</v>
      </c>
      <c r="Y26">
        <f t="shared" ca="1" si="8"/>
        <v>191.02571361917188</v>
      </c>
      <c r="Z26">
        <f t="shared" ca="1" si="8"/>
        <v>4.4352696382620458</v>
      </c>
      <c r="AA26">
        <f t="shared" ca="1" si="8"/>
        <v>4.6699323627458673</v>
      </c>
      <c r="AB26">
        <f t="shared" ca="1" si="8"/>
        <v>0.69302336765213557</v>
      </c>
    </row>
    <row r="27" spans="1:28" x14ac:dyDescent="0.35">
      <c r="A27">
        <f t="shared" si="1"/>
        <v>20</v>
      </c>
      <c r="B27" t="str">
        <f>AUT!A20</f>
        <v>Fish and other fishing products; services incidental of fishing (05)</v>
      </c>
      <c r="C27" t="str">
        <f>VLOOKUP('EXIOBASE EU 25 imports'!B27, 'ISIC Code Mapping'!$A$2:$D$202,  4, FALSE)</f>
        <v>ISIC 01T03</v>
      </c>
      <c r="D27">
        <f t="shared" ca="1" si="6"/>
        <v>78.740367979223137</v>
      </c>
      <c r="E27">
        <f t="shared" ca="1" si="6"/>
        <v>271.79155021935168</v>
      </c>
      <c r="F27">
        <f t="shared" ca="1" si="6"/>
        <v>92.218734964403993</v>
      </c>
      <c r="G27">
        <f t="shared" ca="1" si="6"/>
        <v>554.65293766163302</v>
      </c>
      <c r="H27">
        <f t="shared" ca="1" si="6"/>
        <v>98.983913190012174</v>
      </c>
      <c r="I27">
        <f t="shared" ca="1" si="6"/>
        <v>282.3080411794042</v>
      </c>
      <c r="J27">
        <f t="shared" ca="1" si="3"/>
        <v>1565.4325828753538</v>
      </c>
      <c r="K27">
        <f t="shared" ca="1" si="7"/>
        <v>830.80048632203057</v>
      </c>
      <c r="L27">
        <f t="shared" ca="1" si="7"/>
        <v>13.797097323416256</v>
      </c>
      <c r="M27">
        <f t="shared" ca="1" si="7"/>
        <v>101.39367979560488</v>
      </c>
      <c r="N27">
        <f t="shared" ca="1" si="7"/>
        <v>1233.2843495663628</v>
      </c>
      <c r="O27">
        <f t="shared" ca="1" si="7"/>
        <v>39.764490542517748</v>
      </c>
      <c r="P27">
        <f t="shared" ca="1" si="7"/>
        <v>69.707030019529995</v>
      </c>
      <c r="Q27">
        <f t="shared" ca="1" si="7"/>
        <v>34.925526005685114</v>
      </c>
      <c r="R27">
        <f t="shared" ca="1" si="7"/>
        <v>586.92780201663675</v>
      </c>
      <c r="S27">
        <f t="shared" ca="1" si="7"/>
        <v>1161.0652039570523</v>
      </c>
      <c r="T27">
        <f t="shared" ca="1" si="7"/>
        <v>405.50456743432545</v>
      </c>
      <c r="U27">
        <f t="shared" ca="1" si="8"/>
        <v>13.618572381325951</v>
      </c>
      <c r="V27">
        <f t="shared" ca="1" si="8"/>
        <v>13.586521029872376</v>
      </c>
      <c r="W27">
        <f t="shared" ca="1" si="8"/>
        <v>1390.0639024008874</v>
      </c>
      <c r="X27">
        <f t="shared" ca="1" si="8"/>
        <v>496.70665007389721</v>
      </c>
      <c r="Y27">
        <f t="shared" ca="1" si="8"/>
        <v>370.27636605007137</v>
      </c>
      <c r="Z27">
        <f t="shared" ca="1" si="8"/>
        <v>21.0703474666335</v>
      </c>
      <c r="AA27">
        <f t="shared" ca="1" si="8"/>
        <v>25.512010426364768</v>
      </c>
      <c r="AB27">
        <f t="shared" ca="1" si="8"/>
        <v>40.313278591205588</v>
      </c>
    </row>
    <row r="28" spans="1:28" x14ac:dyDescent="0.35">
      <c r="A28">
        <f t="shared" si="1"/>
        <v>21</v>
      </c>
      <c r="B28" t="str">
        <f>AUT!A21</f>
        <v>Anthracite</v>
      </c>
      <c r="C28" t="str">
        <f>VLOOKUP('EXIOBASE EU 25 imports'!B28, 'ISIC Code Mapping'!$A$2:$D$202,  4, FALSE)</f>
        <v>ISIC 05</v>
      </c>
      <c r="D28">
        <f t="shared" ca="1" si="6"/>
        <v>0.98133269412509316</v>
      </c>
      <c r="E28">
        <f t="shared" ca="1" si="6"/>
        <v>78.892581939785501</v>
      </c>
      <c r="F28">
        <f t="shared" ca="1" si="6"/>
        <v>1.6611437143460832</v>
      </c>
      <c r="G28">
        <f t="shared" ca="1" si="6"/>
        <v>9.4564785218666764E-2</v>
      </c>
      <c r="H28">
        <f t="shared" ca="1" si="6"/>
        <v>6.8146342596942217E-2</v>
      </c>
      <c r="I28">
        <f t="shared" ca="1" si="6"/>
        <v>2.3826854423015704E-2</v>
      </c>
      <c r="J28">
        <f t="shared" ca="1" si="3"/>
        <v>55.957303136453113</v>
      </c>
      <c r="K28">
        <f t="shared" ca="1" si="7"/>
        <v>23.152711631599185</v>
      </c>
      <c r="L28">
        <f t="shared" ca="1" si="7"/>
        <v>7.8200628326473478E-3</v>
      </c>
      <c r="M28">
        <f t="shared" ca="1" si="7"/>
        <v>4.6672730064854182</v>
      </c>
      <c r="N28">
        <f t="shared" ca="1" si="7"/>
        <v>15.823585117606349</v>
      </c>
      <c r="O28">
        <f t="shared" ca="1" si="7"/>
        <v>0.81111190550431578</v>
      </c>
      <c r="P28">
        <f t="shared" ca="1" si="7"/>
        <v>0.20055078590033321</v>
      </c>
      <c r="Q28">
        <f t="shared" ca="1" si="7"/>
        <v>10.13462265063453</v>
      </c>
      <c r="R28">
        <f t="shared" ca="1" si="7"/>
        <v>29.195670974606244</v>
      </c>
      <c r="S28">
        <f t="shared" ca="1" si="7"/>
        <v>39.742580953063936</v>
      </c>
      <c r="T28">
        <f t="shared" ca="1" si="7"/>
        <v>1.9005038927335731</v>
      </c>
      <c r="U28">
        <f t="shared" ca="1" si="8"/>
        <v>32.329304314888944</v>
      </c>
      <c r="V28">
        <f t="shared" ca="1" si="8"/>
        <v>2.1509554648124887</v>
      </c>
      <c r="W28">
        <f t="shared" ca="1" si="8"/>
        <v>71.65677228631678</v>
      </c>
      <c r="X28">
        <f t="shared" ca="1" si="8"/>
        <v>5.6633953751039481E-2</v>
      </c>
      <c r="Y28">
        <f t="shared" ca="1" si="8"/>
        <v>23.634399637499886</v>
      </c>
      <c r="Z28">
        <f t="shared" ca="1" si="8"/>
        <v>117.09869568771565</v>
      </c>
      <c r="AA28">
        <f t="shared" ca="1" si="8"/>
        <v>7.5635672029025178</v>
      </c>
      <c r="AB28">
        <f t="shared" ca="1" si="8"/>
        <v>0</v>
      </c>
    </row>
    <row r="29" spans="1:28" x14ac:dyDescent="0.35">
      <c r="A29">
        <f t="shared" si="1"/>
        <v>22</v>
      </c>
      <c r="B29" t="str">
        <f>AUT!A22</f>
        <v>Coking Coal</v>
      </c>
      <c r="C29" t="str">
        <f>VLOOKUP('EXIOBASE EU 25 imports'!B29, 'ISIC Code Mapping'!$A$2:$D$202,  4, FALSE)</f>
        <v>ISIC 05</v>
      </c>
      <c r="D29">
        <f t="shared" ca="1" si="6"/>
        <v>10.41613948192188</v>
      </c>
      <c r="E29">
        <f t="shared" ca="1" si="6"/>
        <v>1.8712686444720006</v>
      </c>
      <c r="F29">
        <f t="shared" ca="1" si="6"/>
        <v>8.3904723804256438</v>
      </c>
      <c r="G29">
        <f t="shared" ca="1" si="6"/>
        <v>2.7556487827571732</v>
      </c>
      <c r="H29">
        <f t="shared" ca="1" si="6"/>
        <v>0.21769401758998319</v>
      </c>
      <c r="I29">
        <f t="shared" ca="1" si="6"/>
        <v>37.488978824304333</v>
      </c>
      <c r="J29">
        <f t="shared" ca="1" si="3"/>
        <v>11.986666300095949</v>
      </c>
      <c r="K29">
        <f t="shared" ca="1" si="7"/>
        <v>99.8193562467752</v>
      </c>
      <c r="L29">
        <f t="shared" ca="1" si="7"/>
        <v>0.25020190376273538</v>
      </c>
      <c r="M29">
        <f t="shared" ca="1" si="7"/>
        <v>9.4644850743516695</v>
      </c>
      <c r="N29">
        <f t="shared" ca="1" si="7"/>
        <v>15.678896109268196</v>
      </c>
      <c r="O29">
        <f t="shared" ca="1" si="7"/>
        <v>3.8505871167755666E-3</v>
      </c>
      <c r="P29">
        <f t="shared" ca="1" si="7"/>
        <v>7.3603869718518455E-2</v>
      </c>
      <c r="Q29">
        <f t="shared" ca="1" si="7"/>
        <v>0.24035740868122629</v>
      </c>
      <c r="R29">
        <f t="shared" ca="1" si="7"/>
        <v>112.91396405079315</v>
      </c>
      <c r="S29">
        <f t="shared" ca="1" si="7"/>
        <v>7.7017857499818501</v>
      </c>
      <c r="T29">
        <f t="shared" ca="1" si="7"/>
        <v>0.22615172277868401</v>
      </c>
      <c r="U29">
        <f t="shared" ca="1" si="8"/>
        <v>2.7855035121369753</v>
      </c>
      <c r="V29">
        <f t="shared" ca="1" si="8"/>
        <v>0.28030878249722774</v>
      </c>
      <c r="W29">
        <f t="shared" ca="1" si="8"/>
        <v>31.790290375120893</v>
      </c>
      <c r="X29">
        <f t="shared" ca="1" si="8"/>
        <v>0.5712574285703631</v>
      </c>
      <c r="Y29">
        <f t="shared" ca="1" si="8"/>
        <v>105.43628648382885</v>
      </c>
      <c r="Z29">
        <f t="shared" ca="1" si="8"/>
        <v>7.3121099941850343</v>
      </c>
      <c r="AA29">
        <f t="shared" ca="1" si="8"/>
        <v>0.39232882707465982</v>
      </c>
      <c r="AB29">
        <f t="shared" ca="1" si="8"/>
        <v>0</v>
      </c>
    </row>
    <row r="30" spans="1:28" x14ac:dyDescent="0.35">
      <c r="A30">
        <f t="shared" si="1"/>
        <v>23</v>
      </c>
      <c r="B30" t="str">
        <f>AUT!A23</f>
        <v>Other Bituminous Coal</v>
      </c>
      <c r="C30" t="str">
        <f>VLOOKUP('EXIOBASE EU 25 imports'!B30, 'ISIC Code Mapping'!$A$2:$D$202,  4, FALSE)</f>
        <v>ISIC 05</v>
      </c>
      <c r="D30">
        <f t="shared" ref="D30:I39" ca="1" si="9">INDIRECT(D$8&amp;"!"&amp;D$7&amp;$A30)</f>
        <v>226.80355310010205</v>
      </c>
      <c r="E30">
        <f t="shared" ca="1" si="9"/>
        <v>141.35013632358761</v>
      </c>
      <c r="F30">
        <f t="shared" ca="1" si="9"/>
        <v>274.85647302468652</v>
      </c>
      <c r="G30">
        <f t="shared" ca="1" si="9"/>
        <v>122.55138522213487</v>
      </c>
      <c r="H30">
        <f t="shared" ca="1" si="9"/>
        <v>2.165836372234665</v>
      </c>
      <c r="I30">
        <f t="shared" ca="1" si="9"/>
        <v>263.71041547533406</v>
      </c>
      <c r="J30">
        <f t="shared" ca="1" si="3"/>
        <v>407.25509500704135</v>
      </c>
      <c r="K30">
        <f t="shared" ref="K30:T39" ca="1" si="10">INDIRECT(K$8&amp;"!"&amp;K$7&amp;$A30)</f>
        <v>1738.3846741649754</v>
      </c>
      <c r="L30">
        <f t="shared" ca="1" si="10"/>
        <v>112.59564707335724</v>
      </c>
      <c r="M30">
        <f t="shared" ca="1" si="10"/>
        <v>175.22177166919403</v>
      </c>
      <c r="N30">
        <f t="shared" ca="1" si="10"/>
        <v>826.96253179752898</v>
      </c>
      <c r="O30">
        <f t="shared" ca="1" si="10"/>
        <v>7.2576571553788272</v>
      </c>
      <c r="P30">
        <f t="shared" ca="1" si="10"/>
        <v>11.567271282478085</v>
      </c>
      <c r="Q30">
        <f t="shared" ca="1" si="10"/>
        <v>18.158000886766899</v>
      </c>
      <c r="R30">
        <f t="shared" ca="1" si="10"/>
        <v>1525.1620277430161</v>
      </c>
      <c r="S30">
        <f t="shared" ca="1" si="10"/>
        <v>451.09331887973707</v>
      </c>
      <c r="T30">
        <f t="shared" ca="1" si="10"/>
        <v>153.62651238275447</v>
      </c>
      <c r="U30">
        <f t="shared" ref="U30:AB39" ca="1" si="11">INDIRECT(U$8&amp;"!"&amp;U$7&amp;$A30)</f>
        <v>279.43305975636088</v>
      </c>
      <c r="V30">
        <f t="shared" ca="1" si="11"/>
        <v>23.614041432750941</v>
      </c>
      <c r="W30">
        <f t="shared" ca="1" si="11"/>
        <v>640.35257518857088</v>
      </c>
      <c r="X30">
        <f t="shared" ca="1" si="11"/>
        <v>123.99606938115669</v>
      </c>
      <c r="Y30">
        <f t="shared" ca="1" si="11"/>
        <v>1514.5845823782247</v>
      </c>
      <c r="Z30">
        <f t="shared" ca="1" si="11"/>
        <v>29.885707806944055</v>
      </c>
      <c r="AA30">
        <f t="shared" ca="1" si="11"/>
        <v>184.87672493151635</v>
      </c>
      <c r="AB30">
        <f t="shared" ca="1" si="11"/>
        <v>7.4491625662550945E-3</v>
      </c>
    </row>
    <row r="31" spans="1:28" x14ac:dyDescent="0.35">
      <c r="A31">
        <f t="shared" si="1"/>
        <v>24</v>
      </c>
      <c r="B31" t="str">
        <f>AUT!A24</f>
        <v>Sub-Bituminous Coal</v>
      </c>
      <c r="C31" t="str">
        <f>VLOOKUP('EXIOBASE EU 25 imports'!B31, 'ISIC Code Mapping'!$A$2:$D$202,  4, FALSE)</f>
        <v>ISIC 05</v>
      </c>
      <c r="D31">
        <f t="shared" ca="1" si="9"/>
        <v>4.6195929024364704</v>
      </c>
      <c r="E31">
        <f t="shared" ca="1" si="9"/>
        <v>7.07618816983023</v>
      </c>
      <c r="F31">
        <f t="shared" ca="1" si="9"/>
        <v>2.2433871266215291</v>
      </c>
      <c r="G31">
        <f t="shared" ca="1" si="9"/>
        <v>1.9076300543844068E-4</v>
      </c>
      <c r="H31">
        <f t="shared" ca="1" si="9"/>
        <v>0</v>
      </c>
      <c r="I31">
        <f t="shared" ca="1" si="9"/>
        <v>6.9996943164126151</v>
      </c>
      <c r="J31">
        <f t="shared" ca="1" si="3"/>
        <v>18.135834704175764</v>
      </c>
      <c r="K31">
        <f t="shared" ca="1" si="10"/>
        <v>64.720152730034798</v>
      </c>
      <c r="L31">
        <f t="shared" ca="1" si="10"/>
        <v>6.9174552972592949</v>
      </c>
      <c r="M31">
        <f t="shared" ca="1" si="10"/>
        <v>0.2050696452369527</v>
      </c>
      <c r="N31">
        <f t="shared" ca="1" si="10"/>
        <v>67.604196368631861</v>
      </c>
      <c r="O31">
        <f t="shared" ca="1" si="10"/>
        <v>0</v>
      </c>
      <c r="P31">
        <f t="shared" ca="1" si="10"/>
        <v>0</v>
      </c>
      <c r="Q31">
        <f t="shared" ca="1" si="10"/>
        <v>0.90901444904984108</v>
      </c>
      <c r="R31">
        <f t="shared" ca="1" si="10"/>
        <v>39.377213008036328</v>
      </c>
      <c r="S31">
        <f t="shared" ca="1" si="10"/>
        <v>5.6306959410504049</v>
      </c>
      <c r="T31">
        <f t="shared" ca="1" si="10"/>
        <v>1.4841643038504999</v>
      </c>
      <c r="U31">
        <f t="shared" ca="1" si="11"/>
        <v>4.9768989950044338</v>
      </c>
      <c r="V31">
        <f t="shared" ca="1" si="11"/>
        <v>2.7029539077079563</v>
      </c>
      <c r="W31">
        <f t="shared" ca="1" si="11"/>
        <v>13.19342623916987</v>
      </c>
      <c r="X31">
        <f t="shared" ca="1" si="11"/>
        <v>6.598493558281687</v>
      </c>
      <c r="Y31">
        <f t="shared" ca="1" si="11"/>
        <v>47.96768155684348</v>
      </c>
      <c r="Z31">
        <f t="shared" ca="1" si="11"/>
        <v>6.3187113467496247E-4</v>
      </c>
      <c r="AA31">
        <f t="shared" ca="1" si="11"/>
        <v>14.547885084593592</v>
      </c>
      <c r="AB31">
        <f t="shared" ca="1" si="11"/>
        <v>0</v>
      </c>
    </row>
    <row r="32" spans="1:28" x14ac:dyDescent="0.35">
      <c r="A32">
        <f t="shared" si="1"/>
        <v>25</v>
      </c>
      <c r="B32" t="str">
        <f>AUT!A25</f>
        <v>Patent Fuel</v>
      </c>
      <c r="C32" t="str">
        <f>VLOOKUP('EXIOBASE EU 25 imports'!B32, 'ISIC Code Mapping'!$A$2:$D$202,  4, FALSE)</f>
        <v>ISIC 05</v>
      </c>
      <c r="D32">
        <f t="shared" ca="1" si="9"/>
        <v>0</v>
      </c>
      <c r="E32">
        <f t="shared" ca="1" si="9"/>
        <v>1.501677103334734</v>
      </c>
      <c r="F32">
        <f t="shared" ca="1" si="9"/>
        <v>0</v>
      </c>
      <c r="G32">
        <f t="shared" ca="1" si="9"/>
        <v>4.1421134921929503E-2</v>
      </c>
      <c r="H32">
        <f t="shared" ca="1" si="9"/>
        <v>0</v>
      </c>
      <c r="I32">
        <f t="shared" ca="1" si="9"/>
        <v>0</v>
      </c>
      <c r="J32">
        <f t="shared" ca="1" si="3"/>
        <v>2.666974655048485</v>
      </c>
      <c r="K32">
        <f t="shared" ca="1" si="10"/>
        <v>0.4721559962769834</v>
      </c>
      <c r="L32">
        <f t="shared" ca="1" si="10"/>
        <v>0</v>
      </c>
      <c r="M32">
        <f t="shared" ca="1" si="10"/>
        <v>7.8431699435032849</v>
      </c>
      <c r="N32">
        <f t="shared" ca="1" si="10"/>
        <v>0</v>
      </c>
      <c r="O32">
        <f t="shared" ca="1" si="10"/>
        <v>0</v>
      </c>
      <c r="P32">
        <f t="shared" ca="1" si="10"/>
        <v>0</v>
      </c>
      <c r="Q32">
        <f t="shared" ca="1" si="10"/>
        <v>0.19286761937760494</v>
      </c>
      <c r="R32">
        <f t="shared" ca="1" si="10"/>
        <v>0.26612277411631724</v>
      </c>
      <c r="S32">
        <f t="shared" ca="1" si="10"/>
        <v>0</v>
      </c>
      <c r="T32">
        <f t="shared" ca="1" si="10"/>
        <v>0</v>
      </c>
      <c r="U32">
        <f t="shared" ca="1" si="11"/>
        <v>1.9409549636744145E-2</v>
      </c>
      <c r="V32">
        <f t="shared" ca="1" si="11"/>
        <v>0</v>
      </c>
      <c r="W32">
        <f t="shared" ca="1" si="11"/>
        <v>2.0844391477060457E-3</v>
      </c>
      <c r="X32">
        <f t="shared" ca="1" si="11"/>
        <v>0</v>
      </c>
      <c r="Y32">
        <f t="shared" ca="1" si="11"/>
        <v>8.6701370408964751E-3</v>
      </c>
      <c r="Z32">
        <f t="shared" ca="1" si="11"/>
        <v>0</v>
      </c>
      <c r="AA32">
        <f t="shared" ca="1" si="11"/>
        <v>0</v>
      </c>
      <c r="AB32">
        <f t="shared" ca="1" si="11"/>
        <v>0</v>
      </c>
    </row>
    <row r="33" spans="1:28" x14ac:dyDescent="0.35">
      <c r="A33">
        <f t="shared" si="1"/>
        <v>26</v>
      </c>
      <c r="B33" t="str">
        <f>AUT!A26</f>
        <v>Lignite/Brown Coal</v>
      </c>
      <c r="C33" t="str">
        <f>VLOOKUP('EXIOBASE EU 25 imports'!B33, 'ISIC Code Mapping'!$A$2:$D$202,  4, FALSE)</f>
        <v>ISIC 05</v>
      </c>
      <c r="D33">
        <f t="shared" ca="1" si="9"/>
        <v>21.99948817159326</v>
      </c>
      <c r="E33">
        <f t="shared" ca="1" si="9"/>
        <v>48.629259560606791</v>
      </c>
      <c r="F33">
        <f t="shared" ca="1" si="9"/>
        <v>39.302528620518565</v>
      </c>
      <c r="G33">
        <f t="shared" ca="1" si="9"/>
        <v>3.5587335246147128E-2</v>
      </c>
      <c r="H33">
        <f t="shared" ca="1" si="9"/>
        <v>0</v>
      </c>
      <c r="I33">
        <f t="shared" ca="1" si="9"/>
        <v>0</v>
      </c>
      <c r="J33">
        <f t="shared" ca="1" si="3"/>
        <v>21.088247217553395</v>
      </c>
      <c r="K33">
        <f t="shared" ca="1" si="10"/>
        <v>7.5731485556618328</v>
      </c>
      <c r="L33">
        <f t="shared" ca="1" si="10"/>
        <v>17.609530005898343</v>
      </c>
      <c r="M33">
        <f t="shared" ca="1" si="10"/>
        <v>8.3019125622517844</v>
      </c>
      <c r="N33">
        <f t="shared" ca="1" si="10"/>
        <v>1.53920003288602</v>
      </c>
      <c r="O33">
        <f t="shared" ca="1" si="10"/>
        <v>0</v>
      </c>
      <c r="P33">
        <f t="shared" ca="1" si="10"/>
        <v>5.9127896728050106E-2</v>
      </c>
      <c r="Q33">
        <f t="shared" ca="1" si="10"/>
        <v>6.2469649656373161</v>
      </c>
      <c r="R33">
        <f t="shared" ca="1" si="10"/>
        <v>6.7487331795338061</v>
      </c>
      <c r="S33">
        <f t="shared" ca="1" si="10"/>
        <v>35.659965199638428</v>
      </c>
      <c r="T33">
        <f t="shared" ca="1" si="10"/>
        <v>0</v>
      </c>
      <c r="U33">
        <f t="shared" ca="1" si="11"/>
        <v>39.6864149839489</v>
      </c>
      <c r="V33">
        <f t="shared" ca="1" si="11"/>
        <v>3.0370916992632995</v>
      </c>
      <c r="W33">
        <f t="shared" ca="1" si="11"/>
        <v>0.1496693396801099</v>
      </c>
      <c r="X33">
        <f t="shared" ca="1" si="11"/>
        <v>0</v>
      </c>
      <c r="Y33">
        <f t="shared" ca="1" si="11"/>
        <v>2.4581679084552435</v>
      </c>
      <c r="Z33">
        <f t="shared" ca="1" si="11"/>
        <v>0.1057695899444713</v>
      </c>
      <c r="AA33">
        <f t="shared" ca="1" si="11"/>
        <v>5.3812395053609876</v>
      </c>
      <c r="AB33">
        <f t="shared" ca="1" si="11"/>
        <v>3.5555027886864572E-3</v>
      </c>
    </row>
    <row r="34" spans="1:28" x14ac:dyDescent="0.35">
      <c r="A34">
        <f t="shared" si="1"/>
        <v>27</v>
      </c>
      <c r="B34" t="str">
        <f>AUT!A27</f>
        <v>BKB/Peat Briquettes</v>
      </c>
      <c r="C34" t="str">
        <f>VLOOKUP('EXIOBASE EU 25 imports'!B34, 'ISIC Code Mapping'!$A$2:$D$202,  4, FALSE)</f>
        <v>ISIC 05</v>
      </c>
      <c r="D34">
        <f t="shared" ca="1" si="9"/>
        <v>10.574947845735354</v>
      </c>
      <c r="E34">
        <f t="shared" ca="1" si="9"/>
        <v>6.3563697346905821</v>
      </c>
      <c r="F34">
        <f t="shared" ca="1" si="9"/>
        <v>5.141313025641554</v>
      </c>
      <c r="G34">
        <f t="shared" ca="1" si="9"/>
        <v>3.2483271042052717</v>
      </c>
      <c r="H34">
        <f t="shared" ca="1" si="9"/>
        <v>1.6454679456402676E-2</v>
      </c>
      <c r="I34">
        <f t="shared" ca="1" si="9"/>
        <v>0.33487215785940133</v>
      </c>
      <c r="J34">
        <f t="shared" ca="1" si="3"/>
        <v>26.283124350361888</v>
      </c>
      <c r="K34">
        <f t="shared" ca="1" si="10"/>
        <v>8.5068149818983212</v>
      </c>
      <c r="L34">
        <f t="shared" ca="1" si="10"/>
        <v>2.1980308014198511</v>
      </c>
      <c r="M34">
        <f t="shared" ca="1" si="10"/>
        <v>9.1393777449891689E-2</v>
      </c>
      <c r="N34">
        <f t="shared" ca="1" si="10"/>
        <v>29.205736622345928</v>
      </c>
      <c r="O34">
        <f t="shared" ca="1" si="10"/>
        <v>0.30249032086277416</v>
      </c>
      <c r="P34">
        <f t="shared" ca="1" si="10"/>
        <v>5.4070802152891808</v>
      </c>
      <c r="Q34">
        <f t="shared" ca="1" si="10"/>
        <v>0.82538177297121329</v>
      </c>
      <c r="R34">
        <f t="shared" ca="1" si="10"/>
        <v>52.470956979176925</v>
      </c>
      <c r="S34">
        <f t="shared" ca="1" si="10"/>
        <v>5.2431196207059294</v>
      </c>
      <c r="T34">
        <f t="shared" ca="1" si="10"/>
        <v>1.8408354479413442</v>
      </c>
      <c r="U34">
        <f t="shared" ca="1" si="11"/>
        <v>3.0654237217996574</v>
      </c>
      <c r="V34">
        <f t="shared" ca="1" si="11"/>
        <v>2.6076544641458965</v>
      </c>
      <c r="W34">
        <f t="shared" ca="1" si="11"/>
        <v>19.392769988073002</v>
      </c>
      <c r="X34">
        <f t="shared" ca="1" si="11"/>
        <v>4.8930221579409841</v>
      </c>
      <c r="Y34">
        <f t="shared" ca="1" si="11"/>
        <v>26.076459556178417</v>
      </c>
      <c r="Z34">
        <f t="shared" ca="1" si="11"/>
        <v>0.47294515376591229</v>
      </c>
      <c r="AA34">
        <f t="shared" ca="1" si="11"/>
        <v>2.7971978502130534</v>
      </c>
      <c r="AB34">
        <f t="shared" ca="1" si="11"/>
        <v>0.10647783168275178</v>
      </c>
    </row>
    <row r="35" spans="1:28" x14ac:dyDescent="0.35">
      <c r="A35">
        <f t="shared" si="1"/>
        <v>28</v>
      </c>
      <c r="B35" t="str">
        <f>AUT!A28</f>
        <v>Peat</v>
      </c>
      <c r="C35" t="str">
        <f>VLOOKUP('EXIOBASE EU 25 imports'!B35, 'ISIC Code Mapping'!$A$2:$D$202,  4, FALSE)</f>
        <v>ISIC 05</v>
      </c>
      <c r="D35">
        <f t="shared" ca="1" si="9"/>
        <v>0.45445686400848473</v>
      </c>
      <c r="E35">
        <f t="shared" ca="1" si="9"/>
        <v>2.7344453042690096</v>
      </c>
      <c r="F35">
        <f t="shared" ca="1" si="9"/>
        <v>0.72375943046591829</v>
      </c>
      <c r="G35">
        <f t="shared" ca="1" si="9"/>
        <v>2.3906349979409862</v>
      </c>
      <c r="H35">
        <f t="shared" ca="1" si="9"/>
        <v>0.2883655680659063</v>
      </c>
      <c r="I35">
        <f t="shared" ca="1" si="9"/>
        <v>1.321385437522185</v>
      </c>
      <c r="J35">
        <f t="shared" ca="1" si="3"/>
        <v>3.0095939596709789</v>
      </c>
      <c r="K35">
        <f t="shared" ca="1" si="10"/>
        <v>9.8542041244182741</v>
      </c>
      <c r="L35">
        <f t="shared" ca="1" si="10"/>
        <v>0.46670413681615874</v>
      </c>
      <c r="M35">
        <f t="shared" ca="1" si="10"/>
        <v>9.4865939904140216E-4</v>
      </c>
      <c r="N35">
        <f t="shared" ca="1" si="10"/>
        <v>5.3910799404609282</v>
      </c>
      <c r="O35">
        <f t="shared" ca="1" si="10"/>
        <v>0.81556274175062982</v>
      </c>
      <c r="P35">
        <f t="shared" ca="1" si="10"/>
        <v>1.2081451082154087</v>
      </c>
      <c r="Q35">
        <f t="shared" ca="1" si="10"/>
        <v>0.35361128328683589</v>
      </c>
      <c r="R35">
        <f t="shared" ca="1" si="10"/>
        <v>19.019171347200743</v>
      </c>
      <c r="S35">
        <f t="shared" ca="1" si="10"/>
        <v>1.882878516622785</v>
      </c>
      <c r="T35">
        <f t="shared" ca="1" si="10"/>
        <v>0.57875585786280503</v>
      </c>
      <c r="U35">
        <f t="shared" ca="1" si="11"/>
        <v>0.77618354774724008</v>
      </c>
      <c r="V35">
        <f t="shared" ca="1" si="11"/>
        <v>0.74813701296206325</v>
      </c>
      <c r="W35">
        <f t="shared" ca="1" si="11"/>
        <v>2.5061517764606949</v>
      </c>
      <c r="X35">
        <f t="shared" ca="1" si="11"/>
        <v>1.0264007379212923</v>
      </c>
      <c r="Y35">
        <f t="shared" ca="1" si="11"/>
        <v>20.866055044452544</v>
      </c>
      <c r="Z35">
        <f t="shared" ca="1" si="11"/>
        <v>9.1327113430431456E-2</v>
      </c>
      <c r="AA35">
        <f t="shared" ca="1" si="11"/>
        <v>0.47655183551553332</v>
      </c>
      <c r="AB35">
        <f t="shared" ca="1" si="11"/>
        <v>3.6842767127284186E-3</v>
      </c>
    </row>
    <row r="36" spans="1:28" x14ac:dyDescent="0.35">
      <c r="A36">
        <f t="shared" si="1"/>
        <v>29</v>
      </c>
      <c r="B36" t="str">
        <f>AUT!A29</f>
        <v>Crude petroleum and services related to crude oil extraction, excluding surveying</v>
      </c>
      <c r="C36" t="str">
        <f>VLOOKUP('EXIOBASE EU 25 imports'!B36, 'ISIC Code Mapping'!$A$2:$D$202,  4, FALSE)</f>
        <v>ISIC 06</v>
      </c>
      <c r="D36">
        <f t="shared" ca="1" si="9"/>
        <v>1938.4470373807105</v>
      </c>
      <c r="E36">
        <f t="shared" ca="1" si="9"/>
        <v>1307.3517289143745</v>
      </c>
      <c r="F36">
        <f t="shared" ca="1" si="9"/>
        <v>1397.1831752859102</v>
      </c>
      <c r="G36">
        <f t="shared" ca="1" si="9"/>
        <v>754.0363836013978</v>
      </c>
      <c r="H36">
        <f t="shared" ca="1" si="9"/>
        <v>16.474476760976259</v>
      </c>
      <c r="I36">
        <f t="shared" ca="1" si="9"/>
        <v>2761.0372973468261</v>
      </c>
      <c r="J36">
        <f t="shared" ca="1" si="3"/>
        <v>10191.024297824908</v>
      </c>
      <c r="K36">
        <f t="shared" ca="1" si="10"/>
        <v>18884.724906288833</v>
      </c>
      <c r="L36">
        <f t="shared" ca="1" si="10"/>
        <v>1249.2330019743069</v>
      </c>
      <c r="M36">
        <f t="shared" ca="1" si="10"/>
        <v>1196.2270269098244</v>
      </c>
      <c r="N36">
        <f t="shared" ca="1" si="10"/>
        <v>12620.591860721348</v>
      </c>
      <c r="O36">
        <f t="shared" ca="1" si="10"/>
        <v>38.012439880226111</v>
      </c>
      <c r="P36">
        <f t="shared" ca="1" si="10"/>
        <v>1507.2111574878184</v>
      </c>
      <c r="Q36">
        <f t="shared" ca="1" si="10"/>
        <v>268.44940471536705</v>
      </c>
      <c r="R36">
        <f t="shared" ca="1" si="10"/>
        <v>22611.878303432284</v>
      </c>
      <c r="S36">
        <f t="shared" ca="1" si="10"/>
        <v>4289.3130566091513</v>
      </c>
      <c r="T36">
        <f t="shared" ca="1" si="10"/>
        <v>2812.2751348950283</v>
      </c>
      <c r="U36">
        <f t="shared" ca="1" si="11"/>
        <v>1094.3616636083434</v>
      </c>
      <c r="V36">
        <f t="shared" ca="1" si="11"/>
        <v>3.7953150848223225</v>
      </c>
      <c r="W36">
        <f t="shared" ca="1" si="11"/>
        <v>14421.91063533767</v>
      </c>
      <c r="X36">
        <f t="shared" ca="1" si="11"/>
        <v>4111.2934534855794</v>
      </c>
      <c r="Y36">
        <f t="shared" ca="1" si="11"/>
        <v>12037.946689973796</v>
      </c>
      <c r="Z36">
        <f t="shared" ca="1" si="11"/>
        <v>752.8773006070752</v>
      </c>
      <c r="AA36">
        <f t="shared" ca="1" si="11"/>
        <v>475.58256901248456</v>
      </c>
      <c r="AB36">
        <f t="shared" ca="1" si="11"/>
        <v>11.218655224189948</v>
      </c>
    </row>
    <row r="37" spans="1:28" x14ac:dyDescent="0.35">
      <c r="A37">
        <f t="shared" si="1"/>
        <v>30</v>
      </c>
      <c r="B37" t="str">
        <f>AUT!A30</f>
        <v>Natural gas and services related to natural gas extraction, excluding surveying</v>
      </c>
      <c r="C37" t="str">
        <f>VLOOKUP('EXIOBASE EU 25 imports'!B37, 'ISIC Code Mapping'!$A$2:$D$202,  4, FALSE)</f>
        <v>ISIC 06</v>
      </c>
      <c r="D37">
        <f t="shared" ca="1" si="9"/>
        <v>4.312880697524065</v>
      </c>
      <c r="E37">
        <f t="shared" ca="1" si="9"/>
        <v>7453.7314974657666</v>
      </c>
      <c r="F37">
        <f t="shared" ca="1" si="9"/>
        <v>668.56586084930996</v>
      </c>
      <c r="G37">
        <f t="shared" ca="1" si="9"/>
        <v>58.296794457356199</v>
      </c>
      <c r="H37">
        <f t="shared" ca="1" si="9"/>
        <v>54.622079260776246</v>
      </c>
      <c r="I37">
        <f t="shared" ca="1" si="9"/>
        <v>3.9464427633557321E-2</v>
      </c>
      <c r="J37">
        <f t="shared" ca="1" si="3"/>
        <v>6225.760698648116</v>
      </c>
      <c r="K37">
        <f t="shared" ca="1" si="10"/>
        <v>23094.220320530985</v>
      </c>
      <c r="L37">
        <f t="shared" ca="1" si="10"/>
        <v>1016.4477019069735</v>
      </c>
      <c r="M37">
        <f t="shared" ca="1" si="10"/>
        <v>1756.4923351385407</v>
      </c>
      <c r="N37">
        <f t="shared" ca="1" si="10"/>
        <v>10226.043627221346</v>
      </c>
      <c r="O37">
        <f t="shared" ca="1" si="10"/>
        <v>134.40548040062913</v>
      </c>
      <c r="P37">
        <f t="shared" ca="1" si="10"/>
        <v>356.39902911196106</v>
      </c>
      <c r="Q37">
        <f t="shared" ca="1" si="10"/>
        <v>958.04536744516884</v>
      </c>
      <c r="R37">
        <f t="shared" ca="1" si="10"/>
        <v>5603.7320931872855</v>
      </c>
      <c r="S37">
        <f t="shared" ca="1" si="10"/>
        <v>36.539651153597731</v>
      </c>
      <c r="T37">
        <f t="shared" ca="1" si="10"/>
        <v>732.9471366619905</v>
      </c>
      <c r="U37">
        <f t="shared" ca="1" si="11"/>
        <v>814.65904045152615</v>
      </c>
      <c r="V37">
        <f t="shared" ca="1" si="11"/>
        <v>131.98071935614854</v>
      </c>
      <c r="W37">
        <f t="shared" ca="1" si="11"/>
        <v>6094.576228949094</v>
      </c>
      <c r="X37">
        <f t="shared" ca="1" si="11"/>
        <v>419.60244409682099</v>
      </c>
      <c r="Y37">
        <f t="shared" ca="1" si="11"/>
        <v>7592.19106216409</v>
      </c>
      <c r="Z37">
        <f t="shared" ca="1" si="11"/>
        <v>277.46479640541179</v>
      </c>
      <c r="AA37">
        <f t="shared" ca="1" si="11"/>
        <v>146.86485535648839</v>
      </c>
      <c r="AB37">
        <f t="shared" ca="1" si="11"/>
        <v>1.6646319268993431E-2</v>
      </c>
    </row>
    <row r="38" spans="1:28" x14ac:dyDescent="0.35">
      <c r="A38">
        <f t="shared" si="1"/>
        <v>31</v>
      </c>
      <c r="B38" t="str">
        <f>AUT!A31</f>
        <v>Natural Gas Liquids</v>
      </c>
      <c r="C38" t="str">
        <f>VLOOKUP('EXIOBASE EU 25 imports'!B38, 'ISIC Code Mapping'!$A$2:$D$202,  4, FALSE)</f>
        <v>ISIC 06</v>
      </c>
      <c r="D38">
        <f t="shared" ca="1" si="9"/>
        <v>0</v>
      </c>
      <c r="E38">
        <f t="shared" ca="1" si="9"/>
        <v>65.178057384160368</v>
      </c>
      <c r="F38">
        <f t="shared" ca="1" si="9"/>
        <v>0</v>
      </c>
      <c r="G38">
        <f t="shared" ca="1" si="9"/>
        <v>0.8334496592789965</v>
      </c>
      <c r="H38">
        <f t="shared" ca="1" si="9"/>
        <v>1.7627318753300498E-2</v>
      </c>
      <c r="I38">
        <f t="shared" ca="1" si="9"/>
        <v>0</v>
      </c>
      <c r="J38">
        <f t="shared" ca="1" si="3"/>
        <v>166.33485101877014</v>
      </c>
      <c r="K38">
        <f t="shared" ca="1" si="10"/>
        <v>5.5458588740465373E-2</v>
      </c>
      <c r="L38">
        <f t="shared" ca="1" si="10"/>
        <v>0</v>
      </c>
      <c r="M38">
        <f t="shared" ca="1" si="10"/>
        <v>1.7021630186775768E-2</v>
      </c>
      <c r="N38">
        <f t="shared" ca="1" si="10"/>
        <v>165.53396366243686</v>
      </c>
      <c r="O38">
        <f t="shared" ca="1" si="10"/>
        <v>0</v>
      </c>
      <c r="P38">
        <f t="shared" ca="1" si="10"/>
        <v>39.629580728096784</v>
      </c>
      <c r="Q38">
        <f t="shared" ca="1" si="10"/>
        <v>8.3728395102865498</v>
      </c>
      <c r="R38">
        <f t="shared" ca="1" si="10"/>
        <v>441.01709265676971</v>
      </c>
      <c r="S38">
        <f t="shared" ca="1" si="10"/>
        <v>0.57515821944621637</v>
      </c>
      <c r="T38">
        <f t="shared" ca="1" si="10"/>
        <v>10.25528859776588</v>
      </c>
      <c r="U38">
        <f t="shared" ca="1" si="11"/>
        <v>0</v>
      </c>
      <c r="V38">
        <f t="shared" ca="1" si="11"/>
        <v>0</v>
      </c>
      <c r="W38">
        <f t="shared" ca="1" si="11"/>
        <v>1119.8533383547106</v>
      </c>
      <c r="X38">
        <f t="shared" ca="1" si="11"/>
        <v>125.83818048090508</v>
      </c>
      <c r="Y38">
        <f t="shared" ca="1" si="11"/>
        <v>267.54421711079397</v>
      </c>
      <c r="Z38">
        <f t="shared" ca="1" si="11"/>
        <v>0</v>
      </c>
      <c r="AA38">
        <f t="shared" ca="1" si="11"/>
        <v>0</v>
      </c>
      <c r="AB38">
        <f t="shared" ca="1" si="11"/>
        <v>0</v>
      </c>
    </row>
    <row r="39" spans="1:28" x14ac:dyDescent="0.35">
      <c r="A39">
        <f t="shared" si="1"/>
        <v>32</v>
      </c>
      <c r="B39" t="str">
        <f>AUT!A32</f>
        <v>Other Hydrocarbons</v>
      </c>
      <c r="C39" t="str">
        <f>VLOOKUP('EXIOBASE EU 25 imports'!B39, 'ISIC Code Mapping'!$A$2:$D$202,  4, FALSE)</f>
        <v>ISIC 06</v>
      </c>
      <c r="D39">
        <f t="shared" ca="1" si="9"/>
        <v>3.2856772381686629E-4</v>
      </c>
      <c r="E39">
        <f t="shared" ca="1" si="9"/>
        <v>1.9469185037682025E-3</v>
      </c>
      <c r="F39">
        <f t="shared" ca="1" si="9"/>
        <v>1.694924735232146E-4</v>
      </c>
      <c r="G39">
        <f t="shared" ca="1" si="9"/>
        <v>4.6419086578616565E-4</v>
      </c>
      <c r="H39">
        <f t="shared" ca="1" si="9"/>
        <v>0</v>
      </c>
      <c r="I39">
        <f t="shared" ca="1" si="9"/>
        <v>2.2913488924203853E-3</v>
      </c>
      <c r="J39">
        <f t="shared" ca="1" si="3"/>
        <v>0.21521143089157871</v>
      </c>
      <c r="K39">
        <f t="shared" ca="1" si="10"/>
        <v>0.20535806585848132</v>
      </c>
      <c r="L39">
        <f t="shared" ca="1" si="10"/>
        <v>0.37034693799909285</v>
      </c>
      <c r="M39">
        <f t="shared" ca="1" si="10"/>
        <v>2.7391082081606169E-3</v>
      </c>
      <c r="N39">
        <f t="shared" ca="1" si="10"/>
        <v>2.4033477322666471E-2</v>
      </c>
      <c r="O39">
        <f t="shared" ca="1" si="10"/>
        <v>2.204139354570786E-2</v>
      </c>
      <c r="P39">
        <f t="shared" ca="1" si="10"/>
        <v>0</v>
      </c>
      <c r="Q39">
        <f t="shared" ca="1" si="10"/>
        <v>2.5010316410088528E-4</v>
      </c>
      <c r="R39">
        <f t="shared" ca="1" si="10"/>
        <v>4.0433594627474322E-3</v>
      </c>
      <c r="S39">
        <f t="shared" ca="1" si="10"/>
        <v>3.6674778058136664E-3</v>
      </c>
      <c r="T39">
        <f t="shared" ca="1" si="10"/>
        <v>0</v>
      </c>
      <c r="U39">
        <f t="shared" ca="1" si="11"/>
        <v>2.6242155889124198E-2</v>
      </c>
      <c r="V39">
        <f t="shared" ca="1" si="11"/>
        <v>0</v>
      </c>
      <c r="W39">
        <f t="shared" ca="1" si="11"/>
        <v>1.4013574215550275E-2</v>
      </c>
      <c r="X39">
        <f t="shared" ca="1" si="11"/>
        <v>0</v>
      </c>
      <c r="Y39">
        <f t="shared" ca="1" si="11"/>
        <v>0.18496916947872544</v>
      </c>
      <c r="Z39">
        <f t="shared" ca="1" si="11"/>
        <v>0</v>
      </c>
      <c r="AA39">
        <f t="shared" ca="1" si="11"/>
        <v>0</v>
      </c>
      <c r="AB39">
        <f t="shared" ca="1" si="11"/>
        <v>0</v>
      </c>
    </row>
    <row r="40" spans="1:28" x14ac:dyDescent="0.35">
      <c r="A40">
        <f t="shared" si="1"/>
        <v>33</v>
      </c>
      <c r="B40" t="str">
        <f>AUT!A33</f>
        <v>Uranium and thorium ores (12)</v>
      </c>
      <c r="C40" t="str">
        <f>VLOOKUP('EXIOBASE EU 25 imports'!B40, 'ISIC Code Mapping'!$A$2:$D$202,  4, FALSE)</f>
        <v>ISIC 07T08</v>
      </c>
      <c r="D40">
        <f t="shared" ref="D40:I49" ca="1" si="12">INDIRECT(D$8&amp;"!"&amp;D$7&amp;$A40)</f>
        <v>0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0</v>
      </c>
      <c r="J40">
        <f t="shared" ca="1" si="3"/>
        <v>0.50120303743733186</v>
      </c>
      <c r="K40">
        <f t="shared" ref="K40:T49" ca="1" si="13">INDIRECT(K$8&amp;"!"&amp;K$7&amp;$A40)</f>
        <v>0</v>
      </c>
      <c r="L40">
        <f t="shared" ca="1" si="13"/>
        <v>0</v>
      </c>
      <c r="M40">
        <f t="shared" ca="1" si="13"/>
        <v>0</v>
      </c>
      <c r="N40">
        <f t="shared" ca="1" si="13"/>
        <v>0</v>
      </c>
      <c r="O40">
        <f t="shared" ca="1" si="13"/>
        <v>0</v>
      </c>
      <c r="P40">
        <f t="shared" ca="1" si="13"/>
        <v>0</v>
      </c>
      <c r="Q40">
        <f t="shared" ca="1" si="13"/>
        <v>0</v>
      </c>
      <c r="R40">
        <f t="shared" ca="1" si="13"/>
        <v>0</v>
      </c>
      <c r="S40">
        <f t="shared" ca="1" si="13"/>
        <v>0</v>
      </c>
      <c r="T40">
        <f t="shared" ca="1" si="13"/>
        <v>0</v>
      </c>
      <c r="U40">
        <f t="shared" ref="U40:AB49" ca="1" si="14">INDIRECT(U$8&amp;"!"&amp;U$7&amp;$A40)</f>
        <v>0</v>
      </c>
      <c r="V40">
        <f t="shared" ca="1" si="14"/>
        <v>0</v>
      </c>
      <c r="W40">
        <f t="shared" ca="1" si="14"/>
        <v>7.1568668477042172E-3</v>
      </c>
      <c r="X40">
        <f t="shared" ca="1" si="14"/>
        <v>0</v>
      </c>
      <c r="Y40">
        <f t="shared" ca="1" si="14"/>
        <v>0</v>
      </c>
      <c r="Z40">
        <f t="shared" ca="1" si="14"/>
        <v>0</v>
      </c>
      <c r="AA40">
        <f t="shared" ca="1" si="14"/>
        <v>0</v>
      </c>
      <c r="AB40">
        <f t="shared" ca="1" si="14"/>
        <v>0</v>
      </c>
    </row>
    <row r="41" spans="1:28" x14ac:dyDescent="0.35">
      <c r="A41">
        <f t="shared" si="1"/>
        <v>34</v>
      </c>
      <c r="B41" t="str">
        <f>AUT!A34</f>
        <v>Iron ores</v>
      </c>
      <c r="C41" t="str">
        <f>VLOOKUP('EXIOBASE EU 25 imports'!B41, 'ISIC Code Mapping'!$A$2:$D$202,  4, FALSE)</f>
        <v>ISIC 07T08</v>
      </c>
      <c r="D41">
        <f t="shared" ca="1" si="12"/>
        <v>66.490689826744131</v>
      </c>
      <c r="E41">
        <f t="shared" ca="1" si="12"/>
        <v>271.74067747579153</v>
      </c>
      <c r="F41">
        <f t="shared" ca="1" si="12"/>
        <v>136.43621867777952</v>
      </c>
      <c r="G41">
        <f t="shared" ca="1" si="12"/>
        <v>0.12512598347071083</v>
      </c>
      <c r="H41">
        <f t="shared" ca="1" si="12"/>
        <v>3.0523438931872805E-2</v>
      </c>
      <c r="I41">
        <f t="shared" ca="1" si="12"/>
        <v>55.440592556484496</v>
      </c>
      <c r="J41">
        <f t="shared" ca="1" si="3"/>
        <v>543.40059538869536</v>
      </c>
      <c r="K41">
        <f t="shared" ca="1" si="13"/>
        <v>1079.9071000408082</v>
      </c>
      <c r="L41">
        <f t="shared" ca="1" si="13"/>
        <v>33.185440108998385</v>
      </c>
      <c r="M41">
        <f t="shared" ca="1" si="13"/>
        <v>4.7879711450384719E-3</v>
      </c>
      <c r="N41">
        <f t="shared" ca="1" si="13"/>
        <v>490.31045690111995</v>
      </c>
      <c r="O41">
        <f t="shared" ca="1" si="13"/>
        <v>0.60293823897129373</v>
      </c>
      <c r="P41">
        <f t="shared" ca="1" si="13"/>
        <v>4.0366395952641257E-2</v>
      </c>
      <c r="Q41">
        <f t="shared" ca="1" si="13"/>
        <v>34.908233703721919</v>
      </c>
      <c r="R41">
        <f t="shared" ca="1" si="13"/>
        <v>1153.3692192287383</v>
      </c>
      <c r="S41">
        <f t="shared" ca="1" si="13"/>
        <v>160.68644887442935</v>
      </c>
      <c r="T41">
        <f t="shared" ca="1" si="13"/>
        <v>3.6700469353279693E-3</v>
      </c>
      <c r="U41">
        <f t="shared" ca="1" si="14"/>
        <v>166.49329157682308</v>
      </c>
      <c r="V41">
        <f t="shared" ca="1" si="14"/>
        <v>1.0444689478216456</v>
      </c>
      <c r="W41">
        <f t="shared" ca="1" si="14"/>
        <v>304.57585846062341</v>
      </c>
      <c r="X41">
        <f t="shared" ca="1" si="14"/>
        <v>10.479796901849831</v>
      </c>
      <c r="Y41">
        <f t="shared" ca="1" si="14"/>
        <v>592.39399218048925</v>
      </c>
      <c r="Z41">
        <f t="shared" ca="1" si="14"/>
        <v>0.10852768139129204</v>
      </c>
      <c r="AA41">
        <f t="shared" ca="1" si="14"/>
        <v>19.232403343894131</v>
      </c>
      <c r="AB41">
        <f t="shared" ca="1" si="14"/>
        <v>0</v>
      </c>
    </row>
    <row r="42" spans="1:28" x14ac:dyDescent="0.35">
      <c r="A42">
        <f t="shared" ref="A42:A73" si="15">A41+1</f>
        <v>35</v>
      </c>
      <c r="B42" t="str">
        <f>AUT!A35</f>
        <v>Copper ores and concentrates</v>
      </c>
      <c r="C42" t="str">
        <f>VLOOKUP('EXIOBASE EU 25 imports'!B42, 'ISIC Code Mapping'!$A$2:$D$202,  4, FALSE)</f>
        <v>ISIC 07T08</v>
      </c>
      <c r="D42">
        <f t="shared" ca="1" si="12"/>
        <v>4.8827238485695274E-3</v>
      </c>
      <c r="E42">
        <f t="shared" ca="1" si="12"/>
        <v>76.920211832102694</v>
      </c>
      <c r="F42">
        <f t="shared" ca="1" si="12"/>
        <v>2.804934712833666E-3</v>
      </c>
      <c r="G42">
        <f t="shared" ca="1" si="12"/>
        <v>0</v>
      </c>
      <c r="H42">
        <f t="shared" ca="1" si="12"/>
        <v>0</v>
      </c>
      <c r="I42">
        <f t="shared" ca="1" si="12"/>
        <v>622.67374871135837</v>
      </c>
      <c r="J42">
        <f t="shared" ca="1" si="3"/>
        <v>0.13032742445882095</v>
      </c>
      <c r="K42">
        <f t="shared" ca="1" si="13"/>
        <v>2029.3726069321258</v>
      </c>
      <c r="L42">
        <f t="shared" ca="1" si="13"/>
        <v>0</v>
      </c>
      <c r="M42">
        <f t="shared" ca="1" si="13"/>
        <v>0</v>
      </c>
      <c r="N42">
        <f t="shared" ca="1" si="13"/>
        <v>1.2301786171892775</v>
      </c>
      <c r="O42">
        <f t="shared" ca="1" si="13"/>
        <v>0</v>
      </c>
      <c r="P42">
        <f t="shared" ca="1" si="13"/>
        <v>0</v>
      </c>
      <c r="Q42">
        <f t="shared" ca="1" si="13"/>
        <v>9.8811725194877642</v>
      </c>
      <c r="R42">
        <f t="shared" ca="1" si="13"/>
        <v>47.429817564106258</v>
      </c>
      <c r="S42">
        <f t="shared" ca="1" si="13"/>
        <v>264.68578941410067</v>
      </c>
      <c r="T42">
        <f t="shared" ca="1" si="13"/>
        <v>0.39150395041564989</v>
      </c>
      <c r="U42">
        <f t="shared" ca="1" si="14"/>
        <v>0</v>
      </c>
      <c r="V42">
        <f t="shared" ca="1" si="14"/>
        <v>0</v>
      </c>
      <c r="W42">
        <f t="shared" ca="1" si="14"/>
        <v>1663.3892753747286</v>
      </c>
      <c r="X42">
        <f t="shared" ca="1" si="14"/>
        <v>4022.8977307569489</v>
      </c>
      <c r="Y42">
        <f t="shared" ca="1" si="14"/>
        <v>4.2661021954702587</v>
      </c>
      <c r="Z42">
        <f t="shared" ca="1" si="14"/>
        <v>2539.2149616797283</v>
      </c>
      <c r="AA42">
        <f t="shared" ca="1" si="14"/>
        <v>0</v>
      </c>
      <c r="AB42">
        <f t="shared" ca="1" si="14"/>
        <v>0</v>
      </c>
    </row>
    <row r="43" spans="1:28" x14ac:dyDescent="0.35">
      <c r="A43">
        <f t="shared" si="15"/>
        <v>36</v>
      </c>
      <c r="B43" t="str">
        <f>AUT!A36</f>
        <v>Nickel ores and concentrates</v>
      </c>
      <c r="C43" t="str">
        <f>VLOOKUP('EXIOBASE EU 25 imports'!B43, 'ISIC Code Mapping'!$A$2:$D$202,  4, FALSE)</f>
        <v>ISIC 07T08</v>
      </c>
      <c r="D43">
        <f t="shared" ca="1" si="12"/>
        <v>0</v>
      </c>
      <c r="E43">
        <f t="shared" ca="1" si="12"/>
        <v>0.13125208010146563</v>
      </c>
      <c r="F43">
        <f t="shared" ca="1" si="12"/>
        <v>13.48994866536982</v>
      </c>
      <c r="G43">
        <f t="shared" ca="1" si="12"/>
        <v>0.11847849780871282</v>
      </c>
      <c r="H43">
        <f t="shared" ca="1" si="12"/>
        <v>0</v>
      </c>
      <c r="I43">
        <f t="shared" ca="1" si="12"/>
        <v>235.24257661697877</v>
      </c>
      <c r="J43">
        <f t="shared" ca="1" si="3"/>
        <v>1.8597308961925125</v>
      </c>
      <c r="K43">
        <f t="shared" ca="1" si="13"/>
        <v>119.66917021281853</v>
      </c>
      <c r="L43">
        <f t="shared" ca="1" si="13"/>
        <v>0</v>
      </c>
      <c r="M43">
        <f t="shared" ca="1" si="13"/>
        <v>1.2969970286760583E-3</v>
      </c>
      <c r="N43">
        <f t="shared" ca="1" si="13"/>
        <v>5.5836703594941729E-3</v>
      </c>
      <c r="O43">
        <f t="shared" ca="1" si="13"/>
        <v>1.7749505688008885E-2</v>
      </c>
      <c r="P43">
        <f t="shared" ca="1" si="13"/>
        <v>0</v>
      </c>
      <c r="Q43">
        <f t="shared" ca="1" si="13"/>
        <v>1.6802300629840641E-2</v>
      </c>
      <c r="R43">
        <f t="shared" ca="1" si="13"/>
        <v>2.1170823795380738</v>
      </c>
      <c r="S43">
        <f t="shared" ca="1" si="13"/>
        <v>1.373311882288791E-2</v>
      </c>
      <c r="T43">
        <f t="shared" ca="1" si="13"/>
        <v>0</v>
      </c>
      <c r="U43">
        <f t="shared" ca="1" si="14"/>
        <v>1.425907911211702E-2</v>
      </c>
      <c r="V43">
        <f t="shared" ca="1" si="14"/>
        <v>0</v>
      </c>
      <c r="W43">
        <f t="shared" ca="1" si="14"/>
        <v>1.7689443328237529E-3</v>
      </c>
      <c r="X43">
        <f t="shared" ca="1" si="14"/>
        <v>0</v>
      </c>
      <c r="Y43">
        <f t="shared" ca="1" si="14"/>
        <v>2.7224819463938532</v>
      </c>
      <c r="Z43">
        <f t="shared" ca="1" si="14"/>
        <v>0</v>
      </c>
      <c r="AA43">
        <f t="shared" ca="1" si="14"/>
        <v>0</v>
      </c>
      <c r="AB43">
        <f t="shared" ca="1" si="14"/>
        <v>0</v>
      </c>
    </row>
    <row r="44" spans="1:28" x14ac:dyDescent="0.35">
      <c r="A44">
        <f t="shared" si="15"/>
        <v>37</v>
      </c>
      <c r="B44" t="str">
        <f>AUT!A37</f>
        <v>Aluminium ores and concentrates</v>
      </c>
      <c r="C44" t="str">
        <f>VLOOKUP('EXIOBASE EU 25 imports'!B44, 'ISIC Code Mapping'!$A$2:$D$202,  4, FALSE)</f>
        <v>ISIC 07T08</v>
      </c>
      <c r="D44">
        <f t="shared" ca="1" si="12"/>
        <v>0.8036622151524464</v>
      </c>
      <c r="E44">
        <f t="shared" ca="1" si="12"/>
        <v>8.5589556410490921</v>
      </c>
      <c r="F44">
        <f t="shared" ca="1" si="12"/>
        <v>4.6909222187613588</v>
      </c>
      <c r="G44">
        <f t="shared" ca="1" si="12"/>
        <v>1.0820632412248181</v>
      </c>
      <c r="H44">
        <f t="shared" ca="1" si="12"/>
        <v>5.0565580805064791E-3</v>
      </c>
      <c r="I44">
        <f t="shared" ca="1" si="12"/>
        <v>0.56273288635478913</v>
      </c>
      <c r="J44">
        <f t="shared" ca="1" si="3"/>
        <v>24.977476230558352</v>
      </c>
      <c r="K44">
        <f t="shared" ca="1" si="13"/>
        <v>39.850241832072435</v>
      </c>
      <c r="L44">
        <f t="shared" ca="1" si="13"/>
        <v>2.0485691159181696E-2</v>
      </c>
      <c r="M44">
        <f t="shared" ca="1" si="13"/>
        <v>39.642723124268599</v>
      </c>
      <c r="N44">
        <f t="shared" ca="1" si="13"/>
        <v>9.4786893047779675</v>
      </c>
      <c r="O44">
        <f t="shared" ca="1" si="13"/>
        <v>0</v>
      </c>
      <c r="P44">
        <f t="shared" ca="1" si="13"/>
        <v>0</v>
      </c>
      <c r="Q44">
        <f t="shared" ca="1" si="13"/>
        <v>1.1000657338450484</v>
      </c>
      <c r="R44">
        <f t="shared" ca="1" si="13"/>
        <v>10.979858831489338</v>
      </c>
      <c r="S44">
        <f t="shared" ca="1" si="13"/>
        <v>5.9035692394271946</v>
      </c>
      <c r="T44">
        <f t="shared" ca="1" si="13"/>
        <v>1.106126511089069</v>
      </c>
      <c r="U44">
        <f t="shared" ca="1" si="14"/>
        <v>2.7434008799917393</v>
      </c>
      <c r="V44">
        <f t="shared" ca="1" si="14"/>
        <v>4.5086685271415528</v>
      </c>
      <c r="W44">
        <f t="shared" ca="1" si="14"/>
        <v>9.1052238622483923</v>
      </c>
      <c r="X44">
        <f t="shared" ca="1" si="14"/>
        <v>0.89649255339230216</v>
      </c>
      <c r="Y44">
        <f t="shared" ca="1" si="14"/>
        <v>5.6581724407923986</v>
      </c>
      <c r="Z44">
        <f t="shared" ca="1" si="14"/>
        <v>0.33001580513008671</v>
      </c>
      <c r="AA44">
        <f t="shared" ca="1" si="14"/>
        <v>8.7884647789348094</v>
      </c>
      <c r="AB44">
        <f t="shared" ca="1" si="14"/>
        <v>0</v>
      </c>
    </row>
    <row r="45" spans="1:28" x14ac:dyDescent="0.35">
      <c r="A45">
        <f t="shared" si="15"/>
        <v>38</v>
      </c>
      <c r="B45" t="str">
        <f>AUT!A38</f>
        <v>Precious metal ores and concentrates</v>
      </c>
      <c r="C45" t="str">
        <f>VLOOKUP('EXIOBASE EU 25 imports'!B45, 'ISIC Code Mapping'!$A$2:$D$202,  4, FALSE)</f>
        <v>ISIC 07T08</v>
      </c>
      <c r="D45">
        <f t="shared" ca="1" si="12"/>
        <v>8.2080128338596296E-3</v>
      </c>
      <c r="E45">
        <f t="shared" ca="1" si="12"/>
        <v>72.128135727782777</v>
      </c>
      <c r="F45">
        <f t="shared" ca="1" si="12"/>
        <v>1.9791290717791454E-2</v>
      </c>
      <c r="G45">
        <f t="shared" ca="1" si="12"/>
        <v>0.11035706653674594</v>
      </c>
      <c r="H45">
        <f t="shared" ca="1" si="12"/>
        <v>0</v>
      </c>
      <c r="I45">
        <f t="shared" ca="1" si="12"/>
        <v>0</v>
      </c>
      <c r="J45">
        <f t="shared" ca="1" si="3"/>
        <v>1.1503204880022051</v>
      </c>
      <c r="K45">
        <f t="shared" ca="1" si="13"/>
        <v>709.06107763797536</v>
      </c>
      <c r="L45">
        <f t="shared" ca="1" si="13"/>
        <v>0</v>
      </c>
      <c r="M45">
        <f t="shared" ca="1" si="13"/>
        <v>2.8200518725373538</v>
      </c>
      <c r="N45">
        <f t="shared" ca="1" si="13"/>
        <v>1.3777154047502464E-2</v>
      </c>
      <c r="O45">
        <f t="shared" ca="1" si="13"/>
        <v>0</v>
      </c>
      <c r="P45">
        <f t="shared" ca="1" si="13"/>
        <v>0</v>
      </c>
      <c r="Q45">
        <f t="shared" ca="1" si="13"/>
        <v>9.3150109304686914</v>
      </c>
      <c r="R45">
        <f t="shared" ca="1" si="13"/>
        <v>2.8059979172354641</v>
      </c>
      <c r="S45">
        <f t="shared" ca="1" si="13"/>
        <v>1.6042024797033472E-3</v>
      </c>
      <c r="T45">
        <f t="shared" ca="1" si="13"/>
        <v>1.2910399887523887E-2</v>
      </c>
      <c r="U45">
        <f t="shared" ca="1" si="14"/>
        <v>0</v>
      </c>
      <c r="V45">
        <f t="shared" ca="1" si="14"/>
        <v>0</v>
      </c>
      <c r="W45">
        <f t="shared" ca="1" si="14"/>
        <v>3.7868944503386667E-2</v>
      </c>
      <c r="X45">
        <f t="shared" ca="1" si="14"/>
        <v>1.867147577967341</v>
      </c>
      <c r="Y45">
        <f t="shared" ca="1" si="14"/>
        <v>42.802769987687775</v>
      </c>
      <c r="Z45">
        <f t="shared" ca="1" si="14"/>
        <v>2.1967735370639736</v>
      </c>
      <c r="AA45">
        <f t="shared" ca="1" si="14"/>
        <v>0</v>
      </c>
      <c r="AB45">
        <f t="shared" ca="1" si="14"/>
        <v>0.92732974632550258</v>
      </c>
    </row>
    <row r="46" spans="1:28" x14ac:dyDescent="0.35">
      <c r="A46">
        <f t="shared" si="15"/>
        <v>39</v>
      </c>
      <c r="B46" t="str">
        <f>AUT!A39</f>
        <v>Lead, zinc and tin ores and concentrates</v>
      </c>
      <c r="C46" t="str">
        <f>VLOOKUP('EXIOBASE EU 25 imports'!B46, 'ISIC Code Mapping'!$A$2:$D$202,  4, FALSE)</f>
        <v>ISIC 07T08</v>
      </c>
      <c r="D46">
        <f t="shared" ca="1" si="12"/>
        <v>0.93634631256809864</v>
      </c>
      <c r="E46">
        <f t="shared" ca="1" si="12"/>
        <v>637.97990524554302</v>
      </c>
      <c r="F46">
        <f t="shared" ca="1" si="12"/>
        <v>3.0700314756167422</v>
      </c>
      <c r="G46">
        <f t="shared" ca="1" si="12"/>
        <v>0</v>
      </c>
      <c r="H46">
        <f t="shared" ca="1" si="12"/>
        <v>0</v>
      </c>
      <c r="I46">
        <f t="shared" ca="1" si="12"/>
        <v>68.43792263257825</v>
      </c>
      <c r="J46">
        <f t="shared" ca="1" si="3"/>
        <v>80.679610031014391</v>
      </c>
      <c r="K46">
        <f t="shared" ca="1" si="13"/>
        <v>230.97851980665789</v>
      </c>
      <c r="L46">
        <f t="shared" ca="1" si="13"/>
        <v>9.1849451612266994E-4</v>
      </c>
      <c r="M46">
        <f t="shared" ca="1" si="13"/>
        <v>2.7228817068509494</v>
      </c>
      <c r="N46">
        <f t="shared" ca="1" si="13"/>
        <v>178.75683278874141</v>
      </c>
      <c r="O46">
        <f t="shared" ca="1" si="13"/>
        <v>7.9705837269575253E-2</v>
      </c>
      <c r="P46">
        <f t="shared" ca="1" si="13"/>
        <v>0</v>
      </c>
      <c r="Q46">
        <f t="shared" ca="1" si="13"/>
        <v>81.955558296799921</v>
      </c>
      <c r="R46">
        <f t="shared" ca="1" si="13"/>
        <v>107.43433172556561</v>
      </c>
      <c r="S46">
        <f t="shared" ca="1" si="13"/>
        <v>45.954545423747085</v>
      </c>
      <c r="T46">
        <f t="shared" ca="1" si="13"/>
        <v>0.99983287525039377</v>
      </c>
      <c r="U46">
        <f t="shared" ca="1" si="14"/>
        <v>2.5410688749313245E-3</v>
      </c>
      <c r="V46">
        <f t="shared" ca="1" si="14"/>
        <v>0</v>
      </c>
      <c r="W46">
        <f t="shared" ca="1" si="14"/>
        <v>372.98781410180686</v>
      </c>
      <c r="X46">
        <f t="shared" ca="1" si="14"/>
        <v>0.14556235176322477</v>
      </c>
      <c r="Y46">
        <f t="shared" ca="1" si="14"/>
        <v>49.644325034176873</v>
      </c>
      <c r="Z46">
        <f t="shared" ca="1" si="14"/>
        <v>131.71434319939169</v>
      </c>
      <c r="AA46">
        <f t="shared" ca="1" si="14"/>
        <v>1.014468402898501E-2</v>
      </c>
      <c r="AB46">
        <f t="shared" ca="1" si="14"/>
        <v>0</v>
      </c>
    </row>
    <row r="47" spans="1:28" x14ac:dyDescent="0.35">
      <c r="A47">
        <f t="shared" si="15"/>
        <v>40</v>
      </c>
      <c r="B47" t="str">
        <f>AUT!A40</f>
        <v>Other non-ferrous metal ores and concentrates</v>
      </c>
      <c r="C47" t="str">
        <f>VLOOKUP('EXIOBASE EU 25 imports'!B47, 'ISIC Code Mapping'!$A$2:$D$202,  4, FALSE)</f>
        <v>ISIC 07T08</v>
      </c>
      <c r="D47">
        <f t="shared" ca="1" si="12"/>
        <v>22.210483236351187</v>
      </c>
      <c r="E47">
        <f t="shared" ca="1" si="12"/>
        <v>149.68653113705662</v>
      </c>
      <c r="F47">
        <f t="shared" ca="1" si="12"/>
        <v>22.019172958021482</v>
      </c>
      <c r="G47">
        <f t="shared" ca="1" si="12"/>
        <v>0.32401273005188086</v>
      </c>
      <c r="H47">
        <f t="shared" ca="1" si="12"/>
        <v>2.8784623853209022</v>
      </c>
      <c r="I47">
        <f t="shared" ca="1" si="12"/>
        <v>34.807569235994784</v>
      </c>
      <c r="J47">
        <f t="shared" ca="1" si="3"/>
        <v>104.80168283095807</v>
      </c>
      <c r="K47">
        <f t="shared" ca="1" si="13"/>
        <v>257.99693110450266</v>
      </c>
      <c r="L47">
        <f t="shared" ca="1" si="13"/>
        <v>1.4883675410437813</v>
      </c>
      <c r="M47">
        <f t="shared" ca="1" si="13"/>
        <v>0.20120284432043387</v>
      </c>
      <c r="N47">
        <f t="shared" ca="1" si="13"/>
        <v>88.434886144814271</v>
      </c>
      <c r="O47">
        <f t="shared" ca="1" si="13"/>
        <v>0.2430562479778231</v>
      </c>
      <c r="P47">
        <f t="shared" ca="1" si="13"/>
        <v>1.8392356894171809</v>
      </c>
      <c r="Q47">
        <f t="shared" ca="1" si="13"/>
        <v>20.210071498040435</v>
      </c>
      <c r="R47">
        <f t="shared" ca="1" si="13"/>
        <v>337.18826011703356</v>
      </c>
      <c r="S47">
        <f t="shared" ca="1" si="13"/>
        <v>80.482920337867881</v>
      </c>
      <c r="T47">
        <f t="shared" ca="1" si="13"/>
        <v>5.8109564916658387</v>
      </c>
      <c r="U47">
        <f t="shared" ca="1" si="14"/>
        <v>20.075509194565992</v>
      </c>
      <c r="V47">
        <f t="shared" ca="1" si="14"/>
        <v>3.5141139487830162</v>
      </c>
      <c r="W47">
        <f t="shared" ca="1" si="14"/>
        <v>97.36829943207519</v>
      </c>
      <c r="X47">
        <f t="shared" ca="1" si="14"/>
        <v>23.048637080616828</v>
      </c>
      <c r="Y47">
        <f t="shared" ca="1" si="14"/>
        <v>127.80584658580008</v>
      </c>
      <c r="Z47">
        <f t="shared" ca="1" si="14"/>
        <v>8.5772089405275115E-2</v>
      </c>
      <c r="AA47">
        <f t="shared" ca="1" si="14"/>
        <v>4.3638423654301602E-2</v>
      </c>
      <c r="AB47">
        <f t="shared" ca="1" si="14"/>
        <v>1.417481445592558</v>
      </c>
    </row>
    <row r="48" spans="1:28" x14ac:dyDescent="0.35">
      <c r="A48">
        <f t="shared" si="15"/>
        <v>41</v>
      </c>
      <c r="B48" t="str">
        <f>AUT!A41</f>
        <v>Stone</v>
      </c>
      <c r="C48" t="str">
        <f>VLOOKUP('EXIOBASE EU 25 imports'!B48, 'ISIC Code Mapping'!$A$2:$D$202,  4, FALSE)</f>
        <v>ISIC 07T08</v>
      </c>
      <c r="D48">
        <f t="shared" ca="1" si="12"/>
        <v>14.81764153698875</v>
      </c>
      <c r="E48">
        <f t="shared" ca="1" si="12"/>
        <v>75.268574356948349</v>
      </c>
      <c r="F48">
        <f t="shared" ca="1" si="12"/>
        <v>33.087145444709549</v>
      </c>
      <c r="G48">
        <f t="shared" ca="1" si="12"/>
        <v>22.871654104730659</v>
      </c>
      <c r="H48">
        <f t="shared" ca="1" si="12"/>
        <v>2.8601977907294174</v>
      </c>
      <c r="I48">
        <f t="shared" ca="1" si="12"/>
        <v>56.481795910504466</v>
      </c>
      <c r="J48">
        <f t="shared" ca="1" si="3"/>
        <v>103.30912560938167</v>
      </c>
      <c r="K48">
        <f t="shared" ca="1" si="13"/>
        <v>141.95623395041792</v>
      </c>
      <c r="L48">
        <f t="shared" ca="1" si="13"/>
        <v>5.5000529006901511</v>
      </c>
      <c r="M48">
        <f t="shared" ca="1" si="13"/>
        <v>21.196993503270917</v>
      </c>
      <c r="N48">
        <f t="shared" ca="1" si="13"/>
        <v>389.2117878065684</v>
      </c>
      <c r="O48">
        <f t="shared" ca="1" si="13"/>
        <v>5.4267903660663253</v>
      </c>
      <c r="P48">
        <f t="shared" ca="1" si="13"/>
        <v>10.515394777477374</v>
      </c>
      <c r="Q48">
        <f t="shared" ca="1" si="13"/>
        <v>9.6690788893322921</v>
      </c>
      <c r="R48">
        <f t="shared" ca="1" si="13"/>
        <v>94.749891605441789</v>
      </c>
      <c r="S48">
        <f t="shared" ca="1" si="13"/>
        <v>79.988617337293491</v>
      </c>
      <c r="T48">
        <f t="shared" ca="1" si="13"/>
        <v>23.040808319570065</v>
      </c>
      <c r="U48">
        <f t="shared" ca="1" si="14"/>
        <v>7.2834910198428968</v>
      </c>
      <c r="V48">
        <f t="shared" ca="1" si="14"/>
        <v>3.5390318235073317</v>
      </c>
      <c r="W48">
        <f t="shared" ca="1" si="14"/>
        <v>96.05923471319413</v>
      </c>
      <c r="X48">
        <f t="shared" ca="1" si="14"/>
        <v>58.599398612448823</v>
      </c>
      <c r="Y48">
        <f t="shared" ca="1" si="14"/>
        <v>240.43342706579014</v>
      </c>
      <c r="Z48">
        <f t="shared" ca="1" si="14"/>
        <v>4.2000715417500887</v>
      </c>
      <c r="AA48">
        <f t="shared" ca="1" si="14"/>
        <v>3.8699790103089877</v>
      </c>
      <c r="AB48">
        <f t="shared" ca="1" si="14"/>
        <v>3.2145022925896951</v>
      </c>
    </row>
    <row r="49" spans="1:28" x14ac:dyDescent="0.35">
      <c r="A49">
        <f t="shared" si="15"/>
        <v>42</v>
      </c>
      <c r="B49" t="str">
        <f>AUT!A42</f>
        <v>Sand and clay</v>
      </c>
      <c r="C49" t="str">
        <f>VLOOKUP('EXIOBASE EU 25 imports'!B49, 'ISIC Code Mapping'!$A$2:$D$202,  4, FALSE)</f>
        <v>ISIC 07T08</v>
      </c>
      <c r="D49">
        <f t="shared" ca="1" si="12"/>
        <v>105.57437734321076</v>
      </c>
      <c r="E49">
        <f t="shared" ca="1" si="12"/>
        <v>514.92381080828989</v>
      </c>
      <c r="F49">
        <f t="shared" ca="1" si="12"/>
        <v>57.66135240085837</v>
      </c>
      <c r="G49">
        <f t="shared" ca="1" si="12"/>
        <v>88.725360456431702</v>
      </c>
      <c r="H49">
        <f t="shared" ca="1" si="12"/>
        <v>20.313821869617609</v>
      </c>
      <c r="I49">
        <f t="shared" ca="1" si="12"/>
        <v>125.79617434399442</v>
      </c>
      <c r="J49">
        <f t="shared" ca="1" si="3"/>
        <v>264.85159773917388</v>
      </c>
      <c r="K49">
        <f t="shared" ca="1" si="13"/>
        <v>879.07830489876528</v>
      </c>
      <c r="L49">
        <f t="shared" ca="1" si="13"/>
        <v>44.20851290729626</v>
      </c>
      <c r="M49">
        <f t="shared" ca="1" si="13"/>
        <v>58.067609091099321</v>
      </c>
      <c r="N49">
        <f t="shared" ca="1" si="13"/>
        <v>323.92372136487336</v>
      </c>
      <c r="O49">
        <f t="shared" ca="1" si="13"/>
        <v>46.64357782223825</v>
      </c>
      <c r="P49">
        <f t="shared" ca="1" si="13"/>
        <v>47.718691419147241</v>
      </c>
      <c r="Q49">
        <f t="shared" ca="1" si="13"/>
        <v>66.14764516582548</v>
      </c>
      <c r="R49">
        <f t="shared" ca="1" si="13"/>
        <v>458.6612029595492</v>
      </c>
      <c r="S49">
        <f t="shared" ca="1" si="13"/>
        <v>204.9275154691386</v>
      </c>
      <c r="T49">
        <f t="shared" ca="1" si="13"/>
        <v>37.458664801684677</v>
      </c>
      <c r="U49">
        <f t="shared" ca="1" si="14"/>
        <v>29.361963058974499</v>
      </c>
      <c r="V49">
        <f t="shared" ca="1" si="14"/>
        <v>33.451254231772914</v>
      </c>
      <c r="W49">
        <f t="shared" ca="1" si="14"/>
        <v>185.76527064033399</v>
      </c>
      <c r="X49">
        <f t="shared" ca="1" si="14"/>
        <v>171.81595624804589</v>
      </c>
      <c r="Y49">
        <f t="shared" ca="1" si="14"/>
        <v>262.88014741470687</v>
      </c>
      <c r="Z49">
        <f t="shared" ca="1" si="14"/>
        <v>11.661322756601969</v>
      </c>
      <c r="AA49">
        <f t="shared" ca="1" si="14"/>
        <v>26.825302574550321</v>
      </c>
      <c r="AB49">
        <f t="shared" ca="1" si="14"/>
        <v>5.7164385751690148</v>
      </c>
    </row>
    <row r="50" spans="1:28" x14ac:dyDescent="0.35">
      <c r="A50">
        <f t="shared" si="15"/>
        <v>43</v>
      </c>
      <c r="B50" t="str">
        <f>AUT!A43</f>
        <v>Chemical and fertilizer minerals, salt and other mining and quarrying products n.e.c.</v>
      </c>
      <c r="C50" t="str">
        <f>VLOOKUP('EXIOBASE EU 25 imports'!B50, 'ISIC Code Mapping'!$A$2:$D$202,  4, FALSE)</f>
        <v>ISIC 07T08</v>
      </c>
      <c r="D50">
        <f t="shared" ref="D50:I59" ca="1" si="16">INDIRECT(D$8&amp;"!"&amp;D$7&amp;$A50)</f>
        <v>204.00116277717825</v>
      </c>
      <c r="E50">
        <f t="shared" ca="1" si="16"/>
        <v>2345.6088397987742</v>
      </c>
      <c r="F50">
        <f t="shared" ca="1" si="16"/>
        <v>89.416457968916902</v>
      </c>
      <c r="G50">
        <f t="shared" ca="1" si="16"/>
        <v>27.109791425922495</v>
      </c>
      <c r="H50">
        <f t="shared" ca="1" si="16"/>
        <v>9.3147878112813114</v>
      </c>
      <c r="I50">
        <f t="shared" ca="1" si="16"/>
        <v>36.723097960859995</v>
      </c>
      <c r="J50">
        <f t="shared" ca="1" si="3"/>
        <v>252.66089194304678</v>
      </c>
      <c r="K50">
        <f t="shared" ref="K50:T59" ca="1" si="17">INDIRECT(K$8&amp;"!"&amp;K$7&amp;$A50)</f>
        <v>747.05565720827599</v>
      </c>
      <c r="L50">
        <f t="shared" ca="1" si="17"/>
        <v>47.934123094998377</v>
      </c>
      <c r="M50">
        <f t="shared" ca="1" si="17"/>
        <v>37.433097010605799</v>
      </c>
      <c r="N50">
        <f t="shared" ca="1" si="17"/>
        <v>270.05928712403863</v>
      </c>
      <c r="O50">
        <f t="shared" ca="1" si="17"/>
        <v>11.100234654585593</v>
      </c>
      <c r="P50">
        <f t="shared" ca="1" si="17"/>
        <v>49.907231656712995</v>
      </c>
      <c r="Q50">
        <f t="shared" ca="1" si="17"/>
        <v>384.17395602669126</v>
      </c>
      <c r="R50">
        <f t="shared" ca="1" si="17"/>
        <v>224.52454664402367</v>
      </c>
      <c r="S50">
        <f t="shared" ca="1" si="17"/>
        <v>159.46930463549009</v>
      </c>
      <c r="T50">
        <f t="shared" ca="1" si="17"/>
        <v>45.359782921668852</v>
      </c>
      <c r="U50">
        <f t="shared" ref="U50:AB59" ca="1" si="18">INDIRECT(U$8&amp;"!"&amp;U$7&amp;$A50)</f>
        <v>63.457997914910187</v>
      </c>
      <c r="V50">
        <f t="shared" ca="1" si="18"/>
        <v>51.535574297456201</v>
      </c>
      <c r="W50">
        <f t="shared" ca="1" si="18"/>
        <v>196.51902031700479</v>
      </c>
      <c r="X50">
        <f t="shared" ca="1" si="18"/>
        <v>105.24843833942872</v>
      </c>
      <c r="Y50">
        <f t="shared" ca="1" si="18"/>
        <v>403.5566178372855</v>
      </c>
      <c r="Z50">
        <f t="shared" ca="1" si="18"/>
        <v>15.93163156800936</v>
      </c>
      <c r="AA50">
        <f t="shared" ca="1" si="18"/>
        <v>13.126124427986788</v>
      </c>
      <c r="AB50">
        <f t="shared" ca="1" si="18"/>
        <v>1.4389045397166855</v>
      </c>
    </row>
    <row r="51" spans="1:28" x14ac:dyDescent="0.35">
      <c r="A51">
        <f t="shared" si="15"/>
        <v>44</v>
      </c>
      <c r="B51" t="str">
        <f>AUT!A44</f>
        <v>Products of meat cattle</v>
      </c>
      <c r="C51" t="str">
        <f>VLOOKUP('EXIOBASE EU 25 imports'!B51, 'ISIC Code Mapping'!$A$2:$D$202,  4, FALSE)</f>
        <v>ISIC 10T12</v>
      </c>
      <c r="D51">
        <f t="shared" ca="1" si="16"/>
        <v>193.95315961650545</v>
      </c>
      <c r="E51">
        <f t="shared" ca="1" si="16"/>
        <v>277.40526911694712</v>
      </c>
      <c r="F51">
        <f t="shared" ca="1" si="16"/>
        <v>124.83894309165969</v>
      </c>
      <c r="G51">
        <f t="shared" ca="1" si="16"/>
        <v>360.55573022540904</v>
      </c>
      <c r="H51">
        <f t="shared" ca="1" si="16"/>
        <v>9.9071858732349956</v>
      </c>
      <c r="I51">
        <f t="shared" ca="1" si="16"/>
        <v>69.081610237616985</v>
      </c>
      <c r="J51">
        <f t="shared" ca="1" si="3"/>
        <v>1505.7493694638438</v>
      </c>
      <c r="K51">
        <f t="shared" ca="1" si="17"/>
        <v>2110.8715979118206</v>
      </c>
      <c r="L51">
        <f t="shared" ca="1" si="17"/>
        <v>51.417531869623886</v>
      </c>
      <c r="M51">
        <f t="shared" ca="1" si="17"/>
        <v>194.19752791841495</v>
      </c>
      <c r="N51">
        <f t="shared" ca="1" si="17"/>
        <v>2124.1341118808905</v>
      </c>
      <c r="O51">
        <f t="shared" ca="1" si="17"/>
        <v>16.442377544896104</v>
      </c>
      <c r="P51">
        <f t="shared" ca="1" si="17"/>
        <v>12.35055788873232</v>
      </c>
      <c r="Q51">
        <f t="shared" ca="1" si="17"/>
        <v>35.635767706826606</v>
      </c>
      <c r="R51">
        <f t="shared" ca="1" si="17"/>
        <v>1826.7683367155935</v>
      </c>
      <c r="S51">
        <f t="shared" ca="1" si="17"/>
        <v>71.903240042758497</v>
      </c>
      <c r="T51">
        <f t="shared" ca="1" si="17"/>
        <v>472.9232946930245</v>
      </c>
      <c r="U51">
        <f t="shared" ca="1" si="18"/>
        <v>56.774268634824921</v>
      </c>
      <c r="V51">
        <f t="shared" ca="1" si="18"/>
        <v>34.345526500219378</v>
      </c>
      <c r="W51">
        <f t="shared" ca="1" si="18"/>
        <v>659.48666955958595</v>
      </c>
      <c r="X51">
        <f t="shared" ca="1" si="18"/>
        <v>473.58937396935875</v>
      </c>
      <c r="Y51">
        <f t="shared" ca="1" si="18"/>
        <v>1455.101797936645</v>
      </c>
      <c r="Z51">
        <f t="shared" ca="1" si="18"/>
        <v>35.406090708512544</v>
      </c>
      <c r="AA51">
        <f t="shared" ca="1" si="18"/>
        <v>52.451773068357689</v>
      </c>
      <c r="AB51">
        <f t="shared" ca="1" si="18"/>
        <v>28.476793715082344</v>
      </c>
    </row>
    <row r="52" spans="1:28" x14ac:dyDescent="0.35">
      <c r="A52">
        <f t="shared" si="15"/>
        <v>45</v>
      </c>
      <c r="B52" t="str">
        <f>AUT!A45</f>
        <v>Products of meat pigs</v>
      </c>
      <c r="C52" t="str">
        <f>VLOOKUP('EXIOBASE EU 25 imports'!B52, 'ISIC Code Mapping'!$A$2:$D$202,  4, FALSE)</f>
        <v>ISIC 10T12</v>
      </c>
      <c r="D52">
        <f t="shared" ca="1" si="16"/>
        <v>343.74064973603203</v>
      </c>
      <c r="E52">
        <f t="shared" ca="1" si="16"/>
        <v>185.38103350833848</v>
      </c>
      <c r="F52">
        <f t="shared" ca="1" si="16"/>
        <v>669.4815249923613</v>
      </c>
      <c r="G52">
        <f t="shared" ca="1" si="16"/>
        <v>171.59811900260129</v>
      </c>
      <c r="H52">
        <f t="shared" ca="1" si="16"/>
        <v>50.190129508814202</v>
      </c>
      <c r="I52">
        <f t="shared" ca="1" si="16"/>
        <v>75.229816821244341</v>
      </c>
      <c r="J52">
        <f t="shared" ca="1" si="3"/>
        <v>1012.0995538626803</v>
      </c>
      <c r="K52">
        <f t="shared" ca="1" si="17"/>
        <v>2492.7753334342551</v>
      </c>
      <c r="L52">
        <f t="shared" ca="1" si="17"/>
        <v>305.49395195738185</v>
      </c>
      <c r="M52">
        <f t="shared" ca="1" si="17"/>
        <v>254.58311131395013</v>
      </c>
      <c r="N52">
        <f t="shared" ca="1" si="17"/>
        <v>2404.4084559569578</v>
      </c>
      <c r="O52">
        <f t="shared" ca="1" si="17"/>
        <v>75.805955968892732</v>
      </c>
      <c r="P52">
        <f t="shared" ca="1" si="17"/>
        <v>163.20167737110535</v>
      </c>
      <c r="Q52">
        <f t="shared" ca="1" si="17"/>
        <v>23.81423924781177</v>
      </c>
      <c r="R52">
        <f t="shared" ca="1" si="17"/>
        <v>622.55480704796139</v>
      </c>
      <c r="S52">
        <f t="shared" ca="1" si="17"/>
        <v>1743.7703246290664</v>
      </c>
      <c r="T52">
        <f t="shared" ca="1" si="17"/>
        <v>372.65898101660594</v>
      </c>
      <c r="U52">
        <f t="shared" ca="1" si="18"/>
        <v>299.42856516884177</v>
      </c>
      <c r="V52">
        <f t="shared" ca="1" si="18"/>
        <v>144.14030739787145</v>
      </c>
      <c r="W52">
        <f t="shared" ca="1" si="18"/>
        <v>343.67271421672274</v>
      </c>
      <c r="X52">
        <f t="shared" ca="1" si="18"/>
        <v>330.10878158770635</v>
      </c>
      <c r="Y52">
        <f t="shared" ca="1" si="18"/>
        <v>1002.446005302708</v>
      </c>
      <c r="Z52">
        <f t="shared" ca="1" si="18"/>
        <v>243.51326623527305</v>
      </c>
      <c r="AA52">
        <f t="shared" ca="1" si="18"/>
        <v>225.94364254795025</v>
      </c>
      <c r="AB52">
        <f t="shared" ca="1" si="18"/>
        <v>13.815252126963328</v>
      </c>
    </row>
    <row r="53" spans="1:28" x14ac:dyDescent="0.35">
      <c r="A53">
        <f t="shared" si="15"/>
        <v>46</v>
      </c>
      <c r="B53" t="str">
        <f>AUT!A46</f>
        <v>Products of meat poultry</v>
      </c>
      <c r="C53" t="str">
        <f>VLOOKUP('EXIOBASE EU 25 imports'!B53, 'ISIC Code Mapping'!$A$2:$D$202,  4, FALSE)</f>
        <v>ISIC 10T12</v>
      </c>
      <c r="D53">
        <f t="shared" ca="1" si="16"/>
        <v>398.63190580331161</v>
      </c>
      <c r="E53">
        <f t="shared" ca="1" si="16"/>
        <v>510.42680980442759</v>
      </c>
      <c r="F53">
        <f t="shared" ca="1" si="16"/>
        <v>313.95331355846145</v>
      </c>
      <c r="G53">
        <f t="shared" ca="1" si="16"/>
        <v>141.07265266874373</v>
      </c>
      <c r="H53">
        <f t="shared" ca="1" si="16"/>
        <v>52.111987113645213</v>
      </c>
      <c r="I53">
        <f t="shared" ca="1" si="16"/>
        <v>65.468976001476918</v>
      </c>
      <c r="J53">
        <f t="shared" ca="1" si="3"/>
        <v>998.78534345986031</v>
      </c>
      <c r="K53">
        <f t="shared" ca="1" si="17"/>
        <v>1908.8144247706691</v>
      </c>
      <c r="L53">
        <f t="shared" ca="1" si="17"/>
        <v>123.62489713153055</v>
      </c>
      <c r="M53">
        <f t="shared" ca="1" si="17"/>
        <v>449.0210212836908</v>
      </c>
      <c r="N53">
        <f t="shared" ca="1" si="17"/>
        <v>218.28173479910561</v>
      </c>
      <c r="O53">
        <f t="shared" ca="1" si="17"/>
        <v>69.198152372285136</v>
      </c>
      <c r="P53">
        <f t="shared" ca="1" si="17"/>
        <v>99.37455007448159</v>
      </c>
      <c r="Q53">
        <f t="shared" ca="1" si="17"/>
        <v>65.569955766986254</v>
      </c>
      <c r="R53">
        <f t="shared" ca="1" si="17"/>
        <v>1006.6885564024727</v>
      </c>
      <c r="S53">
        <f t="shared" ca="1" si="17"/>
        <v>94.239502203241912</v>
      </c>
      <c r="T53">
        <f t="shared" ca="1" si="17"/>
        <v>181.62740080861394</v>
      </c>
      <c r="U53">
        <f t="shared" ca="1" si="18"/>
        <v>206.93100607597245</v>
      </c>
      <c r="V53">
        <f t="shared" ca="1" si="18"/>
        <v>67.373204848981075</v>
      </c>
      <c r="W53">
        <f t="shared" ca="1" si="18"/>
        <v>337.32998837946025</v>
      </c>
      <c r="X53">
        <f t="shared" ca="1" si="18"/>
        <v>120.93740683928363</v>
      </c>
      <c r="Y53">
        <f t="shared" ca="1" si="18"/>
        <v>1257.6044466418923</v>
      </c>
      <c r="Z53">
        <f t="shared" ca="1" si="18"/>
        <v>139.1666428232042</v>
      </c>
      <c r="AA53">
        <f t="shared" ca="1" si="18"/>
        <v>66.960278997826535</v>
      </c>
      <c r="AB53">
        <f t="shared" ca="1" si="18"/>
        <v>17.599370368972391</v>
      </c>
    </row>
    <row r="54" spans="1:28" x14ac:dyDescent="0.35">
      <c r="A54">
        <f t="shared" si="15"/>
        <v>47</v>
      </c>
      <c r="B54" t="str">
        <f>AUT!A47</f>
        <v>Meat products nec</v>
      </c>
      <c r="C54" t="str">
        <f>VLOOKUP('EXIOBASE EU 25 imports'!B54, 'ISIC Code Mapping'!$A$2:$D$202,  4, FALSE)</f>
        <v>ISIC 10T12</v>
      </c>
      <c r="D54">
        <f t="shared" ca="1" si="16"/>
        <v>199.80747959586631</v>
      </c>
      <c r="E54">
        <f t="shared" ca="1" si="16"/>
        <v>534.14024042169217</v>
      </c>
      <c r="F54">
        <f t="shared" ca="1" si="16"/>
        <v>85.021026192070238</v>
      </c>
      <c r="G54">
        <f t="shared" ca="1" si="16"/>
        <v>157.6727757965912</v>
      </c>
      <c r="H54">
        <f t="shared" ca="1" si="16"/>
        <v>12.653586980788683</v>
      </c>
      <c r="I54">
        <f t="shared" ca="1" si="16"/>
        <v>86.902551140516493</v>
      </c>
      <c r="J54">
        <f t="shared" ca="1" si="3"/>
        <v>1103.7938882339017</v>
      </c>
      <c r="K54">
        <f t="shared" ca="1" si="17"/>
        <v>1254.4646942697539</v>
      </c>
      <c r="L54">
        <f t="shared" ca="1" si="17"/>
        <v>62.637360345995347</v>
      </c>
      <c r="M54">
        <f t="shared" ca="1" si="17"/>
        <v>475.75290409469255</v>
      </c>
      <c r="N54">
        <f t="shared" ca="1" si="17"/>
        <v>400.93307784866505</v>
      </c>
      <c r="O54">
        <f t="shared" ca="1" si="17"/>
        <v>12.372612724919204</v>
      </c>
      <c r="P54">
        <f t="shared" ca="1" si="17"/>
        <v>21.722510970768408</v>
      </c>
      <c r="Q54">
        <f t="shared" ca="1" si="17"/>
        <v>70.08577781600583</v>
      </c>
      <c r="R54">
        <f t="shared" ca="1" si="17"/>
        <v>770.32871848349464</v>
      </c>
      <c r="S54">
        <f t="shared" ca="1" si="17"/>
        <v>73.821943743768458</v>
      </c>
      <c r="T54">
        <f t="shared" ca="1" si="17"/>
        <v>127.76674633856456</v>
      </c>
      <c r="U54">
        <f t="shared" ca="1" si="18"/>
        <v>52.063545826929989</v>
      </c>
      <c r="V54">
        <f t="shared" ca="1" si="18"/>
        <v>54.026546439290676</v>
      </c>
      <c r="W54">
        <f t="shared" ca="1" si="18"/>
        <v>335.24476959070898</v>
      </c>
      <c r="X54">
        <f t="shared" ca="1" si="18"/>
        <v>188.16893099644975</v>
      </c>
      <c r="Y54">
        <f t="shared" ca="1" si="18"/>
        <v>1487.756336136091</v>
      </c>
      <c r="Z54">
        <f t="shared" ca="1" si="18"/>
        <v>42.968586615152205</v>
      </c>
      <c r="AA54">
        <f t="shared" ca="1" si="18"/>
        <v>47.310934965077841</v>
      </c>
      <c r="AB54">
        <f t="shared" ca="1" si="18"/>
        <v>23.816607407637967</v>
      </c>
    </row>
    <row r="55" spans="1:28" x14ac:dyDescent="0.35">
      <c r="A55">
        <f t="shared" si="15"/>
        <v>48</v>
      </c>
      <c r="B55" t="str">
        <f>AUT!A48</f>
        <v>products of Vegetable oils and fats</v>
      </c>
      <c r="C55" t="str">
        <f>VLOOKUP('EXIOBASE EU 25 imports'!B55, 'ISIC Code Mapping'!$A$2:$D$202,  4, FALSE)</f>
        <v>ISIC 10T12</v>
      </c>
      <c r="D55">
        <f t="shared" ca="1" si="16"/>
        <v>268.04659924146313</v>
      </c>
      <c r="E55">
        <f t="shared" ca="1" si="16"/>
        <v>409.08556168358859</v>
      </c>
      <c r="F55">
        <f t="shared" ca="1" si="16"/>
        <v>286.25417460790129</v>
      </c>
      <c r="G55">
        <f t="shared" ca="1" si="16"/>
        <v>241.00237334684911</v>
      </c>
      <c r="H55">
        <f t="shared" ca="1" si="16"/>
        <v>27.667569012773431</v>
      </c>
      <c r="I55">
        <f t="shared" ca="1" si="16"/>
        <v>111.30767454374019</v>
      </c>
      <c r="J55">
        <f t="shared" ca="1" si="3"/>
        <v>1258.2716429722334</v>
      </c>
      <c r="K55">
        <f t="shared" ca="1" si="17"/>
        <v>1581.035506222524</v>
      </c>
      <c r="L55">
        <f t="shared" ca="1" si="17"/>
        <v>216.59959056362581</v>
      </c>
      <c r="M55">
        <f t="shared" ca="1" si="17"/>
        <v>282.46340995205821</v>
      </c>
      <c r="N55">
        <f t="shared" ca="1" si="17"/>
        <v>2533.9150202340506</v>
      </c>
      <c r="O55">
        <f t="shared" ca="1" si="17"/>
        <v>59.48453188981302</v>
      </c>
      <c r="P55">
        <f t="shared" ca="1" si="17"/>
        <v>127.64742926162232</v>
      </c>
      <c r="Q55">
        <f t="shared" ca="1" si="17"/>
        <v>66.765091149606818</v>
      </c>
      <c r="R55">
        <f t="shared" ca="1" si="17"/>
        <v>2003.9655023821849</v>
      </c>
      <c r="S55">
        <f t="shared" ca="1" si="17"/>
        <v>559.11745887240261</v>
      </c>
      <c r="T55">
        <f t="shared" ca="1" si="17"/>
        <v>448.47816256640556</v>
      </c>
      <c r="U55">
        <f t="shared" ca="1" si="18"/>
        <v>170.06744103691881</v>
      </c>
      <c r="V55">
        <f t="shared" ca="1" si="18"/>
        <v>68.595913901158497</v>
      </c>
      <c r="W55">
        <f t="shared" ca="1" si="18"/>
        <v>1034.1151562910907</v>
      </c>
      <c r="X55">
        <f t="shared" ca="1" si="18"/>
        <v>314.39029558179999</v>
      </c>
      <c r="Y55">
        <f t="shared" ca="1" si="18"/>
        <v>612.37708383481424</v>
      </c>
      <c r="Z55">
        <f t="shared" ca="1" si="18"/>
        <v>115.12534240520755</v>
      </c>
      <c r="AA55">
        <f t="shared" ca="1" si="18"/>
        <v>92.577278499752467</v>
      </c>
      <c r="AB55">
        <f t="shared" ca="1" si="18"/>
        <v>15.332357912951927</v>
      </c>
    </row>
    <row r="56" spans="1:28" x14ac:dyDescent="0.35">
      <c r="A56">
        <f t="shared" si="15"/>
        <v>49</v>
      </c>
      <c r="B56" t="str">
        <f>AUT!A49</f>
        <v>Dairy products</v>
      </c>
      <c r="C56" t="str">
        <f>VLOOKUP('EXIOBASE EU 25 imports'!B56, 'ISIC Code Mapping'!$A$2:$D$202,  4, FALSE)</f>
        <v>ISIC 10T12</v>
      </c>
      <c r="D56">
        <f t="shared" ca="1" si="16"/>
        <v>938.89978753683897</v>
      </c>
      <c r="E56">
        <f t="shared" ca="1" si="16"/>
        <v>3428.8865341754154</v>
      </c>
      <c r="F56">
        <f t="shared" ca="1" si="16"/>
        <v>790.19360013835126</v>
      </c>
      <c r="G56">
        <f t="shared" ca="1" si="16"/>
        <v>556.59217950677362</v>
      </c>
      <c r="H56">
        <f t="shared" ca="1" si="16"/>
        <v>88.54662571742945</v>
      </c>
      <c r="I56">
        <f t="shared" ca="1" si="16"/>
        <v>491.84981324567315</v>
      </c>
      <c r="J56">
        <f t="shared" ca="1" si="3"/>
        <v>4237.7503137021122</v>
      </c>
      <c r="K56">
        <f t="shared" ca="1" si="17"/>
        <v>9191.3076534833999</v>
      </c>
      <c r="L56">
        <f t="shared" ca="1" si="17"/>
        <v>528.78443530442291</v>
      </c>
      <c r="M56">
        <f t="shared" ca="1" si="17"/>
        <v>1306.6636804647069</v>
      </c>
      <c r="N56">
        <f t="shared" ca="1" si="17"/>
        <v>5013.1171585459269</v>
      </c>
      <c r="O56">
        <f t="shared" ca="1" si="17"/>
        <v>218.08474594488251</v>
      </c>
      <c r="P56">
        <f t="shared" ca="1" si="17"/>
        <v>483.83519207436296</v>
      </c>
      <c r="Q56">
        <f t="shared" ca="1" si="17"/>
        <v>440.47826599304466</v>
      </c>
      <c r="R56">
        <f t="shared" ca="1" si="17"/>
        <v>4308.8580626808871</v>
      </c>
      <c r="S56">
        <f t="shared" ca="1" si="17"/>
        <v>1280.8221190016054</v>
      </c>
      <c r="T56">
        <f t="shared" ca="1" si="17"/>
        <v>717.87291699373884</v>
      </c>
      <c r="U56">
        <f t="shared" ca="1" si="18"/>
        <v>484.20139504557096</v>
      </c>
      <c r="V56">
        <f t="shared" ca="1" si="18"/>
        <v>217.255801507917</v>
      </c>
      <c r="W56">
        <f t="shared" ca="1" si="18"/>
        <v>2750.3997135096415</v>
      </c>
      <c r="X56">
        <f t="shared" ca="1" si="18"/>
        <v>1152.1115748256129</v>
      </c>
      <c r="Y56">
        <f t="shared" ca="1" si="18"/>
        <v>4140.6388634502528</v>
      </c>
      <c r="Z56">
        <f t="shared" ca="1" si="18"/>
        <v>242.44386815944603</v>
      </c>
      <c r="AA56">
        <f t="shared" ca="1" si="18"/>
        <v>248.44443650872455</v>
      </c>
      <c r="AB56">
        <f t="shared" ca="1" si="18"/>
        <v>62.822236417675754</v>
      </c>
    </row>
    <row r="57" spans="1:28" x14ac:dyDescent="0.35">
      <c r="A57">
        <f t="shared" si="15"/>
        <v>50</v>
      </c>
      <c r="B57" t="str">
        <f>AUT!A50</f>
        <v>Processed rice</v>
      </c>
      <c r="C57" t="str">
        <f>VLOOKUP('EXIOBASE EU 25 imports'!B57, 'ISIC Code Mapping'!$A$2:$D$202,  4, FALSE)</f>
        <v>ISIC 10T12</v>
      </c>
      <c r="D57">
        <f t="shared" ca="1" si="16"/>
        <v>34.228993642025493</v>
      </c>
      <c r="E57">
        <f t="shared" ca="1" si="16"/>
        <v>161.77331257701954</v>
      </c>
      <c r="F57">
        <f t="shared" ca="1" si="16"/>
        <v>33.462626067515906</v>
      </c>
      <c r="G57">
        <f t="shared" ca="1" si="16"/>
        <v>19.935183585114576</v>
      </c>
      <c r="H57">
        <f t="shared" ca="1" si="16"/>
        <v>1.666013286599324</v>
      </c>
      <c r="I57">
        <f t="shared" ca="1" si="16"/>
        <v>18.586875488903068</v>
      </c>
      <c r="J57">
        <f t="shared" ca="1" si="3"/>
        <v>225.11755628775543</v>
      </c>
      <c r="K57">
        <f t="shared" ca="1" si="17"/>
        <v>255.40076633521591</v>
      </c>
      <c r="L57">
        <f t="shared" ca="1" si="17"/>
        <v>11.587270008394338</v>
      </c>
      <c r="M57">
        <f t="shared" ca="1" si="17"/>
        <v>30.166109354367912</v>
      </c>
      <c r="N57">
        <f t="shared" ca="1" si="17"/>
        <v>86.816619368644794</v>
      </c>
      <c r="O57">
        <f t="shared" ca="1" si="17"/>
        <v>2.5231379507546476</v>
      </c>
      <c r="P57">
        <f t="shared" ca="1" si="17"/>
        <v>4.4670028007859326</v>
      </c>
      <c r="Q57">
        <f t="shared" ca="1" si="17"/>
        <v>20.793219505950695</v>
      </c>
      <c r="R57">
        <f t="shared" ca="1" si="17"/>
        <v>130.80719699923884</v>
      </c>
      <c r="S57">
        <f t="shared" ca="1" si="17"/>
        <v>56.960970102691249</v>
      </c>
      <c r="T57">
        <f t="shared" ca="1" si="17"/>
        <v>16.123467874815741</v>
      </c>
      <c r="U57">
        <f t="shared" ca="1" si="18"/>
        <v>19.568812131002542</v>
      </c>
      <c r="V57">
        <f t="shared" ca="1" si="18"/>
        <v>5.6153680473322476</v>
      </c>
      <c r="W57">
        <f t="shared" ca="1" si="18"/>
        <v>39.745639452249996</v>
      </c>
      <c r="X57">
        <f t="shared" ca="1" si="18"/>
        <v>48.507336007919946</v>
      </c>
      <c r="Y57">
        <f t="shared" ca="1" si="18"/>
        <v>320.39644910965575</v>
      </c>
      <c r="Z57">
        <f t="shared" ca="1" si="18"/>
        <v>16.285729054636548</v>
      </c>
      <c r="AA57">
        <f t="shared" ca="1" si="18"/>
        <v>8.2920401791286142</v>
      </c>
      <c r="AB57">
        <f t="shared" ca="1" si="18"/>
        <v>2.4639936275129939</v>
      </c>
    </row>
    <row r="58" spans="1:28" x14ac:dyDescent="0.35">
      <c r="A58">
        <f t="shared" si="15"/>
        <v>51</v>
      </c>
      <c r="B58" t="str">
        <f>AUT!A51</f>
        <v>Sugar</v>
      </c>
      <c r="C58" t="str">
        <f>VLOOKUP('EXIOBASE EU 25 imports'!B58, 'ISIC Code Mapping'!$A$2:$D$202,  4, FALSE)</f>
        <v>ISIC 10T12</v>
      </c>
      <c r="D58">
        <f t="shared" ca="1" si="16"/>
        <v>80.602567358256223</v>
      </c>
      <c r="E58">
        <f t="shared" ca="1" si="16"/>
        <v>455.18580992584123</v>
      </c>
      <c r="F58">
        <f t="shared" ca="1" si="16"/>
        <v>93.640193012285792</v>
      </c>
      <c r="G58">
        <f t="shared" ca="1" si="16"/>
        <v>87.893372851421375</v>
      </c>
      <c r="H58">
        <f t="shared" ca="1" si="16"/>
        <v>16.344889656437644</v>
      </c>
      <c r="I58">
        <f t="shared" ca="1" si="16"/>
        <v>75.797454896808404</v>
      </c>
      <c r="J58">
        <f t="shared" ca="1" si="3"/>
        <v>288.59143210116684</v>
      </c>
      <c r="K58">
        <f t="shared" ca="1" si="17"/>
        <v>644.42205666274697</v>
      </c>
      <c r="L58">
        <f t="shared" ca="1" si="17"/>
        <v>174.73164880866844</v>
      </c>
      <c r="M58">
        <f t="shared" ca="1" si="17"/>
        <v>193.28897385202848</v>
      </c>
      <c r="N58">
        <f t="shared" ca="1" si="17"/>
        <v>708.54271879382054</v>
      </c>
      <c r="O58">
        <f t="shared" ca="1" si="17"/>
        <v>52.706379460364403</v>
      </c>
      <c r="P58">
        <f t="shared" ca="1" si="17"/>
        <v>47.379433475712545</v>
      </c>
      <c r="Q58">
        <f t="shared" ca="1" si="17"/>
        <v>58.631913157334679</v>
      </c>
      <c r="R58">
        <f t="shared" ca="1" si="17"/>
        <v>354.39873772246318</v>
      </c>
      <c r="S58">
        <f t="shared" ca="1" si="17"/>
        <v>86.143550895742024</v>
      </c>
      <c r="T58">
        <f t="shared" ca="1" si="17"/>
        <v>60.650454046544176</v>
      </c>
      <c r="U58">
        <f t="shared" ca="1" si="18"/>
        <v>51.587434797280707</v>
      </c>
      <c r="V58">
        <f t="shared" ca="1" si="18"/>
        <v>55.98508177798508</v>
      </c>
      <c r="W58">
        <f t="shared" ca="1" si="18"/>
        <v>456.5968282149629</v>
      </c>
      <c r="X58">
        <f t="shared" ca="1" si="18"/>
        <v>62.728481073894173</v>
      </c>
      <c r="Y58">
        <f t="shared" ca="1" si="18"/>
        <v>391.06169213101134</v>
      </c>
      <c r="Z58">
        <f t="shared" ca="1" si="18"/>
        <v>35.812590925878226</v>
      </c>
      <c r="AA58">
        <f t="shared" ca="1" si="18"/>
        <v>20.021601675567418</v>
      </c>
      <c r="AB58">
        <f t="shared" ca="1" si="18"/>
        <v>9.813693546599632</v>
      </c>
    </row>
    <row r="59" spans="1:28" x14ac:dyDescent="0.35">
      <c r="A59">
        <f t="shared" si="15"/>
        <v>52</v>
      </c>
      <c r="B59" t="str">
        <f>AUT!A52</f>
        <v>Food products nec</v>
      </c>
      <c r="C59" t="str">
        <f>VLOOKUP('EXIOBASE EU 25 imports'!B59, 'ISIC Code Mapping'!$A$2:$D$202,  4, FALSE)</f>
        <v>ISIC 10T12</v>
      </c>
      <c r="D59">
        <f t="shared" ca="1" si="16"/>
        <v>4803.9283935720705</v>
      </c>
      <c r="E59">
        <f t="shared" ca="1" si="16"/>
        <v>9885.8974915169583</v>
      </c>
      <c r="F59">
        <f t="shared" ca="1" si="16"/>
        <v>3393.5225598125276</v>
      </c>
      <c r="G59">
        <f t="shared" ca="1" si="16"/>
        <v>2914.5475738522464</v>
      </c>
      <c r="H59">
        <f t="shared" ca="1" si="16"/>
        <v>589.83625540799574</v>
      </c>
      <c r="I59">
        <f t="shared" ca="1" si="16"/>
        <v>2549.1611187012386</v>
      </c>
      <c r="J59">
        <f t="shared" ca="1" si="3"/>
        <v>17417.38413778145</v>
      </c>
      <c r="K59">
        <f t="shared" ca="1" si="17"/>
        <v>31297.760294938027</v>
      </c>
      <c r="L59">
        <f t="shared" ca="1" si="17"/>
        <v>2067.8125056992994</v>
      </c>
      <c r="M59">
        <f t="shared" ca="1" si="17"/>
        <v>4554.5381689778033</v>
      </c>
      <c r="N59">
        <f t="shared" ca="1" si="17"/>
        <v>9755.7369662352867</v>
      </c>
      <c r="O59">
        <f t="shared" ca="1" si="17"/>
        <v>710.31852354590637</v>
      </c>
      <c r="P59">
        <f t="shared" ca="1" si="17"/>
        <v>1240.4046790296973</v>
      </c>
      <c r="Q59">
        <f t="shared" ca="1" si="17"/>
        <v>1269.952167696953</v>
      </c>
      <c r="R59">
        <f t="shared" ca="1" si="17"/>
        <v>13513.353067010385</v>
      </c>
      <c r="S59">
        <f t="shared" ca="1" si="17"/>
        <v>6739.3599718539417</v>
      </c>
      <c r="T59">
        <f t="shared" ca="1" si="17"/>
        <v>2425.2874923210602</v>
      </c>
      <c r="U59">
        <f t="shared" ca="1" si="18"/>
        <v>2029.1223117148193</v>
      </c>
      <c r="V59">
        <f t="shared" ca="1" si="18"/>
        <v>903.08720800501362</v>
      </c>
      <c r="W59">
        <f t="shared" ca="1" si="18"/>
        <v>8231.997542393503</v>
      </c>
      <c r="X59">
        <f t="shared" ca="1" si="18"/>
        <v>5070.3348920997878</v>
      </c>
      <c r="Y59">
        <f t="shared" ca="1" si="18"/>
        <v>17523.874075341511</v>
      </c>
      <c r="Z59">
        <f t="shared" ca="1" si="18"/>
        <v>943.57083624737731</v>
      </c>
      <c r="AA59">
        <f t="shared" ca="1" si="18"/>
        <v>1083.6571135275683</v>
      </c>
      <c r="AB59">
        <f t="shared" ca="1" si="18"/>
        <v>259.96857113430866</v>
      </c>
    </row>
    <row r="60" spans="1:28" x14ac:dyDescent="0.35">
      <c r="A60">
        <f t="shared" si="15"/>
        <v>53</v>
      </c>
      <c r="B60" t="str">
        <f>AUT!A53</f>
        <v>Beverages</v>
      </c>
      <c r="C60" t="str">
        <f>VLOOKUP('EXIOBASE EU 25 imports'!B60, 'ISIC Code Mapping'!$A$2:$D$202,  4, FALSE)</f>
        <v>ISIC 10T12</v>
      </c>
      <c r="D60">
        <f t="shared" ref="D60:I69" ca="1" si="19">INDIRECT(D$8&amp;"!"&amp;D$7&amp;$A60)</f>
        <v>684.71357777234039</v>
      </c>
      <c r="E60">
        <f t="shared" ca="1" si="19"/>
        <v>2353.3849114466875</v>
      </c>
      <c r="F60">
        <f t="shared" ca="1" si="19"/>
        <v>657.94712432882204</v>
      </c>
      <c r="G60">
        <f t="shared" ca="1" si="19"/>
        <v>714.82547728300199</v>
      </c>
      <c r="H60">
        <f t="shared" ca="1" si="19"/>
        <v>309.67599349430833</v>
      </c>
      <c r="I60">
        <f t="shared" ca="1" si="19"/>
        <v>520.11559054542829</v>
      </c>
      <c r="J60">
        <f t="shared" ca="1" si="3"/>
        <v>3025.4402060910334</v>
      </c>
      <c r="K60">
        <f t="shared" ref="K60:T69" ca="1" si="20">INDIRECT(K$8&amp;"!"&amp;K$7&amp;$A60)</f>
        <v>6873.7603379314487</v>
      </c>
      <c r="L60">
        <f t="shared" ca="1" si="20"/>
        <v>373.25447564760765</v>
      </c>
      <c r="M60">
        <f t="shared" ca="1" si="20"/>
        <v>1229.2972481535819</v>
      </c>
      <c r="N60">
        <f t="shared" ca="1" si="20"/>
        <v>1561.4014765650734</v>
      </c>
      <c r="O60">
        <f t="shared" ca="1" si="20"/>
        <v>380.87046074365315</v>
      </c>
      <c r="P60">
        <f t="shared" ca="1" si="20"/>
        <v>449.66459225964729</v>
      </c>
      <c r="Q60">
        <f t="shared" ca="1" si="20"/>
        <v>302.31809346360978</v>
      </c>
      <c r="R60">
        <f t="shared" ca="1" si="20"/>
        <v>3298.7950450943531</v>
      </c>
      <c r="S60">
        <f t="shared" ca="1" si="20"/>
        <v>873.08271604579454</v>
      </c>
      <c r="T60">
        <f t="shared" ca="1" si="20"/>
        <v>428.23630666713376</v>
      </c>
      <c r="U60">
        <f t="shared" ref="U60:AB69" ca="1" si="21">INDIRECT(U$8&amp;"!"&amp;U$7&amp;$A60)</f>
        <v>401.22611979549998</v>
      </c>
      <c r="V60">
        <f t="shared" ca="1" si="21"/>
        <v>169.71522602732657</v>
      </c>
      <c r="W60">
        <f t="shared" ca="1" si="21"/>
        <v>2739.0457672582738</v>
      </c>
      <c r="X60">
        <f t="shared" ca="1" si="21"/>
        <v>1426.36671653597</v>
      </c>
      <c r="Y60">
        <f t="shared" ca="1" si="21"/>
        <v>5950.3032953603715</v>
      </c>
      <c r="Z60">
        <f t="shared" ca="1" si="21"/>
        <v>182.52828161757498</v>
      </c>
      <c r="AA60">
        <f t="shared" ca="1" si="21"/>
        <v>165.04979203919723</v>
      </c>
      <c r="AB60">
        <f t="shared" ca="1" si="21"/>
        <v>62.332530489428557</v>
      </c>
    </row>
    <row r="61" spans="1:28" x14ac:dyDescent="0.35">
      <c r="A61">
        <f t="shared" si="15"/>
        <v>54</v>
      </c>
      <c r="B61" t="str">
        <f>AUT!A54</f>
        <v>Fish products</v>
      </c>
      <c r="C61" t="str">
        <f>VLOOKUP('EXIOBASE EU 25 imports'!B61, 'ISIC Code Mapping'!$A$2:$D$202,  4, FALSE)</f>
        <v>ISIC 10T12</v>
      </c>
      <c r="D61">
        <f t="shared" ca="1" si="19"/>
        <v>384.66548695646156</v>
      </c>
      <c r="E61">
        <f t="shared" ca="1" si="19"/>
        <v>1118.9798964909319</v>
      </c>
      <c r="F61">
        <f t="shared" ca="1" si="19"/>
        <v>200.3029228728787</v>
      </c>
      <c r="G61">
        <f t="shared" ca="1" si="19"/>
        <v>572.77203341523261</v>
      </c>
      <c r="H61">
        <f t="shared" ca="1" si="19"/>
        <v>80.724136588390692</v>
      </c>
      <c r="I61">
        <f t="shared" ca="1" si="19"/>
        <v>144.36439756480891</v>
      </c>
      <c r="J61">
        <f t="shared" ca="1" si="3"/>
        <v>2732.990991068883</v>
      </c>
      <c r="K61">
        <f t="shared" ca="1" si="20"/>
        <v>3916.9127027593922</v>
      </c>
      <c r="L61">
        <f t="shared" ca="1" si="20"/>
        <v>81.453432620886545</v>
      </c>
      <c r="M61">
        <f t="shared" ca="1" si="20"/>
        <v>298.95010426731199</v>
      </c>
      <c r="N61">
        <f t="shared" ca="1" si="20"/>
        <v>2892.5501305727998</v>
      </c>
      <c r="O61">
        <f t="shared" ca="1" si="20"/>
        <v>72.93975608832092</v>
      </c>
      <c r="P61">
        <f t="shared" ca="1" si="20"/>
        <v>226.00620542287535</v>
      </c>
      <c r="Q61">
        <f t="shared" ca="1" si="20"/>
        <v>143.95150714728982</v>
      </c>
      <c r="R61">
        <f t="shared" ca="1" si="20"/>
        <v>2140.8167277430625</v>
      </c>
      <c r="S61">
        <f t="shared" ca="1" si="20"/>
        <v>840.70851936028998</v>
      </c>
      <c r="T61">
        <f t="shared" ca="1" si="20"/>
        <v>1150.3305714947369</v>
      </c>
      <c r="U61">
        <f t="shared" ca="1" si="21"/>
        <v>118.66751669227446</v>
      </c>
      <c r="V61">
        <f t="shared" ca="1" si="21"/>
        <v>60.511889685441368</v>
      </c>
      <c r="W61">
        <f t="shared" ca="1" si="21"/>
        <v>3571.6155217707819</v>
      </c>
      <c r="X61">
        <f t="shared" ca="1" si="21"/>
        <v>994.75091541084896</v>
      </c>
      <c r="Y61">
        <f t="shared" ca="1" si="21"/>
        <v>2099.3285012810388</v>
      </c>
      <c r="Z61">
        <f t="shared" ca="1" si="21"/>
        <v>50.20595910611091</v>
      </c>
      <c r="AA61">
        <f t="shared" ca="1" si="21"/>
        <v>87.144243991235925</v>
      </c>
      <c r="AB61">
        <f t="shared" ca="1" si="21"/>
        <v>33.437633815425734</v>
      </c>
    </row>
    <row r="62" spans="1:28" x14ac:dyDescent="0.35">
      <c r="A62">
        <f t="shared" si="15"/>
        <v>55</v>
      </c>
      <c r="B62" t="str">
        <f>AUT!A55</f>
        <v>Tobacco products (16)</v>
      </c>
      <c r="C62" t="str">
        <f>VLOOKUP('EXIOBASE EU 25 imports'!B62, 'ISIC Code Mapping'!$A$2:$D$202,  4, FALSE)</f>
        <v>ISIC 10T12</v>
      </c>
      <c r="D62">
        <f t="shared" ca="1" si="19"/>
        <v>188.263134478588</v>
      </c>
      <c r="E62">
        <f t="shared" ca="1" si="19"/>
        <v>799.77320225622736</v>
      </c>
      <c r="F62">
        <f t="shared" ca="1" si="19"/>
        <v>166.39487449519942</v>
      </c>
      <c r="G62">
        <f t="shared" ca="1" si="19"/>
        <v>94.844324523498472</v>
      </c>
      <c r="H62">
        <f t="shared" ca="1" si="19"/>
        <v>20.970641832686855</v>
      </c>
      <c r="I62">
        <f t="shared" ca="1" si="19"/>
        <v>127.78320038411793</v>
      </c>
      <c r="J62">
        <f t="shared" ca="1" si="3"/>
        <v>1784.2090260714851</v>
      </c>
      <c r="K62">
        <f t="shared" ca="1" si="20"/>
        <v>1533.5598153343619</v>
      </c>
      <c r="L62">
        <f t="shared" ca="1" si="20"/>
        <v>156.39336988283875</v>
      </c>
      <c r="M62">
        <f t="shared" ca="1" si="20"/>
        <v>117.45406764239566</v>
      </c>
      <c r="N62">
        <f t="shared" ca="1" si="20"/>
        <v>1619.185155898361</v>
      </c>
      <c r="O62">
        <f t="shared" ca="1" si="20"/>
        <v>49.37356427660815</v>
      </c>
      <c r="P62">
        <f t="shared" ca="1" si="20"/>
        <v>121.34527952661863</v>
      </c>
      <c r="Q62">
        <f t="shared" ca="1" si="20"/>
        <v>102.76954636921413</v>
      </c>
      <c r="R62">
        <f t="shared" ca="1" si="20"/>
        <v>617.33734554035482</v>
      </c>
      <c r="S62">
        <f t="shared" ca="1" si="20"/>
        <v>270.01736287807194</v>
      </c>
      <c r="T62">
        <f t="shared" ca="1" si="20"/>
        <v>161.99294975673752</v>
      </c>
      <c r="U62">
        <f t="shared" ca="1" si="21"/>
        <v>113.29562469882752</v>
      </c>
      <c r="V62">
        <f t="shared" ca="1" si="21"/>
        <v>56.933843328164535</v>
      </c>
      <c r="W62">
        <f t="shared" ca="1" si="21"/>
        <v>1367.1034406326062</v>
      </c>
      <c r="X62">
        <f t="shared" ca="1" si="21"/>
        <v>162.28524092546027</v>
      </c>
      <c r="Y62">
        <f t="shared" ca="1" si="21"/>
        <v>401.0371949251674</v>
      </c>
      <c r="Z62">
        <f t="shared" ca="1" si="21"/>
        <v>73.865905906626935</v>
      </c>
      <c r="AA62">
        <f t="shared" ca="1" si="21"/>
        <v>59.2291756245586</v>
      </c>
      <c r="AB62">
        <f t="shared" ca="1" si="21"/>
        <v>34.834841793948186</v>
      </c>
    </row>
    <row r="63" spans="1:28" x14ac:dyDescent="0.35">
      <c r="A63">
        <f t="shared" si="15"/>
        <v>56</v>
      </c>
      <c r="B63" t="str">
        <f>AUT!A56</f>
        <v>Textiles (17)</v>
      </c>
      <c r="C63" t="str">
        <f>VLOOKUP('EXIOBASE EU 25 imports'!B63, 'ISIC Code Mapping'!$A$2:$D$202,  4, FALSE)</f>
        <v>ISIC 13T15</v>
      </c>
      <c r="D63">
        <f t="shared" ca="1" si="19"/>
        <v>2195.2096684772564</v>
      </c>
      <c r="E63">
        <f t="shared" ca="1" si="19"/>
        <v>3487.5721431104694</v>
      </c>
      <c r="F63">
        <f t="shared" ca="1" si="19"/>
        <v>2109.9261531868888</v>
      </c>
      <c r="G63">
        <f t="shared" ca="1" si="19"/>
        <v>1143.7385884300702</v>
      </c>
      <c r="H63">
        <f t="shared" ca="1" si="19"/>
        <v>306.77343017363728</v>
      </c>
      <c r="I63">
        <f t="shared" ca="1" si="19"/>
        <v>796.04344478081998</v>
      </c>
      <c r="J63">
        <f t="shared" ca="1" si="3"/>
        <v>7627.6050188500649</v>
      </c>
      <c r="K63">
        <f t="shared" ca="1" si="20"/>
        <v>16922.917626499184</v>
      </c>
      <c r="L63">
        <f t="shared" ca="1" si="20"/>
        <v>1057.6758949370378</v>
      </c>
      <c r="M63">
        <f t="shared" ca="1" si="20"/>
        <v>1049.8417691103377</v>
      </c>
      <c r="N63">
        <f t="shared" ca="1" si="20"/>
        <v>8263.485892889079</v>
      </c>
      <c r="O63">
        <f t="shared" ca="1" si="20"/>
        <v>277.79122479449745</v>
      </c>
      <c r="P63">
        <f t="shared" ca="1" si="20"/>
        <v>795.57067227109326</v>
      </c>
      <c r="Q63">
        <f t="shared" ca="1" si="20"/>
        <v>448.01775469039922</v>
      </c>
      <c r="R63">
        <f t="shared" ca="1" si="20"/>
        <v>4625.1493870315362</v>
      </c>
      <c r="S63">
        <f t="shared" ca="1" si="20"/>
        <v>4627.5870182596573</v>
      </c>
      <c r="T63">
        <f t="shared" ca="1" si="20"/>
        <v>2126.9730321949673</v>
      </c>
      <c r="U63">
        <f t="shared" ca="1" si="21"/>
        <v>1090.9968042561839</v>
      </c>
      <c r="V63">
        <f t="shared" ca="1" si="21"/>
        <v>409.19184147616011</v>
      </c>
      <c r="W63">
        <f t="shared" ca="1" si="21"/>
        <v>6360.8989680340164</v>
      </c>
      <c r="X63">
        <f t="shared" ca="1" si="21"/>
        <v>1849.5226525858914</v>
      </c>
      <c r="Y63">
        <f t="shared" ca="1" si="21"/>
        <v>7904.1943718557077</v>
      </c>
      <c r="Z63">
        <f t="shared" ca="1" si="21"/>
        <v>1073.2873820604425</v>
      </c>
      <c r="AA63">
        <f t="shared" ca="1" si="21"/>
        <v>669.36337400114746</v>
      </c>
      <c r="AB63">
        <f t="shared" ca="1" si="21"/>
        <v>48.873642204603946</v>
      </c>
    </row>
    <row r="64" spans="1:28" x14ac:dyDescent="0.35">
      <c r="A64">
        <f t="shared" si="15"/>
        <v>57</v>
      </c>
      <c r="B64" t="str">
        <f>AUT!A57</f>
        <v>Wearing apparel; furs (18)</v>
      </c>
      <c r="C64" t="str">
        <f>VLOOKUP('EXIOBASE EU 25 imports'!B64, 'ISIC Code Mapping'!$A$2:$D$202,  4, FALSE)</f>
        <v>ISIC 13T15</v>
      </c>
      <c r="D64">
        <f t="shared" ca="1" si="19"/>
        <v>3154.7662780009928</v>
      </c>
      <c r="E64">
        <f t="shared" ca="1" si="19"/>
        <v>3666.5190051348427</v>
      </c>
      <c r="F64">
        <f t="shared" ca="1" si="19"/>
        <v>1258.105015512733</v>
      </c>
      <c r="G64">
        <f t="shared" ca="1" si="19"/>
        <v>1626.3982131703033</v>
      </c>
      <c r="H64">
        <f t="shared" ca="1" si="19"/>
        <v>271.80936192988105</v>
      </c>
      <c r="I64">
        <f t="shared" ca="1" si="19"/>
        <v>924.4970548667095</v>
      </c>
      <c r="J64">
        <f t="shared" ca="1" si="3"/>
        <v>9574.805365668688</v>
      </c>
      <c r="K64">
        <f t="shared" ca="1" si="20"/>
        <v>18987.773523091186</v>
      </c>
      <c r="L64">
        <f t="shared" ca="1" si="20"/>
        <v>782.53825790502685</v>
      </c>
      <c r="M64">
        <f t="shared" ca="1" si="20"/>
        <v>1728.1052516056077</v>
      </c>
      <c r="N64">
        <f t="shared" ca="1" si="20"/>
        <v>6732.2544268416395</v>
      </c>
      <c r="O64">
        <f t="shared" ca="1" si="20"/>
        <v>307.02960478355777</v>
      </c>
      <c r="P64">
        <f t="shared" ca="1" si="20"/>
        <v>454.50295196945433</v>
      </c>
      <c r="Q64">
        <f t="shared" ca="1" si="20"/>
        <v>471.23138128947909</v>
      </c>
      <c r="R64">
        <f t="shared" ca="1" si="20"/>
        <v>5874.189506267704</v>
      </c>
      <c r="S64">
        <f t="shared" ca="1" si="20"/>
        <v>2922.5726022160229</v>
      </c>
      <c r="T64">
        <f t="shared" ca="1" si="20"/>
        <v>1490.1489946244194</v>
      </c>
      <c r="U64">
        <f t="shared" ca="1" si="21"/>
        <v>1036.8839520495517</v>
      </c>
      <c r="V64">
        <f t="shared" ca="1" si="21"/>
        <v>285.83104288665277</v>
      </c>
      <c r="W64">
        <f t="shared" ca="1" si="21"/>
        <v>8205.1373125570663</v>
      </c>
      <c r="X64">
        <f t="shared" ca="1" si="21"/>
        <v>2213.9880991752357</v>
      </c>
      <c r="Y64">
        <f t="shared" ca="1" si="21"/>
        <v>10107.993455890875</v>
      </c>
      <c r="Z64">
        <f t="shared" ca="1" si="21"/>
        <v>370.68505882088954</v>
      </c>
      <c r="AA64">
        <f t="shared" ca="1" si="21"/>
        <v>561.20415488837045</v>
      </c>
      <c r="AB64">
        <f t="shared" ca="1" si="21"/>
        <v>86.628795213822301</v>
      </c>
    </row>
    <row r="65" spans="1:28" x14ac:dyDescent="0.35">
      <c r="A65">
        <f t="shared" si="15"/>
        <v>58</v>
      </c>
      <c r="B65" t="str">
        <f>AUT!A58</f>
        <v>Leather and leather products (19)</v>
      </c>
      <c r="C65" t="str">
        <f>VLOOKUP('EXIOBASE EU 25 imports'!B65, 'ISIC Code Mapping'!$A$2:$D$202,  4, FALSE)</f>
        <v>ISIC 13T15</v>
      </c>
      <c r="D65">
        <f t="shared" ca="1" si="19"/>
        <v>1324.5689098656267</v>
      </c>
      <c r="E65">
        <f t="shared" ca="1" si="19"/>
        <v>1931.923979185045</v>
      </c>
      <c r="F65">
        <f t="shared" ca="1" si="19"/>
        <v>926.80677042141451</v>
      </c>
      <c r="G65">
        <f t="shared" ca="1" si="19"/>
        <v>471.62586642769395</v>
      </c>
      <c r="H65">
        <f t="shared" ca="1" si="19"/>
        <v>117.34955022625668</v>
      </c>
      <c r="I65">
        <f t="shared" ca="1" si="19"/>
        <v>338.02346588958136</v>
      </c>
      <c r="J65">
        <f t="shared" ca="1" si="3"/>
        <v>6083.1582081336792</v>
      </c>
      <c r="K65">
        <f t="shared" ca="1" si="20"/>
        <v>8168.8886658781121</v>
      </c>
      <c r="L65">
        <f t="shared" ca="1" si="20"/>
        <v>618.25347106023014</v>
      </c>
      <c r="M65">
        <f t="shared" ca="1" si="20"/>
        <v>357.27334432614896</v>
      </c>
      <c r="N65">
        <f t="shared" ca="1" si="20"/>
        <v>5842.3599339104558</v>
      </c>
      <c r="O65">
        <f t="shared" ca="1" si="20"/>
        <v>84.121593598757826</v>
      </c>
      <c r="P65">
        <f t="shared" ca="1" si="20"/>
        <v>196.84721857187324</v>
      </c>
      <c r="Q65">
        <f t="shared" ca="1" si="20"/>
        <v>250.17550508812241</v>
      </c>
      <c r="R65">
        <f t="shared" ca="1" si="20"/>
        <v>2436.0196311972691</v>
      </c>
      <c r="S65">
        <f t="shared" ca="1" si="20"/>
        <v>1780.0027007926058</v>
      </c>
      <c r="T65">
        <f t="shared" ca="1" si="20"/>
        <v>1179.0031407950853</v>
      </c>
      <c r="U65">
        <f t="shared" ca="1" si="21"/>
        <v>902.8556284239038</v>
      </c>
      <c r="V65">
        <f t="shared" ca="1" si="21"/>
        <v>270.1922389290159</v>
      </c>
      <c r="W65">
        <f t="shared" ca="1" si="21"/>
        <v>3355.1588541282163</v>
      </c>
      <c r="X65">
        <f t="shared" ca="1" si="21"/>
        <v>694.82512343107271</v>
      </c>
      <c r="Y65">
        <f t="shared" ca="1" si="21"/>
        <v>4549.3262775846706</v>
      </c>
      <c r="Z65">
        <f t="shared" ca="1" si="21"/>
        <v>242.50194727054549</v>
      </c>
      <c r="AA65">
        <f t="shared" ca="1" si="21"/>
        <v>422.91214638706612</v>
      </c>
      <c r="AB65">
        <f t="shared" ca="1" si="21"/>
        <v>25.630888237128129</v>
      </c>
    </row>
    <row r="66" spans="1:28" x14ac:dyDescent="0.35">
      <c r="A66">
        <f t="shared" si="15"/>
        <v>59</v>
      </c>
      <c r="B66" t="str">
        <f>AUT!A59</f>
        <v>Wood and products of wood and cork (except furniture); articles of straw and plaiting materials (20)</v>
      </c>
      <c r="C66" t="str">
        <f>VLOOKUP('EXIOBASE EU 25 imports'!B66, 'ISIC Code Mapping'!$A$2:$D$202,  4, FALSE)</f>
        <v>ISIC 16</v>
      </c>
      <c r="D66">
        <f t="shared" ca="1" si="19"/>
        <v>1812.4569038554412</v>
      </c>
      <c r="E66">
        <f t="shared" ca="1" si="19"/>
        <v>2314.0463312718421</v>
      </c>
      <c r="F66">
        <f t="shared" ca="1" si="19"/>
        <v>857.75300138770342</v>
      </c>
      <c r="G66">
        <f t="shared" ca="1" si="19"/>
        <v>1267.3494199349816</v>
      </c>
      <c r="H66">
        <f t="shared" ca="1" si="19"/>
        <v>452.04009320625789</v>
      </c>
      <c r="I66">
        <f t="shared" ca="1" si="19"/>
        <v>787.05786015413776</v>
      </c>
      <c r="J66">
        <f t="shared" ca="1" si="3"/>
        <v>4112.2428529005092</v>
      </c>
      <c r="K66">
        <f t="shared" ca="1" si="20"/>
        <v>8740.0745664638216</v>
      </c>
      <c r="L66">
        <f t="shared" ca="1" si="20"/>
        <v>540.78712925409013</v>
      </c>
      <c r="M66">
        <f t="shared" ca="1" si="20"/>
        <v>559.69229923023647</v>
      </c>
      <c r="N66">
        <f t="shared" ca="1" si="20"/>
        <v>3814.4293273398498</v>
      </c>
      <c r="O66">
        <f t="shared" ca="1" si="20"/>
        <v>306.54047101453625</v>
      </c>
      <c r="P66">
        <f t="shared" ca="1" si="20"/>
        <v>609.73448628850895</v>
      </c>
      <c r="Q66">
        <f t="shared" ca="1" si="20"/>
        <v>297.48387863683081</v>
      </c>
      <c r="R66">
        <f t="shared" ca="1" si="20"/>
        <v>2956.8583140273618</v>
      </c>
      <c r="S66">
        <f t="shared" ca="1" si="20"/>
        <v>1695.1392360128568</v>
      </c>
      <c r="T66">
        <f t="shared" ca="1" si="20"/>
        <v>619.26018207168386</v>
      </c>
      <c r="U66">
        <f t="shared" ca="1" si="21"/>
        <v>496.66908834221039</v>
      </c>
      <c r="V66">
        <f t="shared" ca="1" si="21"/>
        <v>403.43754864483645</v>
      </c>
      <c r="W66">
        <f t="shared" ca="1" si="21"/>
        <v>1423.5356893189737</v>
      </c>
      <c r="X66">
        <f t="shared" ca="1" si="21"/>
        <v>1813.1868857702207</v>
      </c>
      <c r="Y66">
        <f t="shared" ca="1" si="21"/>
        <v>5548.2555301007378</v>
      </c>
      <c r="Z66">
        <f t="shared" ca="1" si="21"/>
        <v>154.95919695185211</v>
      </c>
      <c r="AA66">
        <f t="shared" ca="1" si="21"/>
        <v>226.22911370427619</v>
      </c>
      <c r="AB66">
        <f t="shared" ca="1" si="21"/>
        <v>22.312891333434607</v>
      </c>
    </row>
    <row r="67" spans="1:28" x14ac:dyDescent="0.35">
      <c r="A67">
        <f t="shared" si="15"/>
        <v>60</v>
      </c>
      <c r="B67" t="str">
        <f>AUT!A60</f>
        <v>Wood material for treatment, Re-processing of secondary wood material into new wood material</v>
      </c>
      <c r="C67" t="str">
        <f>VLOOKUP('EXIOBASE EU 25 imports'!B67, 'ISIC Code Mapping'!$A$2:$D$202,  4, FALSE)</f>
        <v>ISIC 16</v>
      </c>
      <c r="D67">
        <f t="shared" ca="1" si="19"/>
        <v>0</v>
      </c>
      <c r="E67">
        <f t="shared" ca="1" si="19"/>
        <v>0</v>
      </c>
      <c r="F67">
        <f t="shared" ca="1" si="19"/>
        <v>0</v>
      </c>
      <c r="G67">
        <f t="shared" ca="1" si="19"/>
        <v>0</v>
      </c>
      <c r="H67">
        <f t="shared" ca="1" si="19"/>
        <v>0</v>
      </c>
      <c r="I67">
        <f t="shared" ca="1" si="19"/>
        <v>0</v>
      </c>
      <c r="J67">
        <f t="shared" ca="1" si="3"/>
        <v>0</v>
      </c>
      <c r="K67">
        <f t="shared" ca="1" si="20"/>
        <v>0</v>
      </c>
      <c r="L67">
        <f t="shared" ca="1" si="20"/>
        <v>0</v>
      </c>
      <c r="M67">
        <f t="shared" ca="1" si="20"/>
        <v>0</v>
      </c>
      <c r="N67">
        <f t="shared" ca="1" si="20"/>
        <v>0</v>
      </c>
      <c r="O67">
        <f t="shared" ca="1" si="20"/>
        <v>0</v>
      </c>
      <c r="P67">
        <f t="shared" ca="1" si="20"/>
        <v>0</v>
      </c>
      <c r="Q67">
        <f t="shared" ca="1" si="20"/>
        <v>0</v>
      </c>
      <c r="R67">
        <f t="shared" ca="1" si="20"/>
        <v>0</v>
      </c>
      <c r="S67">
        <f t="shared" ca="1" si="20"/>
        <v>0</v>
      </c>
      <c r="T67">
        <f t="shared" ca="1" si="20"/>
        <v>0</v>
      </c>
      <c r="U67">
        <f t="shared" ca="1" si="21"/>
        <v>0</v>
      </c>
      <c r="V67">
        <f t="shared" ca="1" si="21"/>
        <v>0</v>
      </c>
      <c r="W67">
        <f t="shared" ca="1" si="21"/>
        <v>0</v>
      </c>
      <c r="X67">
        <f t="shared" ca="1" si="21"/>
        <v>0</v>
      </c>
      <c r="Y67">
        <f t="shared" ca="1" si="21"/>
        <v>0</v>
      </c>
      <c r="Z67">
        <f t="shared" ca="1" si="21"/>
        <v>0</v>
      </c>
      <c r="AA67">
        <f t="shared" ca="1" si="21"/>
        <v>0</v>
      </c>
      <c r="AB67">
        <f t="shared" ca="1" si="21"/>
        <v>0</v>
      </c>
    </row>
    <row r="68" spans="1:28" x14ac:dyDescent="0.35">
      <c r="A68">
        <f t="shared" si="15"/>
        <v>61</v>
      </c>
      <c r="B68" t="str">
        <f>AUT!A61</f>
        <v>Pulp</v>
      </c>
      <c r="C68" t="str">
        <f>VLOOKUP('EXIOBASE EU 25 imports'!B68, 'ISIC Code Mapping'!$A$2:$D$202,  4, FALSE)</f>
        <v>ISIC 17T18</v>
      </c>
      <c r="D68">
        <f t="shared" ca="1" si="19"/>
        <v>446.89055331097114</v>
      </c>
      <c r="E68">
        <f t="shared" ca="1" si="19"/>
        <v>321.26609082067262</v>
      </c>
      <c r="F68">
        <f t="shared" ca="1" si="19"/>
        <v>117.21111988249054</v>
      </c>
      <c r="G68">
        <f t="shared" ca="1" si="19"/>
        <v>22.451772793458311</v>
      </c>
      <c r="H68">
        <f t="shared" ca="1" si="19"/>
        <v>10.137639032373624</v>
      </c>
      <c r="I68">
        <f t="shared" ca="1" si="19"/>
        <v>241.43445362245211</v>
      </c>
      <c r="J68">
        <f t="shared" ca="1" si="3"/>
        <v>594.91557448494041</v>
      </c>
      <c r="K68">
        <f t="shared" ca="1" si="20"/>
        <v>2324.5467960580572</v>
      </c>
      <c r="L68">
        <f t="shared" ca="1" si="20"/>
        <v>118.99634504223067</v>
      </c>
      <c r="M68">
        <f t="shared" ca="1" si="20"/>
        <v>54.258172695824022</v>
      </c>
      <c r="N68">
        <f t="shared" ca="1" si="20"/>
        <v>945.28599964839702</v>
      </c>
      <c r="O68">
        <f t="shared" ca="1" si="20"/>
        <v>3.4998886625132695</v>
      </c>
      <c r="P68">
        <f t="shared" ca="1" si="20"/>
        <v>18.316483864865326</v>
      </c>
      <c r="Q68">
        <f t="shared" ca="1" si="20"/>
        <v>41.270174214821139</v>
      </c>
      <c r="R68">
        <f t="shared" ca="1" si="20"/>
        <v>1018.0636415417578</v>
      </c>
      <c r="S68">
        <f t="shared" ca="1" si="20"/>
        <v>448.66150496151846</v>
      </c>
      <c r="T68">
        <f t="shared" ca="1" si="20"/>
        <v>50.885045909340462</v>
      </c>
      <c r="U68">
        <f t="shared" ca="1" si="21"/>
        <v>97.309814117752367</v>
      </c>
      <c r="V68">
        <f t="shared" ca="1" si="21"/>
        <v>138.37700211281447</v>
      </c>
      <c r="W68">
        <f t="shared" ca="1" si="21"/>
        <v>501.03549613707452</v>
      </c>
      <c r="X68">
        <f t="shared" ca="1" si="21"/>
        <v>246.9943338104257</v>
      </c>
      <c r="Y68">
        <f t="shared" ca="1" si="21"/>
        <v>331.01408651333907</v>
      </c>
      <c r="Z68">
        <f t="shared" ca="1" si="21"/>
        <v>17.605275139429704</v>
      </c>
      <c r="AA68">
        <f t="shared" ca="1" si="21"/>
        <v>13.070558515014064</v>
      </c>
      <c r="AB68">
        <f t="shared" ca="1" si="21"/>
        <v>0.11526864216633122</v>
      </c>
    </row>
    <row r="69" spans="1:28" x14ac:dyDescent="0.35">
      <c r="A69">
        <f t="shared" si="15"/>
        <v>62</v>
      </c>
      <c r="B69" t="str">
        <f>AUT!A62</f>
        <v>Secondary paper for treatment, Re-processing of secondary paper into new pulp</v>
      </c>
      <c r="C69" t="str">
        <f>VLOOKUP('EXIOBASE EU 25 imports'!B69, 'ISIC Code Mapping'!$A$2:$D$202,  4, FALSE)</f>
        <v>ISIC 17T18</v>
      </c>
      <c r="D69">
        <f t="shared" ca="1" si="19"/>
        <v>0</v>
      </c>
      <c r="E69">
        <f t="shared" ca="1" si="19"/>
        <v>0</v>
      </c>
      <c r="F69">
        <f t="shared" ca="1" si="19"/>
        <v>0</v>
      </c>
      <c r="G69">
        <f t="shared" ca="1" si="19"/>
        <v>0</v>
      </c>
      <c r="H69">
        <f t="shared" ca="1" si="19"/>
        <v>0</v>
      </c>
      <c r="I69">
        <f t="shared" ca="1" si="19"/>
        <v>0</v>
      </c>
      <c r="J69">
        <f t="shared" ca="1" si="3"/>
        <v>0</v>
      </c>
      <c r="K69">
        <f t="shared" ca="1" si="20"/>
        <v>0</v>
      </c>
      <c r="L69">
        <f t="shared" ca="1" si="20"/>
        <v>0</v>
      </c>
      <c r="M69">
        <f t="shared" ca="1" si="20"/>
        <v>0</v>
      </c>
      <c r="N69">
        <f t="shared" ca="1" si="20"/>
        <v>0</v>
      </c>
      <c r="O69">
        <f t="shared" ca="1" si="20"/>
        <v>0</v>
      </c>
      <c r="P69">
        <f t="shared" ca="1" si="20"/>
        <v>0</v>
      </c>
      <c r="Q69">
        <f t="shared" ca="1" si="20"/>
        <v>0</v>
      </c>
      <c r="R69">
        <f t="shared" ca="1" si="20"/>
        <v>0</v>
      </c>
      <c r="S69">
        <f t="shared" ca="1" si="20"/>
        <v>0</v>
      </c>
      <c r="T69">
        <f t="shared" ca="1" si="20"/>
        <v>0</v>
      </c>
      <c r="U69">
        <f t="shared" ca="1" si="21"/>
        <v>0</v>
      </c>
      <c r="V69">
        <f t="shared" ca="1" si="21"/>
        <v>0</v>
      </c>
      <c r="W69">
        <f t="shared" ca="1" si="21"/>
        <v>0</v>
      </c>
      <c r="X69">
        <f t="shared" ca="1" si="21"/>
        <v>0</v>
      </c>
      <c r="Y69">
        <f t="shared" ca="1" si="21"/>
        <v>0</v>
      </c>
      <c r="Z69">
        <f t="shared" ca="1" si="21"/>
        <v>0</v>
      </c>
      <c r="AA69">
        <f t="shared" ca="1" si="21"/>
        <v>0</v>
      </c>
      <c r="AB69">
        <f t="shared" ca="1" si="21"/>
        <v>0</v>
      </c>
    </row>
    <row r="70" spans="1:28" x14ac:dyDescent="0.35">
      <c r="A70">
        <f t="shared" si="15"/>
        <v>63</v>
      </c>
      <c r="B70" t="str">
        <f>AUT!A63</f>
        <v>Paper and paper products</v>
      </c>
      <c r="C70" t="str">
        <f>VLOOKUP('EXIOBASE EU 25 imports'!B70, 'ISIC Code Mapping'!$A$2:$D$202,  4, FALSE)</f>
        <v>ISIC 17T18</v>
      </c>
      <c r="D70">
        <f t="shared" ref="D70:I79" ca="1" si="22">INDIRECT(D$8&amp;"!"&amp;D$7&amp;$A70)</f>
        <v>1928.8078423518996</v>
      </c>
      <c r="E70">
        <f t="shared" ca="1" si="22"/>
        <v>3753.3305787826662</v>
      </c>
      <c r="F70">
        <f t="shared" ca="1" si="22"/>
        <v>1714.7629197399194</v>
      </c>
      <c r="G70">
        <f t="shared" ca="1" si="22"/>
        <v>875.3846652657968</v>
      </c>
      <c r="H70">
        <f t="shared" ca="1" si="22"/>
        <v>190.77123196065173</v>
      </c>
      <c r="I70">
        <f t="shared" ca="1" si="22"/>
        <v>615.53181717324185</v>
      </c>
      <c r="J70">
        <f t="shared" ca="1" si="3"/>
        <v>6636.3636236078355</v>
      </c>
      <c r="K70">
        <f t="shared" ref="K70:T79" ca="1" si="23">INDIRECT(K$8&amp;"!"&amp;K$7&amp;$A70)</f>
        <v>11957.806970458241</v>
      </c>
      <c r="L70">
        <f t="shared" ca="1" si="23"/>
        <v>1053.6294525132048</v>
      </c>
      <c r="M70">
        <f t="shared" ca="1" si="23"/>
        <v>1413.514094153589</v>
      </c>
      <c r="N70">
        <f t="shared" ca="1" si="23"/>
        <v>4444.4706863588617</v>
      </c>
      <c r="O70">
        <f t="shared" ca="1" si="23"/>
        <v>263.2539642430886</v>
      </c>
      <c r="P70">
        <f t="shared" ca="1" si="23"/>
        <v>561.82992162668438</v>
      </c>
      <c r="Q70">
        <f t="shared" ca="1" si="23"/>
        <v>482.15672708091671</v>
      </c>
      <c r="R70">
        <f t="shared" ca="1" si="23"/>
        <v>4092.6346717969736</v>
      </c>
      <c r="S70">
        <f t="shared" ca="1" si="23"/>
        <v>4085.3175277991049</v>
      </c>
      <c r="T70">
        <f t="shared" ca="1" si="23"/>
        <v>1233.1380744516264</v>
      </c>
      <c r="U70">
        <f t="shared" ref="U70:AB79" ca="1" si="24">INDIRECT(U$8&amp;"!"&amp;U$7&amp;$A70)</f>
        <v>784.16269625490418</v>
      </c>
      <c r="V70">
        <f t="shared" ca="1" si="24"/>
        <v>370.4630745960672</v>
      </c>
      <c r="W70">
        <f t="shared" ca="1" si="24"/>
        <v>4047.6222550101256</v>
      </c>
      <c r="X70">
        <f t="shared" ca="1" si="24"/>
        <v>1455.4761561553278</v>
      </c>
      <c r="Y70">
        <f t="shared" ca="1" si="24"/>
        <v>6222.3654316256061</v>
      </c>
      <c r="Z70">
        <f t="shared" ca="1" si="24"/>
        <v>397.54686345164328</v>
      </c>
      <c r="AA70">
        <f t="shared" ca="1" si="24"/>
        <v>415.48938238594241</v>
      </c>
      <c r="AB70">
        <f t="shared" ca="1" si="24"/>
        <v>111.32656739054221</v>
      </c>
    </row>
    <row r="71" spans="1:28" x14ac:dyDescent="0.35">
      <c r="A71">
        <f t="shared" si="15"/>
        <v>64</v>
      </c>
      <c r="B71" t="str">
        <f>AUT!A64</f>
        <v>Printed matter and recorded media (22)</v>
      </c>
      <c r="C71" t="str">
        <f>VLOOKUP('EXIOBASE EU 25 imports'!B71, 'ISIC Code Mapping'!$A$2:$D$202,  4, FALSE)</f>
        <v>ISIC 17T18</v>
      </c>
      <c r="D71">
        <f t="shared" ca="1" si="22"/>
        <v>1537.817770544651</v>
      </c>
      <c r="E71">
        <f t="shared" ca="1" si="22"/>
        <v>1807.6368613185873</v>
      </c>
      <c r="F71">
        <f t="shared" ca="1" si="22"/>
        <v>806.25918755520274</v>
      </c>
      <c r="G71">
        <f t="shared" ca="1" si="22"/>
        <v>516.40259663767733</v>
      </c>
      <c r="H71">
        <f t="shared" ca="1" si="22"/>
        <v>61.107966096678588</v>
      </c>
      <c r="I71">
        <f t="shared" ca="1" si="22"/>
        <v>423.11617142118604</v>
      </c>
      <c r="J71">
        <f t="shared" ca="1" si="3"/>
        <v>3592.3298803720922</v>
      </c>
      <c r="K71">
        <f t="shared" ca="1" si="23"/>
        <v>5709.8475196578338</v>
      </c>
      <c r="L71">
        <f t="shared" ca="1" si="23"/>
        <v>329.93915522316303</v>
      </c>
      <c r="M71">
        <f t="shared" ca="1" si="23"/>
        <v>797.32273421224579</v>
      </c>
      <c r="N71">
        <f t="shared" ca="1" si="23"/>
        <v>1393.0025549743398</v>
      </c>
      <c r="O71">
        <f t="shared" ca="1" si="23"/>
        <v>86.370686006471502</v>
      </c>
      <c r="P71">
        <f t="shared" ca="1" si="23"/>
        <v>106.83352246694787</v>
      </c>
      <c r="Q71">
        <f t="shared" ca="1" si="23"/>
        <v>232.21090029508369</v>
      </c>
      <c r="R71">
        <f t="shared" ca="1" si="23"/>
        <v>1928.9191902677878</v>
      </c>
      <c r="S71">
        <f t="shared" ca="1" si="23"/>
        <v>933.87866264049399</v>
      </c>
      <c r="T71">
        <f t="shared" ca="1" si="23"/>
        <v>313.01333115728937</v>
      </c>
      <c r="U71">
        <f t="shared" ca="1" si="24"/>
        <v>257.28219627503495</v>
      </c>
      <c r="V71">
        <f t="shared" ca="1" si="24"/>
        <v>155.5869662764874</v>
      </c>
      <c r="W71">
        <f t="shared" ca="1" si="24"/>
        <v>1203.8799992806098</v>
      </c>
      <c r="X71">
        <f t="shared" ca="1" si="24"/>
        <v>1051.1237711338774</v>
      </c>
      <c r="Y71">
        <f t="shared" ca="1" si="24"/>
        <v>3818.5467315554824</v>
      </c>
      <c r="Z71">
        <f t="shared" ca="1" si="24"/>
        <v>63.501761613304282</v>
      </c>
      <c r="AA71">
        <f t="shared" ca="1" si="24"/>
        <v>115.17467250887073</v>
      </c>
      <c r="AB71">
        <f t="shared" ca="1" si="24"/>
        <v>42.770349689129795</v>
      </c>
    </row>
    <row r="72" spans="1:28" x14ac:dyDescent="0.35">
      <c r="A72">
        <f t="shared" si="15"/>
        <v>65</v>
      </c>
      <c r="B72" t="str">
        <f>AUT!A65</f>
        <v>Coke Oven Coke</v>
      </c>
      <c r="C72" t="str">
        <f>VLOOKUP('EXIOBASE EU 25 imports'!B72, 'ISIC Code Mapping'!$A$2:$D$202,  4, FALSE)</f>
        <v>ISIC 19</v>
      </c>
      <c r="D72">
        <f t="shared" ca="1" si="22"/>
        <v>224.60930448913732</v>
      </c>
      <c r="E72">
        <f t="shared" ca="1" si="22"/>
        <v>57.636716117657855</v>
      </c>
      <c r="F72">
        <f t="shared" ca="1" si="22"/>
        <v>51.16721004584231</v>
      </c>
      <c r="G72">
        <f t="shared" ca="1" si="22"/>
        <v>6.2111687764496226</v>
      </c>
      <c r="H72">
        <f t="shared" ca="1" si="22"/>
        <v>9.967529639072506E-2</v>
      </c>
      <c r="I72">
        <f t="shared" ca="1" si="22"/>
        <v>60.569588414685597</v>
      </c>
      <c r="J72">
        <f t="shared" ca="1" si="3"/>
        <v>123.83918760236645</v>
      </c>
      <c r="K72">
        <f t="shared" ca="1" si="23"/>
        <v>573.70469676896801</v>
      </c>
      <c r="L72">
        <f t="shared" ca="1" si="23"/>
        <v>9.1247769301704622</v>
      </c>
      <c r="M72">
        <f t="shared" ca="1" si="23"/>
        <v>2.8989079845219039</v>
      </c>
      <c r="N72">
        <f t="shared" ca="1" si="23"/>
        <v>25.686896460815824</v>
      </c>
      <c r="O72">
        <f t="shared" ca="1" si="23"/>
        <v>0.82564573149677623</v>
      </c>
      <c r="P72">
        <f t="shared" ca="1" si="23"/>
        <v>7.4738937482074395</v>
      </c>
      <c r="Q72">
        <f t="shared" ca="1" si="23"/>
        <v>7.404072148634202</v>
      </c>
      <c r="R72">
        <f t="shared" ca="1" si="23"/>
        <v>83.140116644999594</v>
      </c>
      <c r="S72">
        <f t="shared" ca="1" si="23"/>
        <v>25.908985375411998</v>
      </c>
      <c r="T72">
        <f t="shared" ca="1" si="23"/>
        <v>3.6011737483148529</v>
      </c>
      <c r="U72">
        <f t="shared" ca="1" si="24"/>
        <v>41.025347342790177</v>
      </c>
      <c r="V72">
        <f t="shared" ca="1" si="24"/>
        <v>11.1824903669047</v>
      </c>
      <c r="W72">
        <f t="shared" ca="1" si="24"/>
        <v>63.214417510916519</v>
      </c>
      <c r="X72">
        <f t="shared" ca="1" si="24"/>
        <v>21.533760454554503</v>
      </c>
      <c r="Y72">
        <f t="shared" ca="1" si="24"/>
        <v>112.24264966727597</v>
      </c>
      <c r="Z72">
        <f t="shared" ca="1" si="24"/>
        <v>20.859180899209207</v>
      </c>
      <c r="AA72">
        <f t="shared" ca="1" si="24"/>
        <v>10.495064619869348</v>
      </c>
      <c r="AB72">
        <f t="shared" ca="1" si="24"/>
        <v>5.6672918511789325E-3</v>
      </c>
    </row>
    <row r="73" spans="1:28" x14ac:dyDescent="0.35">
      <c r="A73">
        <f t="shared" si="15"/>
        <v>66</v>
      </c>
      <c r="B73" t="str">
        <f>AUT!A66</f>
        <v>Gas Coke</v>
      </c>
      <c r="C73" t="str">
        <f>VLOOKUP('EXIOBASE EU 25 imports'!B73, 'ISIC Code Mapping'!$A$2:$D$202,  4, FALSE)</f>
        <v>ISIC 19</v>
      </c>
      <c r="D73">
        <f t="shared" ca="1" si="22"/>
        <v>0</v>
      </c>
      <c r="E73">
        <f t="shared" ca="1" si="22"/>
        <v>0</v>
      </c>
      <c r="F73">
        <f t="shared" ca="1" si="22"/>
        <v>0</v>
      </c>
      <c r="G73">
        <f t="shared" ca="1" si="22"/>
        <v>0</v>
      </c>
      <c r="H73">
        <f t="shared" ca="1" si="22"/>
        <v>0</v>
      </c>
      <c r="I73">
        <f t="shared" ca="1" si="22"/>
        <v>0</v>
      </c>
      <c r="J73">
        <f t="shared" ca="1" si="3"/>
        <v>0</v>
      </c>
      <c r="K73">
        <f t="shared" ca="1" si="23"/>
        <v>0</v>
      </c>
      <c r="L73">
        <f t="shared" ca="1" si="23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0</v>
      </c>
      <c r="R73">
        <f t="shared" ca="1" si="23"/>
        <v>0</v>
      </c>
      <c r="S73">
        <f t="shared" ca="1" si="23"/>
        <v>0</v>
      </c>
      <c r="T73">
        <f t="shared" ca="1" si="23"/>
        <v>0</v>
      </c>
      <c r="U73">
        <f t="shared" ca="1" si="24"/>
        <v>0</v>
      </c>
      <c r="V73">
        <f t="shared" ca="1" si="24"/>
        <v>0</v>
      </c>
      <c r="W73">
        <f t="shared" ca="1" si="24"/>
        <v>0</v>
      </c>
      <c r="X73">
        <f t="shared" ca="1" si="24"/>
        <v>0</v>
      </c>
      <c r="Y73">
        <f t="shared" ca="1" si="24"/>
        <v>0</v>
      </c>
      <c r="Z73">
        <f t="shared" ca="1" si="24"/>
        <v>0</v>
      </c>
      <c r="AA73">
        <f t="shared" ca="1" si="24"/>
        <v>0</v>
      </c>
      <c r="AB73">
        <f t="shared" ca="1" si="24"/>
        <v>0</v>
      </c>
    </row>
    <row r="74" spans="1:28" x14ac:dyDescent="0.35">
      <c r="A74">
        <f t="shared" ref="A74:A105" si="25">A73+1</f>
        <v>67</v>
      </c>
      <c r="B74" t="str">
        <f>AUT!A67</f>
        <v>Coal Tar</v>
      </c>
      <c r="C74" t="str">
        <f>VLOOKUP('EXIOBASE EU 25 imports'!B74, 'ISIC Code Mapping'!$A$2:$D$202,  4, FALSE)</f>
        <v>ISIC 19</v>
      </c>
      <c r="D74">
        <f t="shared" ca="1" si="22"/>
        <v>0.54762128844750579</v>
      </c>
      <c r="E74">
        <f t="shared" ca="1" si="22"/>
        <v>7.7919146372537185</v>
      </c>
      <c r="F74">
        <f t="shared" ca="1" si="22"/>
        <v>35.147033743313642</v>
      </c>
      <c r="G74">
        <f t="shared" ca="1" si="22"/>
        <v>21.284597614376732</v>
      </c>
      <c r="H74">
        <f t="shared" ca="1" si="22"/>
        <v>0</v>
      </c>
      <c r="I74">
        <f t="shared" ca="1" si="22"/>
        <v>0</v>
      </c>
      <c r="J74">
        <f t="shared" ref="J74:J137" ca="1" si="26">INDIRECT(J$8&amp;"!"&amp;J$7&amp;$A74)</f>
        <v>1.2516114567738787E-2</v>
      </c>
      <c r="K74">
        <f t="shared" ca="1" si="23"/>
        <v>19.317434170963029</v>
      </c>
      <c r="L74">
        <f t="shared" ca="1" si="23"/>
        <v>0</v>
      </c>
      <c r="M74">
        <f t="shared" ca="1" si="23"/>
        <v>2.4998002548171634E-3</v>
      </c>
      <c r="N74">
        <f t="shared" ca="1" si="23"/>
        <v>0.81468031319412393</v>
      </c>
      <c r="O74">
        <f t="shared" ca="1" si="23"/>
        <v>0.16240829397380352</v>
      </c>
      <c r="P74">
        <f t="shared" ca="1" si="23"/>
        <v>0.376755445726845</v>
      </c>
      <c r="Q74">
        <f t="shared" ca="1" si="23"/>
        <v>1.0013772869593875</v>
      </c>
      <c r="R74">
        <f t="shared" ca="1" si="23"/>
        <v>3.6690693824882787</v>
      </c>
      <c r="S74">
        <f t="shared" ca="1" si="23"/>
        <v>1.7024707430733041</v>
      </c>
      <c r="T74">
        <f t="shared" ca="1" si="23"/>
        <v>0.13612507289314607</v>
      </c>
      <c r="U74">
        <f t="shared" ca="1" si="24"/>
        <v>10.030892395603848</v>
      </c>
      <c r="V74">
        <f t="shared" ca="1" si="24"/>
        <v>8.6981095753019752E-3</v>
      </c>
      <c r="W74">
        <f t="shared" ca="1" si="24"/>
        <v>13.379176341286346</v>
      </c>
      <c r="X74">
        <f t="shared" ca="1" si="24"/>
        <v>4.2585824820198612E-2</v>
      </c>
      <c r="Y74">
        <f t="shared" ca="1" si="24"/>
        <v>0.29190000034074365</v>
      </c>
      <c r="Z74">
        <f t="shared" ca="1" si="24"/>
        <v>0</v>
      </c>
      <c r="AA74">
        <f t="shared" ca="1" si="24"/>
        <v>4.6132352989264117E-2</v>
      </c>
      <c r="AB74">
        <f t="shared" ca="1" si="24"/>
        <v>0</v>
      </c>
    </row>
    <row r="75" spans="1:28" x14ac:dyDescent="0.35">
      <c r="A75">
        <f t="shared" si="25"/>
        <v>68</v>
      </c>
      <c r="B75" t="str">
        <f>AUT!A68</f>
        <v>Motor Gasoline</v>
      </c>
      <c r="C75" t="str">
        <f>VLOOKUP('EXIOBASE EU 25 imports'!B75, 'ISIC Code Mapping'!$A$2:$D$202,  4, FALSE)</f>
        <v>ISIC 19</v>
      </c>
      <c r="D75">
        <f t="shared" ca="1" si="22"/>
        <v>1614.1524280609769</v>
      </c>
      <c r="E75">
        <f t="shared" ca="1" si="22"/>
        <v>2192.8999225819371</v>
      </c>
      <c r="F75">
        <f t="shared" ca="1" si="22"/>
        <v>806.6386747009584</v>
      </c>
      <c r="G75">
        <f t="shared" ca="1" si="22"/>
        <v>405.09504932515011</v>
      </c>
      <c r="H75">
        <f t="shared" ca="1" si="22"/>
        <v>218.86433929210483</v>
      </c>
      <c r="I75">
        <f t="shared" ca="1" si="22"/>
        <v>450.6152574655809</v>
      </c>
      <c r="J75">
        <f t="shared" ca="1" si="26"/>
        <v>1684.2389894989099</v>
      </c>
      <c r="K75">
        <f t="shared" ca="1" si="23"/>
        <v>3100.3687588314647</v>
      </c>
      <c r="L75">
        <f t="shared" ca="1" si="23"/>
        <v>540.51671164424988</v>
      </c>
      <c r="M75">
        <f t="shared" ca="1" si="23"/>
        <v>335.01159197382799</v>
      </c>
      <c r="N75">
        <f t="shared" ca="1" si="23"/>
        <v>1164.4587319758548</v>
      </c>
      <c r="O75">
        <f t="shared" ca="1" si="23"/>
        <v>203.20595096890176</v>
      </c>
      <c r="P75">
        <f t="shared" ca="1" si="23"/>
        <v>121.01771015509377</v>
      </c>
      <c r="Q75">
        <f t="shared" ca="1" si="23"/>
        <v>281.70179769148956</v>
      </c>
      <c r="R75">
        <f t="shared" ca="1" si="23"/>
        <v>4364.0969248054134</v>
      </c>
      <c r="S75">
        <f t="shared" ca="1" si="23"/>
        <v>924.94566432012448</v>
      </c>
      <c r="T75">
        <f t="shared" ca="1" si="23"/>
        <v>174.98526298321352</v>
      </c>
      <c r="U75">
        <f t="shared" ca="1" si="24"/>
        <v>481.57162408396431</v>
      </c>
      <c r="V75">
        <f t="shared" ca="1" si="24"/>
        <v>236.66050827878837</v>
      </c>
      <c r="W75">
        <f t="shared" ca="1" si="24"/>
        <v>766.74788615196246</v>
      </c>
      <c r="X75">
        <f t="shared" ca="1" si="24"/>
        <v>1294.6199404194226</v>
      </c>
      <c r="Y75">
        <f t="shared" ca="1" si="24"/>
        <v>2887.0870156024907</v>
      </c>
      <c r="Z75">
        <f t="shared" ca="1" si="24"/>
        <v>268.94322356089816</v>
      </c>
      <c r="AA75">
        <f t="shared" ca="1" si="24"/>
        <v>101.11910725907484</v>
      </c>
      <c r="AB75">
        <f t="shared" ca="1" si="24"/>
        <v>256.76266315289257</v>
      </c>
    </row>
    <row r="76" spans="1:28" x14ac:dyDescent="0.35">
      <c r="A76">
        <f t="shared" si="25"/>
        <v>69</v>
      </c>
      <c r="B76" t="str">
        <f>AUT!A69</f>
        <v>Aviation Gasoline</v>
      </c>
      <c r="C76" t="str">
        <f>VLOOKUP('EXIOBASE EU 25 imports'!B76, 'ISIC Code Mapping'!$A$2:$D$202,  4, FALSE)</f>
        <v>ISIC 19</v>
      </c>
      <c r="D76">
        <f t="shared" ca="1" si="22"/>
        <v>0</v>
      </c>
      <c r="E76">
        <f t="shared" ca="1" si="22"/>
        <v>0</v>
      </c>
      <c r="F76">
        <f t="shared" ca="1" si="22"/>
        <v>0</v>
      </c>
      <c r="G76">
        <f t="shared" ca="1" si="22"/>
        <v>0</v>
      </c>
      <c r="H76">
        <f t="shared" ca="1" si="22"/>
        <v>0</v>
      </c>
      <c r="I76">
        <f t="shared" ca="1" si="22"/>
        <v>0</v>
      </c>
      <c r="J76">
        <f t="shared" ca="1" si="26"/>
        <v>0</v>
      </c>
      <c r="K76">
        <f t="shared" ca="1" si="23"/>
        <v>0</v>
      </c>
      <c r="L76">
        <f t="shared" ca="1" si="23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0</v>
      </c>
      <c r="U76">
        <f t="shared" ca="1" si="24"/>
        <v>0</v>
      </c>
      <c r="V76">
        <f t="shared" ca="1" si="24"/>
        <v>0</v>
      </c>
      <c r="W76">
        <f t="shared" ca="1" si="24"/>
        <v>0</v>
      </c>
      <c r="X76">
        <f t="shared" ca="1" si="24"/>
        <v>0</v>
      </c>
      <c r="Y76">
        <f t="shared" ca="1" si="24"/>
        <v>0</v>
      </c>
      <c r="Z76">
        <f t="shared" ca="1" si="24"/>
        <v>0</v>
      </c>
      <c r="AA76">
        <f t="shared" ca="1" si="24"/>
        <v>0</v>
      </c>
      <c r="AB76">
        <f t="shared" ca="1" si="24"/>
        <v>0</v>
      </c>
    </row>
    <row r="77" spans="1:28" x14ac:dyDescent="0.35">
      <c r="A77">
        <f t="shared" si="25"/>
        <v>70</v>
      </c>
      <c r="B77" t="str">
        <f>AUT!A70</f>
        <v>Gasoline Type Jet Fuel</v>
      </c>
      <c r="C77" t="str">
        <f>VLOOKUP('EXIOBASE EU 25 imports'!B77, 'ISIC Code Mapping'!$A$2:$D$202,  4, FALSE)</f>
        <v>ISIC 19</v>
      </c>
      <c r="D77">
        <f t="shared" ca="1" si="22"/>
        <v>0</v>
      </c>
      <c r="E77">
        <f t="shared" ca="1" si="22"/>
        <v>1.7081208158192349E-2</v>
      </c>
      <c r="F77">
        <f t="shared" ca="1" si="22"/>
        <v>9.0818915197696855E-4</v>
      </c>
      <c r="G77">
        <f t="shared" ca="1" si="22"/>
        <v>1.5905128300868046E-4</v>
      </c>
      <c r="H77">
        <f t="shared" ca="1" si="22"/>
        <v>0</v>
      </c>
      <c r="I77">
        <f t="shared" ca="1" si="22"/>
        <v>1.186686488720714E-3</v>
      </c>
      <c r="J77">
        <f t="shared" ca="1" si="26"/>
        <v>0.10012691926245693</v>
      </c>
      <c r="K77">
        <f t="shared" ca="1" si="23"/>
        <v>1.6856630865352638E-2</v>
      </c>
      <c r="L77">
        <f t="shared" ca="1" si="23"/>
        <v>0</v>
      </c>
      <c r="M77">
        <f t="shared" ca="1" si="23"/>
        <v>0</v>
      </c>
      <c r="N77">
        <f t="shared" ca="1" si="23"/>
        <v>2.8028909341323304E-2</v>
      </c>
      <c r="O77">
        <f t="shared" ca="1" si="23"/>
        <v>0</v>
      </c>
      <c r="P77">
        <f t="shared" ca="1" si="23"/>
        <v>0</v>
      </c>
      <c r="Q77">
        <f t="shared" ca="1" si="23"/>
        <v>2.1942696619099921E-3</v>
      </c>
      <c r="R77">
        <f t="shared" ca="1" si="23"/>
        <v>0.10500864091916556</v>
      </c>
      <c r="S77">
        <f t="shared" ca="1" si="23"/>
        <v>6.0871378246418739E-4</v>
      </c>
      <c r="T77">
        <f t="shared" ca="1" si="23"/>
        <v>0</v>
      </c>
      <c r="U77">
        <f t="shared" ca="1" si="24"/>
        <v>8.5067834616132679E-5</v>
      </c>
      <c r="V77">
        <f t="shared" ca="1" si="24"/>
        <v>2.1159053031042987E-4</v>
      </c>
      <c r="W77">
        <f t="shared" ca="1" si="24"/>
        <v>3.9378210036239612E-2</v>
      </c>
      <c r="X77">
        <f t="shared" ca="1" si="24"/>
        <v>9.2979511484636579E-4</v>
      </c>
      <c r="Y77">
        <f t="shared" ca="1" si="24"/>
        <v>8.9492583852911652E-3</v>
      </c>
      <c r="Z77">
        <f t="shared" ca="1" si="24"/>
        <v>0</v>
      </c>
      <c r="AA77">
        <f t="shared" ca="1" si="24"/>
        <v>0</v>
      </c>
      <c r="AB77">
        <f t="shared" ca="1" si="24"/>
        <v>1.6045384910395623E-2</v>
      </c>
    </row>
    <row r="78" spans="1:28" x14ac:dyDescent="0.35">
      <c r="A78">
        <f t="shared" si="25"/>
        <v>71</v>
      </c>
      <c r="B78" t="str">
        <f>AUT!A71</f>
        <v>Kerosene Type Jet Fuel</v>
      </c>
      <c r="C78" t="str">
        <f>VLOOKUP('EXIOBASE EU 25 imports'!B78, 'ISIC Code Mapping'!$A$2:$D$202,  4, FALSE)</f>
        <v>ISIC 19</v>
      </c>
      <c r="D78">
        <f t="shared" ca="1" si="22"/>
        <v>231.14736455059025</v>
      </c>
      <c r="E78">
        <f t="shared" ca="1" si="22"/>
        <v>834.34117168985313</v>
      </c>
      <c r="F78">
        <f t="shared" ca="1" si="22"/>
        <v>111.5347812325732</v>
      </c>
      <c r="G78">
        <f t="shared" ca="1" si="22"/>
        <v>119.92083388061705</v>
      </c>
      <c r="H78">
        <f t="shared" ca="1" si="22"/>
        <v>92.916506737280073</v>
      </c>
      <c r="I78">
        <f t="shared" ca="1" si="22"/>
        <v>113.24412949196675</v>
      </c>
      <c r="J78">
        <f t="shared" ca="1" si="26"/>
        <v>1049.1655002603331</v>
      </c>
      <c r="K78">
        <f t="shared" ca="1" si="23"/>
        <v>794.76413312122475</v>
      </c>
      <c r="L78">
        <f t="shared" ca="1" si="23"/>
        <v>87.98975576295534</v>
      </c>
      <c r="M78">
        <f t="shared" ca="1" si="23"/>
        <v>249.35011403571215</v>
      </c>
      <c r="N78">
        <f t="shared" ca="1" si="23"/>
        <v>435.49328705277344</v>
      </c>
      <c r="O78">
        <f t="shared" ca="1" si="23"/>
        <v>80.92596040321574</v>
      </c>
      <c r="P78">
        <f t="shared" ca="1" si="23"/>
        <v>27.48104875889554</v>
      </c>
      <c r="Q78">
        <f t="shared" ca="1" si="23"/>
        <v>132.17393066165877</v>
      </c>
      <c r="R78">
        <f t="shared" ca="1" si="23"/>
        <v>1922.0445434238184</v>
      </c>
      <c r="S78">
        <f t="shared" ca="1" si="23"/>
        <v>168.3259038572476</v>
      </c>
      <c r="T78">
        <f t="shared" ca="1" si="23"/>
        <v>56.081938416645656</v>
      </c>
      <c r="U78">
        <f t="shared" ca="1" si="24"/>
        <v>52.112280611240202</v>
      </c>
      <c r="V78">
        <f t="shared" ca="1" si="24"/>
        <v>156.21053391191205</v>
      </c>
      <c r="W78">
        <f t="shared" ca="1" si="24"/>
        <v>555.62892809525295</v>
      </c>
      <c r="X78">
        <f t="shared" ca="1" si="24"/>
        <v>255.28402558956077</v>
      </c>
      <c r="Y78">
        <f t="shared" ca="1" si="24"/>
        <v>1103.4344869419069</v>
      </c>
      <c r="Z78">
        <f t="shared" ca="1" si="24"/>
        <v>42.185274934146285</v>
      </c>
      <c r="AA78">
        <f t="shared" ca="1" si="24"/>
        <v>42.35853490510322</v>
      </c>
      <c r="AB78">
        <f t="shared" ca="1" si="24"/>
        <v>269.34104506753152</v>
      </c>
    </row>
    <row r="79" spans="1:28" x14ac:dyDescent="0.35">
      <c r="A79">
        <f t="shared" si="25"/>
        <v>72</v>
      </c>
      <c r="B79" t="str">
        <f>AUT!A72</f>
        <v>Kerosene</v>
      </c>
      <c r="C79" t="str">
        <f>VLOOKUP('EXIOBASE EU 25 imports'!B79, 'ISIC Code Mapping'!$A$2:$D$202,  4, FALSE)</f>
        <v>ISIC 19</v>
      </c>
      <c r="D79">
        <f t="shared" ca="1" si="22"/>
        <v>7.6310815533621579</v>
      </c>
      <c r="E79">
        <f t="shared" ca="1" si="22"/>
        <v>156.23369931241842</v>
      </c>
      <c r="F79">
        <f t="shared" ca="1" si="22"/>
        <v>2.0476780976795843</v>
      </c>
      <c r="G79">
        <f t="shared" ca="1" si="22"/>
        <v>32.830327095936291</v>
      </c>
      <c r="H79">
        <f t="shared" ca="1" si="22"/>
        <v>2.1130169515910961</v>
      </c>
      <c r="I79">
        <f t="shared" ca="1" si="22"/>
        <v>8.1128249135942561</v>
      </c>
      <c r="J79">
        <f t="shared" ca="1" si="26"/>
        <v>329.07375114054213</v>
      </c>
      <c r="K79">
        <f t="shared" ca="1" si="23"/>
        <v>70.852767677707462</v>
      </c>
      <c r="L79">
        <f t="shared" ca="1" si="23"/>
        <v>7.8041619237087376</v>
      </c>
      <c r="M79">
        <f t="shared" ca="1" si="23"/>
        <v>97.718877292737503</v>
      </c>
      <c r="N79">
        <f t="shared" ca="1" si="23"/>
        <v>178.56585608538373</v>
      </c>
      <c r="O79">
        <f t="shared" ca="1" si="23"/>
        <v>14.622440198515804</v>
      </c>
      <c r="P79">
        <f t="shared" ca="1" si="23"/>
        <v>30.818952466327772</v>
      </c>
      <c r="Q79">
        <f t="shared" ca="1" si="23"/>
        <v>21.936980240351176</v>
      </c>
      <c r="R79">
        <f t="shared" ca="1" si="23"/>
        <v>356.77175727964737</v>
      </c>
      <c r="S79">
        <f t="shared" ca="1" si="23"/>
        <v>6.7832222664263462</v>
      </c>
      <c r="T79">
        <f t="shared" ca="1" si="23"/>
        <v>126.43815798264694</v>
      </c>
      <c r="U79">
        <f t="shared" ca="1" si="24"/>
        <v>0.54247194737235471</v>
      </c>
      <c r="V79">
        <f t="shared" ca="1" si="24"/>
        <v>28.684368200026888</v>
      </c>
      <c r="W79">
        <f t="shared" ca="1" si="24"/>
        <v>80.347819434877337</v>
      </c>
      <c r="X79">
        <f t="shared" ca="1" si="24"/>
        <v>24.382178976378533</v>
      </c>
      <c r="Y79">
        <f t="shared" ca="1" si="24"/>
        <v>470.73127640478492</v>
      </c>
      <c r="Z79">
        <f t="shared" ca="1" si="24"/>
        <v>7.4027730049850664</v>
      </c>
      <c r="AA79">
        <f t="shared" ca="1" si="24"/>
        <v>5.5476021214284206</v>
      </c>
      <c r="AB79">
        <f t="shared" ca="1" si="24"/>
        <v>51.88657744170392</v>
      </c>
    </row>
    <row r="80" spans="1:28" x14ac:dyDescent="0.35">
      <c r="A80">
        <f t="shared" si="25"/>
        <v>73</v>
      </c>
      <c r="B80" t="str">
        <f>AUT!A73</f>
        <v>Gas/Diesel Oil</v>
      </c>
      <c r="C80" t="str">
        <f>VLOOKUP('EXIOBASE EU 25 imports'!B80, 'ISIC Code Mapping'!$A$2:$D$202,  4, FALSE)</f>
        <v>ISIC 19</v>
      </c>
      <c r="D80">
        <f t="shared" ref="D80:I89" ca="1" si="27">INDIRECT(D$8&amp;"!"&amp;D$7&amp;$A80)</f>
        <v>0</v>
      </c>
      <c r="E80">
        <f t="shared" ca="1" si="27"/>
        <v>0</v>
      </c>
      <c r="F80">
        <f t="shared" ca="1" si="27"/>
        <v>0</v>
      </c>
      <c r="G80">
        <f t="shared" ca="1" si="27"/>
        <v>0</v>
      </c>
      <c r="H80">
        <f t="shared" ca="1" si="27"/>
        <v>0</v>
      </c>
      <c r="I80">
        <f t="shared" ca="1" si="27"/>
        <v>0</v>
      </c>
      <c r="J80">
        <f t="shared" ca="1" si="26"/>
        <v>0</v>
      </c>
      <c r="K80">
        <f t="shared" ref="K80:T89" ca="1" si="28">INDIRECT(K$8&amp;"!"&amp;K$7&amp;$A80)</f>
        <v>0</v>
      </c>
      <c r="L80">
        <f t="shared" ca="1" si="28"/>
        <v>0</v>
      </c>
      <c r="M80">
        <f t="shared" ca="1" si="28"/>
        <v>0</v>
      </c>
      <c r="N80">
        <f t="shared" ca="1" si="28"/>
        <v>0</v>
      </c>
      <c r="O80">
        <f t="shared" ca="1" si="28"/>
        <v>0</v>
      </c>
      <c r="P80">
        <f t="shared" ca="1" si="28"/>
        <v>0</v>
      </c>
      <c r="Q80">
        <f t="shared" ca="1" si="28"/>
        <v>0</v>
      </c>
      <c r="R80">
        <f t="shared" ca="1" si="28"/>
        <v>0</v>
      </c>
      <c r="S80">
        <f t="shared" ca="1" si="28"/>
        <v>0</v>
      </c>
      <c r="T80">
        <f t="shared" ca="1" si="28"/>
        <v>0</v>
      </c>
      <c r="U80">
        <f t="shared" ref="U80:AB89" ca="1" si="29">INDIRECT(U$8&amp;"!"&amp;U$7&amp;$A80)</f>
        <v>0</v>
      </c>
      <c r="V80">
        <f t="shared" ca="1" si="29"/>
        <v>0</v>
      </c>
      <c r="W80">
        <f t="shared" ca="1" si="29"/>
        <v>0</v>
      </c>
      <c r="X80">
        <f t="shared" ca="1" si="29"/>
        <v>0</v>
      </c>
      <c r="Y80">
        <f t="shared" ca="1" si="29"/>
        <v>0</v>
      </c>
      <c r="Z80">
        <f t="shared" ca="1" si="29"/>
        <v>0</v>
      </c>
      <c r="AA80">
        <f t="shared" ca="1" si="29"/>
        <v>0</v>
      </c>
      <c r="AB80">
        <f t="shared" ca="1" si="29"/>
        <v>0</v>
      </c>
    </row>
    <row r="81" spans="1:28" x14ac:dyDescent="0.35">
      <c r="A81">
        <f t="shared" si="25"/>
        <v>74</v>
      </c>
      <c r="B81" t="str">
        <f>AUT!A74</f>
        <v>Heavy Fuel Oil</v>
      </c>
      <c r="C81" t="str">
        <f>VLOOKUP('EXIOBASE EU 25 imports'!B81, 'ISIC Code Mapping'!$A$2:$D$202,  4, FALSE)</f>
        <v>ISIC 19</v>
      </c>
      <c r="D81">
        <f t="shared" ca="1" si="27"/>
        <v>235.47207611949568</v>
      </c>
      <c r="E81">
        <f t="shared" ca="1" si="27"/>
        <v>1349.5118413030725</v>
      </c>
      <c r="F81">
        <f t="shared" ca="1" si="27"/>
        <v>147.11716446404969</v>
      </c>
      <c r="G81">
        <f t="shared" ca="1" si="27"/>
        <v>259.53377243646003</v>
      </c>
      <c r="H81">
        <f t="shared" ca="1" si="27"/>
        <v>328.76779744527056</v>
      </c>
      <c r="I81">
        <f t="shared" ca="1" si="27"/>
        <v>460.10788656888809</v>
      </c>
      <c r="J81">
        <f t="shared" ca="1" si="26"/>
        <v>1849.2849345781501</v>
      </c>
      <c r="K81">
        <f t="shared" ca="1" si="28"/>
        <v>1954.5185278836752</v>
      </c>
      <c r="L81">
        <f t="shared" ca="1" si="28"/>
        <v>199.82776505335161</v>
      </c>
      <c r="M81">
        <f t="shared" ca="1" si="28"/>
        <v>211.49067774048868</v>
      </c>
      <c r="N81">
        <f t="shared" ca="1" si="28"/>
        <v>1339.8373572079577</v>
      </c>
      <c r="O81">
        <f t="shared" ca="1" si="28"/>
        <v>188.00382612465862</v>
      </c>
      <c r="P81">
        <f t="shared" ca="1" si="28"/>
        <v>133.27190312462375</v>
      </c>
      <c r="Q81">
        <f t="shared" ca="1" si="28"/>
        <v>192.77413953572372</v>
      </c>
      <c r="R81">
        <f t="shared" ca="1" si="28"/>
        <v>3263.0281103656648</v>
      </c>
      <c r="S81">
        <f t="shared" ca="1" si="28"/>
        <v>202.90039533230691</v>
      </c>
      <c r="T81">
        <f t="shared" ca="1" si="28"/>
        <v>227.06773009127565</v>
      </c>
      <c r="U81">
        <f t="shared" ca="1" si="29"/>
        <v>38.120132193427644</v>
      </c>
      <c r="V81">
        <f t="shared" ca="1" si="29"/>
        <v>251.91274568979728</v>
      </c>
      <c r="W81">
        <f t="shared" ca="1" si="29"/>
        <v>1059.3308464911204</v>
      </c>
      <c r="X81">
        <f t="shared" ca="1" si="29"/>
        <v>426.76414695246712</v>
      </c>
      <c r="Y81">
        <f t="shared" ca="1" si="29"/>
        <v>2478.0078854631538</v>
      </c>
      <c r="Z81">
        <f t="shared" ca="1" si="29"/>
        <v>134.48479344735102</v>
      </c>
      <c r="AA81">
        <f t="shared" ca="1" si="29"/>
        <v>95.941187757239774</v>
      </c>
      <c r="AB81">
        <f t="shared" ca="1" si="29"/>
        <v>452.83841285611362</v>
      </c>
    </row>
    <row r="82" spans="1:28" x14ac:dyDescent="0.35">
      <c r="A82">
        <f t="shared" si="25"/>
        <v>75</v>
      </c>
      <c r="B82" t="str">
        <f>AUT!A75</f>
        <v>Refinery Gas</v>
      </c>
      <c r="C82" t="str">
        <f>VLOOKUP('EXIOBASE EU 25 imports'!B82, 'ISIC Code Mapping'!$A$2:$D$202,  4, FALSE)</f>
        <v>ISIC 19</v>
      </c>
      <c r="D82">
        <f t="shared" ca="1" si="27"/>
        <v>2.7255004133795818E-2</v>
      </c>
      <c r="E82">
        <f t="shared" ca="1" si="27"/>
        <v>4.9658299487485812E-2</v>
      </c>
      <c r="F82">
        <f t="shared" ca="1" si="27"/>
        <v>9.7775681729796258E-3</v>
      </c>
      <c r="G82">
        <f t="shared" ca="1" si="27"/>
        <v>5.9671409716492213E-3</v>
      </c>
      <c r="H82">
        <f t="shared" ca="1" si="27"/>
        <v>8.3500172458762529E-3</v>
      </c>
      <c r="I82">
        <f t="shared" ca="1" si="27"/>
        <v>2.7689961449318568E-2</v>
      </c>
      <c r="J82">
        <f t="shared" ca="1" si="26"/>
        <v>0.12692159391667054</v>
      </c>
      <c r="K82">
        <f t="shared" ca="1" si="28"/>
        <v>0.16327594419824329</v>
      </c>
      <c r="L82">
        <f t="shared" ca="1" si="28"/>
        <v>2.5236458441114116E-3</v>
      </c>
      <c r="M82">
        <f t="shared" ca="1" si="28"/>
        <v>2.5868890824324612E-3</v>
      </c>
      <c r="N82">
        <f t="shared" ca="1" si="28"/>
        <v>0.13984230099427183</v>
      </c>
      <c r="O82">
        <f t="shared" ca="1" si="28"/>
        <v>0.40897314552225006</v>
      </c>
      <c r="P82">
        <f t="shared" ca="1" si="28"/>
        <v>0</v>
      </c>
      <c r="Q82">
        <f t="shared" ca="1" si="28"/>
        <v>6.2874198472309918E-3</v>
      </c>
      <c r="R82">
        <f t="shared" ca="1" si="28"/>
        <v>3.5160928724426115</v>
      </c>
      <c r="S82">
        <f t="shared" ca="1" si="28"/>
        <v>4.2688256286806274E-2</v>
      </c>
      <c r="T82">
        <f t="shared" ca="1" si="28"/>
        <v>1.0660795480757077E-2</v>
      </c>
      <c r="U82">
        <f t="shared" ca="1" si="29"/>
        <v>1.1878442111279905E-2</v>
      </c>
      <c r="V82">
        <f t="shared" ca="1" si="29"/>
        <v>6.255792608940971E-3</v>
      </c>
      <c r="W82">
        <f t="shared" ca="1" si="29"/>
        <v>0.11783632508394375</v>
      </c>
      <c r="X82">
        <f t="shared" ca="1" si="29"/>
        <v>2.0783964765702909E-2</v>
      </c>
      <c r="Y82">
        <f t="shared" ca="1" si="29"/>
        <v>0.23264606912036651</v>
      </c>
      <c r="Z82">
        <f t="shared" ca="1" si="29"/>
        <v>0</v>
      </c>
      <c r="AA82">
        <f t="shared" ca="1" si="29"/>
        <v>1.6382186766931552E-3</v>
      </c>
      <c r="AB82">
        <f t="shared" ca="1" si="29"/>
        <v>2.9842166942383216E-2</v>
      </c>
    </row>
    <row r="83" spans="1:28" x14ac:dyDescent="0.35">
      <c r="A83">
        <f t="shared" si="25"/>
        <v>76</v>
      </c>
      <c r="B83" t="str">
        <f>AUT!A76</f>
        <v>Liquefied Petroleum Gases (LPG)</v>
      </c>
      <c r="C83" t="str">
        <f>VLOOKUP('EXIOBASE EU 25 imports'!B83, 'ISIC Code Mapping'!$A$2:$D$202,  4, FALSE)</f>
        <v>ISIC 19</v>
      </c>
      <c r="D83">
        <f t="shared" ca="1" si="27"/>
        <v>35.855958438161103</v>
      </c>
      <c r="E83">
        <f t="shared" ca="1" si="27"/>
        <v>599.58596136742256</v>
      </c>
      <c r="F83">
        <f t="shared" ca="1" si="27"/>
        <v>82.740651582061602</v>
      </c>
      <c r="G83">
        <f t="shared" ca="1" si="27"/>
        <v>5.3031335616379787</v>
      </c>
      <c r="H83">
        <f t="shared" ca="1" si="27"/>
        <v>15.375391038884457</v>
      </c>
      <c r="I83">
        <f t="shared" ca="1" si="27"/>
        <v>312.00190434061079</v>
      </c>
      <c r="J83">
        <f t="shared" ca="1" si="26"/>
        <v>693.75357953459002</v>
      </c>
      <c r="K83">
        <f t="shared" ca="1" si="28"/>
        <v>630.38933286128702</v>
      </c>
      <c r="L83">
        <f t="shared" ca="1" si="28"/>
        <v>189.34096561054002</v>
      </c>
      <c r="M83">
        <f t="shared" ca="1" si="28"/>
        <v>40.423262394141581</v>
      </c>
      <c r="N83">
        <f t="shared" ca="1" si="28"/>
        <v>401.56543732902963</v>
      </c>
      <c r="O83">
        <f t="shared" ca="1" si="28"/>
        <v>139.42656089217184</v>
      </c>
      <c r="P83">
        <f t="shared" ca="1" si="28"/>
        <v>50.432830173687336</v>
      </c>
      <c r="Q83">
        <f t="shared" ca="1" si="28"/>
        <v>83.813201561895312</v>
      </c>
      <c r="R83">
        <f t="shared" ca="1" si="28"/>
        <v>1128.3376396095257</v>
      </c>
      <c r="S83">
        <f t="shared" ca="1" si="28"/>
        <v>1188.0714364217802</v>
      </c>
      <c r="T83">
        <f t="shared" ca="1" si="28"/>
        <v>219.08248305608404</v>
      </c>
      <c r="U83">
        <f t="shared" ca="1" si="29"/>
        <v>51.295232150944265</v>
      </c>
      <c r="V83">
        <f t="shared" ca="1" si="29"/>
        <v>45.571360334848229</v>
      </c>
      <c r="W83">
        <f t="shared" ca="1" si="29"/>
        <v>295.33109781805939</v>
      </c>
      <c r="X83">
        <f t="shared" ca="1" si="29"/>
        <v>355.26105236866971</v>
      </c>
      <c r="Y83">
        <f t="shared" ca="1" si="29"/>
        <v>260.13939285863262</v>
      </c>
      <c r="Z83">
        <f t="shared" ca="1" si="29"/>
        <v>104.01255693996868</v>
      </c>
      <c r="AA83">
        <f t="shared" ca="1" si="29"/>
        <v>33.557663288375956</v>
      </c>
      <c r="AB83">
        <f t="shared" ca="1" si="29"/>
        <v>19.513513144143872</v>
      </c>
    </row>
    <row r="84" spans="1:28" x14ac:dyDescent="0.35">
      <c r="A84">
        <f t="shared" si="25"/>
        <v>77</v>
      </c>
      <c r="B84" t="str">
        <f>AUT!A77</f>
        <v>Refinery Feedstocks</v>
      </c>
      <c r="C84" t="str">
        <f>VLOOKUP('EXIOBASE EU 25 imports'!B84, 'ISIC Code Mapping'!$A$2:$D$202,  4, FALSE)</f>
        <v>ISIC 19</v>
      </c>
      <c r="D84">
        <f t="shared" ca="1" si="27"/>
        <v>59.877116735036616</v>
      </c>
      <c r="E84">
        <f t="shared" ca="1" si="27"/>
        <v>108.00686907796417</v>
      </c>
      <c r="F84">
        <f t="shared" ca="1" si="27"/>
        <v>37.297188227094878</v>
      </c>
      <c r="G84">
        <f t="shared" ca="1" si="27"/>
        <v>28.224787242164957</v>
      </c>
      <c r="H84">
        <f t="shared" ca="1" si="27"/>
        <v>0.36095550672059012</v>
      </c>
      <c r="I84">
        <f t="shared" ca="1" si="27"/>
        <v>1.4550587040594052</v>
      </c>
      <c r="J84">
        <f t="shared" ca="1" si="26"/>
        <v>157.0269633898763</v>
      </c>
      <c r="K84">
        <f t="shared" ca="1" si="28"/>
        <v>32.449031998666186</v>
      </c>
      <c r="L84">
        <f t="shared" ca="1" si="28"/>
        <v>7.1440968229404342</v>
      </c>
      <c r="M84">
        <f t="shared" ca="1" si="28"/>
        <v>43.115488925417388</v>
      </c>
      <c r="N84">
        <f t="shared" ca="1" si="28"/>
        <v>2.6701924130438375</v>
      </c>
      <c r="O84">
        <f t="shared" ca="1" si="28"/>
        <v>2.9212862621640792</v>
      </c>
      <c r="P84">
        <f t="shared" ca="1" si="28"/>
        <v>3.7693652275541045</v>
      </c>
      <c r="Q84">
        <f t="shared" ca="1" si="28"/>
        <v>13.874674080474517</v>
      </c>
      <c r="R84">
        <f t="shared" ca="1" si="28"/>
        <v>52.321038166528268</v>
      </c>
      <c r="S84">
        <f t="shared" ca="1" si="28"/>
        <v>112.96449890731222</v>
      </c>
      <c r="T84">
        <f t="shared" ca="1" si="28"/>
        <v>1.0748340220028336</v>
      </c>
      <c r="U84">
        <f t="shared" ca="1" si="29"/>
        <v>16.319405184191659</v>
      </c>
      <c r="V84">
        <f t="shared" ca="1" si="29"/>
        <v>11.723548196160687</v>
      </c>
      <c r="W84">
        <f t="shared" ca="1" si="29"/>
        <v>16.035010643294065</v>
      </c>
      <c r="X84">
        <f t="shared" ca="1" si="29"/>
        <v>59.873112089052057</v>
      </c>
      <c r="Y84">
        <f t="shared" ca="1" si="29"/>
        <v>157.94866934994567</v>
      </c>
      <c r="Z84">
        <f t="shared" ca="1" si="29"/>
        <v>30.993955662990992</v>
      </c>
      <c r="AA84">
        <f t="shared" ca="1" si="29"/>
        <v>16.247055580943798</v>
      </c>
      <c r="AB84">
        <f t="shared" ca="1" si="29"/>
        <v>0.31189956342751868</v>
      </c>
    </row>
    <row r="85" spans="1:28" x14ac:dyDescent="0.35">
      <c r="A85">
        <f t="shared" si="25"/>
        <v>78</v>
      </c>
      <c r="B85" t="str">
        <f>AUT!A78</f>
        <v>Ethane</v>
      </c>
      <c r="C85" t="str">
        <f>VLOOKUP('EXIOBASE EU 25 imports'!B85, 'ISIC Code Mapping'!$A$2:$D$202,  4, FALSE)</f>
        <v>ISIC 19</v>
      </c>
      <c r="D85">
        <f t="shared" ca="1" si="27"/>
        <v>0</v>
      </c>
      <c r="E85">
        <f t="shared" ca="1" si="27"/>
        <v>0</v>
      </c>
      <c r="F85">
        <f t="shared" ca="1" si="27"/>
        <v>0</v>
      </c>
      <c r="G85">
        <f t="shared" ca="1" si="27"/>
        <v>0</v>
      </c>
      <c r="H85">
        <f t="shared" ca="1" si="27"/>
        <v>0</v>
      </c>
      <c r="I85">
        <f t="shared" ca="1" si="27"/>
        <v>0</v>
      </c>
      <c r="J85">
        <f t="shared" ca="1" si="26"/>
        <v>0</v>
      </c>
      <c r="K85">
        <f t="shared" ca="1" si="28"/>
        <v>0</v>
      </c>
      <c r="L85">
        <f t="shared" ca="1" si="28"/>
        <v>0</v>
      </c>
      <c r="M85">
        <f t="shared" ca="1" si="28"/>
        <v>0</v>
      </c>
      <c r="N85">
        <f t="shared" ca="1" si="28"/>
        <v>0</v>
      </c>
      <c r="O85">
        <f t="shared" ca="1" si="28"/>
        <v>0</v>
      </c>
      <c r="P85">
        <f t="shared" ca="1" si="28"/>
        <v>0</v>
      </c>
      <c r="Q85">
        <f t="shared" ca="1" si="28"/>
        <v>0</v>
      </c>
      <c r="R85">
        <f t="shared" ca="1" si="28"/>
        <v>0</v>
      </c>
      <c r="S85">
        <f t="shared" ca="1" si="28"/>
        <v>0</v>
      </c>
      <c r="T85">
        <f t="shared" ca="1" si="28"/>
        <v>0</v>
      </c>
      <c r="U85">
        <f t="shared" ca="1" si="29"/>
        <v>0</v>
      </c>
      <c r="V85">
        <f t="shared" ca="1" si="29"/>
        <v>0</v>
      </c>
      <c r="W85">
        <f t="shared" ca="1" si="29"/>
        <v>0</v>
      </c>
      <c r="X85">
        <f t="shared" ca="1" si="29"/>
        <v>0</v>
      </c>
      <c r="Y85">
        <f t="shared" ca="1" si="29"/>
        <v>0</v>
      </c>
      <c r="Z85">
        <f t="shared" ca="1" si="29"/>
        <v>0</v>
      </c>
      <c r="AA85">
        <f t="shared" ca="1" si="29"/>
        <v>0</v>
      </c>
      <c r="AB85">
        <f t="shared" ca="1" si="29"/>
        <v>0</v>
      </c>
    </row>
    <row r="86" spans="1:28" x14ac:dyDescent="0.35">
      <c r="A86">
        <f t="shared" si="25"/>
        <v>79</v>
      </c>
      <c r="B86" t="str">
        <f>AUT!A79</f>
        <v>Naphtha</v>
      </c>
      <c r="C86" t="str">
        <f>VLOOKUP('EXIOBASE EU 25 imports'!B86, 'ISIC Code Mapping'!$A$2:$D$202,  4, FALSE)</f>
        <v>ISIC 19</v>
      </c>
      <c r="D86">
        <f t="shared" ca="1" si="27"/>
        <v>319.29406725322616</v>
      </c>
      <c r="E86">
        <f t="shared" ca="1" si="27"/>
        <v>572.61946411565395</v>
      </c>
      <c r="F86">
        <f t="shared" ca="1" si="27"/>
        <v>137.39877147372721</v>
      </c>
      <c r="G86">
        <f t="shared" ca="1" si="27"/>
        <v>93.853995278682703</v>
      </c>
      <c r="H86">
        <f t="shared" ca="1" si="27"/>
        <v>27.657828580834511</v>
      </c>
      <c r="I86">
        <f t="shared" ca="1" si="27"/>
        <v>69.598081320360365</v>
      </c>
      <c r="J86">
        <f t="shared" ca="1" si="26"/>
        <v>754.54236288003096</v>
      </c>
      <c r="K86">
        <f t="shared" ca="1" si="28"/>
        <v>616.38641474295468</v>
      </c>
      <c r="L86">
        <f t="shared" ca="1" si="28"/>
        <v>78.162949057524656</v>
      </c>
      <c r="M86">
        <f t="shared" ca="1" si="28"/>
        <v>67.645687387677356</v>
      </c>
      <c r="N86">
        <f t="shared" ca="1" si="28"/>
        <v>315.16689257297287</v>
      </c>
      <c r="O86">
        <f t="shared" ca="1" si="28"/>
        <v>10.816208561813307</v>
      </c>
      <c r="P86">
        <f t="shared" ca="1" si="28"/>
        <v>13.548535369321838</v>
      </c>
      <c r="Q86">
        <f t="shared" ca="1" si="28"/>
        <v>98.763107218853591</v>
      </c>
      <c r="R86">
        <f t="shared" ca="1" si="28"/>
        <v>1294.416821588864</v>
      </c>
      <c r="S86">
        <f t="shared" ca="1" si="28"/>
        <v>159.71773313997315</v>
      </c>
      <c r="T86">
        <f t="shared" ca="1" si="28"/>
        <v>38.32145412538177</v>
      </c>
      <c r="U86">
        <f t="shared" ca="1" si="29"/>
        <v>92.006753532735772</v>
      </c>
      <c r="V86">
        <f t="shared" ca="1" si="29"/>
        <v>94.268869853226576</v>
      </c>
      <c r="W86">
        <f t="shared" ca="1" si="29"/>
        <v>466.92546572552675</v>
      </c>
      <c r="X86">
        <f t="shared" ca="1" si="29"/>
        <v>159.54516459969227</v>
      </c>
      <c r="Y86">
        <f t="shared" ca="1" si="29"/>
        <v>912.74083199799361</v>
      </c>
      <c r="Z86">
        <f t="shared" ca="1" si="29"/>
        <v>21.442274345394743</v>
      </c>
      <c r="AA86">
        <f t="shared" ca="1" si="29"/>
        <v>37.870583286696345</v>
      </c>
      <c r="AB86">
        <f t="shared" ca="1" si="29"/>
        <v>108.47769340991054</v>
      </c>
    </row>
    <row r="87" spans="1:28" x14ac:dyDescent="0.35">
      <c r="A87">
        <f t="shared" si="25"/>
        <v>80</v>
      </c>
      <c r="B87" t="str">
        <f>AUT!A80</f>
        <v>White Spirit &amp; SBP</v>
      </c>
      <c r="C87" t="str">
        <f>VLOOKUP('EXIOBASE EU 25 imports'!B87, 'ISIC Code Mapping'!$A$2:$D$202,  4, FALSE)</f>
        <v>ISIC 19</v>
      </c>
      <c r="D87">
        <f t="shared" ca="1" si="27"/>
        <v>4.2820521801170219</v>
      </c>
      <c r="E87">
        <f t="shared" ca="1" si="27"/>
        <v>47.41521612589127</v>
      </c>
      <c r="F87">
        <f t="shared" ca="1" si="27"/>
        <v>23.766643549334443</v>
      </c>
      <c r="G87">
        <f t="shared" ca="1" si="27"/>
        <v>8.4453531414684644</v>
      </c>
      <c r="H87">
        <f t="shared" ca="1" si="27"/>
        <v>10.891214030810211</v>
      </c>
      <c r="I87">
        <f t="shared" ca="1" si="27"/>
        <v>4.7125305808788136</v>
      </c>
      <c r="J87">
        <f t="shared" ca="1" si="26"/>
        <v>59.800873534999091</v>
      </c>
      <c r="K87">
        <f t="shared" ca="1" si="28"/>
        <v>95.31485344590493</v>
      </c>
      <c r="L87">
        <f t="shared" ca="1" si="28"/>
        <v>29.137307660107453</v>
      </c>
      <c r="M87">
        <f t="shared" ca="1" si="28"/>
        <v>7.0189150782801155</v>
      </c>
      <c r="N87">
        <f t="shared" ca="1" si="28"/>
        <v>30.924239063969395</v>
      </c>
      <c r="O87">
        <f t="shared" ca="1" si="28"/>
        <v>12.207672386073394</v>
      </c>
      <c r="P87">
        <f t="shared" ca="1" si="28"/>
        <v>5.8508374424338241</v>
      </c>
      <c r="Q87">
        <f t="shared" ca="1" si="28"/>
        <v>9.5781806337568121</v>
      </c>
      <c r="R87">
        <f t="shared" ca="1" si="28"/>
        <v>86.947237106894036</v>
      </c>
      <c r="S87">
        <f t="shared" ca="1" si="28"/>
        <v>4.6487563727292942</v>
      </c>
      <c r="T87">
        <f t="shared" ca="1" si="28"/>
        <v>12.20331212504076</v>
      </c>
      <c r="U87">
        <f t="shared" ca="1" si="29"/>
        <v>23.251416964358476</v>
      </c>
      <c r="V87">
        <f t="shared" ca="1" si="29"/>
        <v>17.122996029642117</v>
      </c>
      <c r="W87">
        <f t="shared" ca="1" si="29"/>
        <v>22.535143853576081</v>
      </c>
      <c r="X87">
        <f t="shared" ca="1" si="29"/>
        <v>41.060175977784759</v>
      </c>
      <c r="Y87">
        <f t="shared" ca="1" si="29"/>
        <v>86.534192480523757</v>
      </c>
      <c r="Z87">
        <f t="shared" ca="1" si="29"/>
        <v>6.0271451058762695</v>
      </c>
      <c r="AA87">
        <f t="shared" ca="1" si="29"/>
        <v>1.7154374653125564</v>
      </c>
      <c r="AB87">
        <f t="shared" ca="1" si="29"/>
        <v>18.624596340106336</v>
      </c>
    </row>
    <row r="88" spans="1:28" x14ac:dyDescent="0.35">
      <c r="A88">
        <f t="shared" si="25"/>
        <v>81</v>
      </c>
      <c r="B88" t="str">
        <f>AUT!A81</f>
        <v>Lubricants</v>
      </c>
      <c r="C88" t="str">
        <f>VLOOKUP('EXIOBASE EU 25 imports'!B88, 'ISIC Code Mapping'!$A$2:$D$202,  4, FALSE)</f>
        <v>ISIC 19</v>
      </c>
      <c r="D88">
        <f t="shared" ca="1" si="27"/>
        <v>1.3728552665193781</v>
      </c>
      <c r="E88">
        <f t="shared" ca="1" si="27"/>
        <v>6.4700638886479709</v>
      </c>
      <c r="F88">
        <f t="shared" ca="1" si="27"/>
        <v>3.0468824956146383</v>
      </c>
      <c r="G88">
        <f t="shared" ca="1" si="27"/>
        <v>0.44210398978947718</v>
      </c>
      <c r="H88">
        <f t="shared" ca="1" si="27"/>
        <v>0.28709499083364515</v>
      </c>
      <c r="I88">
        <f t="shared" ca="1" si="27"/>
        <v>1.005896563110745</v>
      </c>
      <c r="J88">
        <f t="shared" ca="1" si="26"/>
        <v>5.2375359084185211</v>
      </c>
      <c r="K88">
        <f t="shared" ca="1" si="28"/>
        <v>32.194272120836089</v>
      </c>
      <c r="L88">
        <f t="shared" ca="1" si="28"/>
        <v>0.38493933724374707</v>
      </c>
      <c r="M88">
        <f t="shared" ca="1" si="28"/>
        <v>7.8816257024251595</v>
      </c>
      <c r="N88">
        <f t="shared" ca="1" si="28"/>
        <v>5.2623594966275364</v>
      </c>
      <c r="O88">
        <f t="shared" ca="1" si="28"/>
        <v>0.26493264043811871</v>
      </c>
      <c r="P88">
        <f t="shared" ca="1" si="28"/>
        <v>3.9423734524367511</v>
      </c>
      <c r="Q88">
        <f t="shared" ca="1" si="28"/>
        <v>0.83108988230571235</v>
      </c>
      <c r="R88">
        <f t="shared" ca="1" si="28"/>
        <v>4.2902587622506276</v>
      </c>
      <c r="S88">
        <f t="shared" ca="1" si="28"/>
        <v>15.709547659169534</v>
      </c>
      <c r="T88">
        <f t="shared" ca="1" si="28"/>
        <v>0.27554770357776542</v>
      </c>
      <c r="U88">
        <f t="shared" ca="1" si="29"/>
        <v>1.1611510549686892</v>
      </c>
      <c r="V88">
        <f t="shared" ca="1" si="29"/>
        <v>0.13366055791776771</v>
      </c>
      <c r="W88">
        <f t="shared" ca="1" si="29"/>
        <v>6.3531445473290926</v>
      </c>
      <c r="X88">
        <f t="shared" ca="1" si="29"/>
        <v>1.5846689018018305</v>
      </c>
      <c r="Y88">
        <f t="shared" ca="1" si="29"/>
        <v>7.9139926499147846</v>
      </c>
      <c r="Z88">
        <f t="shared" ca="1" si="29"/>
        <v>0.37868613409359603</v>
      </c>
      <c r="AA88">
        <f t="shared" ca="1" si="29"/>
        <v>1.2353781880851209</v>
      </c>
      <c r="AB88">
        <f t="shared" ca="1" si="29"/>
        <v>1.3624318123864998E-2</v>
      </c>
    </row>
    <row r="89" spans="1:28" x14ac:dyDescent="0.35">
      <c r="A89">
        <f t="shared" si="25"/>
        <v>82</v>
      </c>
      <c r="B89" t="str">
        <f>AUT!A82</f>
        <v>Bitumen</v>
      </c>
      <c r="C89" t="str">
        <f>VLOOKUP('EXIOBASE EU 25 imports'!B89, 'ISIC Code Mapping'!$A$2:$D$202,  4, FALSE)</f>
        <v>ISIC 19</v>
      </c>
      <c r="D89">
        <f t="shared" ca="1" si="27"/>
        <v>45.263334320278581</v>
      </c>
      <c r="E89">
        <f t="shared" ca="1" si="27"/>
        <v>21.66911395948955</v>
      </c>
      <c r="F89">
        <f t="shared" ca="1" si="27"/>
        <v>40.701080836261099</v>
      </c>
      <c r="G89">
        <f t="shared" ca="1" si="27"/>
        <v>27.110681656068941</v>
      </c>
      <c r="H89">
        <f t="shared" ca="1" si="27"/>
        <v>11.105982711902588</v>
      </c>
      <c r="I89">
        <f t="shared" ca="1" si="27"/>
        <v>21.443914917499413</v>
      </c>
      <c r="J89">
        <f t="shared" ca="1" si="26"/>
        <v>151.49051615412824</v>
      </c>
      <c r="K89">
        <f t="shared" ca="1" si="28"/>
        <v>52.607784151256922</v>
      </c>
      <c r="L89">
        <f t="shared" ca="1" si="28"/>
        <v>14.039904418006675</v>
      </c>
      <c r="M89">
        <f t="shared" ca="1" si="28"/>
        <v>34.528702201485984</v>
      </c>
      <c r="N89">
        <f t="shared" ca="1" si="28"/>
        <v>9.5585340654348432</v>
      </c>
      <c r="O89">
        <f t="shared" ca="1" si="28"/>
        <v>18.841088097859572</v>
      </c>
      <c r="P89">
        <f t="shared" ca="1" si="28"/>
        <v>8.8642987817534014</v>
      </c>
      <c r="Q89">
        <f t="shared" ca="1" si="28"/>
        <v>2.7836367850229431</v>
      </c>
      <c r="R89">
        <f t="shared" ca="1" si="28"/>
        <v>43.916341474562962</v>
      </c>
      <c r="S89">
        <f t="shared" ca="1" si="28"/>
        <v>75.928747783954876</v>
      </c>
      <c r="T89">
        <f t="shared" ca="1" si="28"/>
        <v>12.880801760658306</v>
      </c>
      <c r="U89">
        <f t="shared" ca="1" si="29"/>
        <v>23.94505295677866</v>
      </c>
      <c r="V89">
        <f t="shared" ca="1" si="29"/>
        <v>11.121649585236375</v>
      </c>
      <c r="W89">
        <f t="shared" ca="1" si="29"/>
        <v>18.01667028631671</v>
      </c>
      <c r="X89">
        <f t="shared" ca="1" si="29"/>
        <v>18.646286862450289</v>
      </c>
      <c r="Y89">
        <f t="shared" ca="1" si="29"/>
        <v>89.480301743056771</v>
      </c>
      <c r="Z89">
        <f t="shared" ca="1" si="29"/>
        <v>4.9215160199574468</v>
      </c>
      <c r="AA89">
        <f t="shared" ca="1" si="29"/>
        <v>11.667351961503535</v>
      </c>
      <c r="AB89">
        <f t="shared" ca="1" si="29"/>
        <v>0.6968432296922773</v>
      </c>
    </row>
    <row r="90" spans="1:28" x14ac:dyDescent="0.35">
      <c r="A90">
        <f t="shared" si="25"/>
        <v>83</v>
      </c>
      <c r="B90" t="str">
        <f>AUT!A83</f>
        <v>Paraffin Waxes</v>
      </c>
      <c r="C90" t="str">
        <f>VLOOKUP('EXIOBASE EU 25 imports'!B90, 'ISIC Code Mapping'!$A$2:$D$202,  4, FALSE)</f>
        <v>ISIC 19</v>
      </c>
      <c r="D90">
        <f t="shared" ref="D90:I99" ca="1" si="30">INDIRECT(D$8&amp;"!"&amp;D$7&amp;$A90)</f>
        <v>2.745609806576903</v>
      </c>
      <c r="E90">
        <f t="shared" ca="1" si="30"/>
        <v>6.8957740572287829</v>
      </c>
      <c r="F90">
        <f t="shared" ca="1" si="30"/>
        <v>5.0974350353249367</v>
      </c>
      <c r="G90">
        <f t="shared" ca="1" si="30"/>
        <v>3.8020234337536527</v>
      </c>
      <c r="H90">
        <f t="shared" ca="1" si="30"/>
        <v>2.8369247566272744</v>
      </c>
      <c r="I90">
        <f t="shared" ca="1" si="30"/>
        <v>5.6915509063717611</v>
      </c>
      <c r="J90">
        <f t="shared" ca="1" si="26"/>
        <v>10.223990459305766</v>
      </c>
      <c r="K90">
        <f t="shared" ref="K90:T99" ca="1" si="31">INDIRECT(K$8&amp;"!"&amp;K$7&amp;$A90)</f>
        <v>65.900229706900859</v>
      </c>
      <c r="L90">
        <f t="shared" ca="1" si="31"/>
        <v>0.71283716098618732</v>
      </c>
      <c r="M90">
        <f t="shared" ca="1" si="31"/>
        <v>2.3443407135537502</v>
      </c>
      <c r="N90">
        <f t="shared" ca="1" si="31"/>
        <v>6.6594772404143869</v>
      </c>
      <c r="O90">
        <f t="shared" ca="1" si="31"/>
        <v>16.991019668294747</v>
      </c>
      <c r="P90">
        <f t="shared" ca="1" si="31"/>
        <v>5.3621469976121725</v>
      </c>
      <c r="Q90">
        <f t="shared" ca="1" si="31"/>
        <v>0.88579950454050138</v>
      </c>
      <c r="R90">
        <f t="shared" ca="1" si="31"/>
        <v>22.958542760992199</v>
      </c>
      <c r="S90">
        <f t="shared" ca="1" si="31"/>
        <v>68.287162565432695</v>
      </c>
      <c r="T90">
        <f t="shared" ca="1" si="31"/>
        <v>9.8060068034878434</v>
      </c>
      <c r="U90">
        <f t="shared" ref="U90:AB99" ca="1" si="32">INDIRECT(U$8&amp;"!"&amp;U$7&amp;$A90)</f>
        <v>2.2833814767725062</v>
      </c>
      <c r="V90">
        <f t="shared" ca="1" si="32"/>
        <v>5.0040018556922297</v>
      </c>
      <c r="W90">
        <f t="shared" ca="1" si="32"/>
        <v>24.597790036877139</v>
      </c>
      <c r="X90">
        <f t="shared" ca="1" si="32"/>
        <v>2.1548842823826075</v>
      </c>
      <c r="Y90">
        <f t="shared" ca="1" si="32"/>
        <v>8.4476420930405709</v>
      </c>
      <c r="Z90">
        <f t="shared" ca="1" si="32"/>
        <v>2.9504895997923741</v>
      </c>
      <c r="AA90">
        <f t="shared" ca="1" si="32"/>
        <v>2.1825198714872576</v>
      </c>
      <c r="AB90">
        <f t="shared" ca="1" si="32"/>
        <v>0.11181746341987207</v>
      </c>
    </row>
    <row r="91" spans="1:28" x14ac:dyDescent="0.35">
      <c r="A91">
        <f t="shared" si="25"/>
        <v>84</v>
      </c>
      <c r="B91" t="str">
        <f>AUT!A84</f>
        <v>Petroleum Coke</v>
      </c>
      <c r="C91" t="str">
        <f>VLOOKUP('EXIOBASE EU 25 imports'!B91, 'ISIC Code Mapping'!$A$2:$D$202,  4, FALSE)</f>
        <v>ISIC 19</v>
      </c>
      <c r="D91">
        <f t="shared" ca="1" si="30"/>
        <v>4.2932878231482006</v>
      </c>
      <c r="E91">
        <f t="shared" ca="1" si="30"/>
        <v>17.034735196703522</v>
      </c>
      <c r="F91">
        <f t="shared" ca="1" si="30"/>
        <v>1.2687611200631101</v>
      </c>
      <c r="G91">
        <f t="shared" ca="1" si="30"/>
        <v>4.1893569937688637</v>
      </c>
      <c r="H91">
        <f t="shared" ca="1" si="30"/>
        <v>2.8513530498437156E-3</v>
      </c>
      <c r="I91">
        <f t="shared" ca="1" si="30"/>
        <v>1.5937137864558535</v>
      </c>
      <c r="J91">
        <f t="shared" ca="1" si="26"/>
        <v>30.447657189087572</v>
      </c>
      <c r="K91">
        <f t="shared" ca="1" si="31"/>
        <v>85.389472283496318</v>
      </c>
      <c r="L91">
        <f t="shared" ca="1" si="31"/>
        <v>0.31884456745242984</v>
      </c>
      <c r="M91">
        <f t="shared" ca="1" si="31"/>
        <v>2.4216698839915098</v>
      </c>
      <c r="N91">
        <f t="shared" ca="1" si="31"/>
        <v>12.423880597951023</v>
      </c>
      <c r="O91">
        <f t="shared" ca="1" si="31"/>
        <v>0</v>
      </c>
      <c r="P91">
        <f t="shared" ca="1" si="31"/>
        <v>5.302932859017161E-3</v>
      </c>
      <c r="Q91">
        <f t="shared" ca="1" si="31"/>
        <v>2.1882996972242603</v>
      </c>
      <c r="R91">
        <f t="shared" ca="1" si="31"/>
        <v>33.332938040672566</v>
      </c>
      <c r="S91">
        <f t="shared" ca="1" si="31"/>
        <v>1.1803215132290863</v>
      </c>
      <c r="T91">
        <f t="shared" ca="1" si="31"/>
        <v>5.1433659967209753</v>
      </c>
      <c r="U91">
        <f t="shared" ca="1" si="32"/>
        <v>7.3696277048727623</v>
      </c>
      <c r="V91">
        <f t="shared" ca="1" si="32"/>
        <v>4.3972397763439632</v>
      </c>
      <c r="W91">
        <f t="shared" ca="1" si="32"/>
        <v>35.628410135667146</v>
      </c>
      <c r="X91">
        <f t="shared" ca="1" si="32"/>
        <v>2.9123010809689776</v>
      </c>
      <c r="Y91">
        <f t="shared" ca="1" si="32"/>
        <v>8.3958165432073137</v>
      </c>
      <c r="Z91">
        <f t="shared" ca="1" si="32"/>
        <v>2.5839113702114798</v>
      </c>
      <c r="AA91">
        <f t="shared" ca="1" si="32"/>
        <v>4.4826385880430886</v>
      </c>
      <c r="AB91">
        <f t="shared" ca="1" si="32"/>
        <v>4.4304398499146781E-2</v>
      </c>
    </row>
    <row r="92" spans="1:28" x14ac:dyDescent="0.35">
      <c r="A92">
        <f t="shared" si="25"/>
        <v>85</v>
      </c>
      <c r="B92" t="str">
        <f>AUT!A85</f>
        <v>Non-specified Petroleum Products</v>
      </c>
      <c r="C92" t="str">
        <f>VLOOKUP('EXIOBASE EU 25 imports'!B92, 'ISIC Code Mapping'!$A$2:$D$202,  4, FALSE)</f>
        <v>ISIC 19</v>
      </c>
      <c r="D92">
        <f t="shared" ca="1" si="30"/>
        <v>3.9670040447897068</v>
      </c>
      <c r="E92">
        <f t="shared" ca="1" si="30"/>
        <v>21.031346147148781</v>
      </c>
      <c r="F92">
        <f t="shared" ca="1" si="30"/>
        <v>7.1072084010809586</v>
      </c>
      <c r="G92">
        <f t="shared" ca="1" si="30"/>
        <v>0.67965526389653486</v>
      </c>
      <c r="H92">
        <f t="shared" ca="1" si="30"/>
        <v>1.9891186916185855</v>
      </c>
      <c r="I92">
        <f t="shared" ca="1" si="30"/>
        <v>0.96386888821767636</v>
      </c>
      <c r="J92">
        <f t="shared" ca="1" si="26"/>
        <v>58.164736296318644</v>
      </c>
      <c r="K92">
        <f t="shared" ca="1" si="31"/>
        <v>249.84987187508335</v>
      </c>
      <c r="L92">
        <f t="shared" ca="1" si="31"/>
        <v>14.812846818515528</v>
      </c>
      <c r="M92">
        <f t="shared" ca="1" si="31"/>
        <v>4.5618574357782089</v>
      </c>
      <c r="N92">
        <f t="shared" ca="1" si="31"/>
        <v>30.8431573418756</v>
      </c>
      <c r="O92">
        <f t="shared" ca="1" si="31"/>
        <v>1.1067919581634471</v>
      </c>
      <c r="P92">
        <f t="shared" ca="1" si="31"/>
        <v>156.03355969732166</v>
      </c>
      <c r="Q92">
        <f t="shared" ca="1" si="31"/>
        <v>2.7016626075536418</v>
      </c>
      <c r="R92">
        <f t="shared" ca="1" si="31"/>
        <v>64.716227195163256</v>
      </c>
      <c r="S92">
        <f t="shared" ca="1" si="31"/>
        <v>243.07688131342977</v>
      </c>
      <c r="T92">
        <f t="shared" ca="1" si="31"/>
        <v>7.8581684509728689</v>
      </c>
      <c r="U92">
        <f t="shared" ca="1" si="32"/>
        <v>9.2633264865122005</v>
      </c>
      <c r="V92">
        <f t="shared" ca="1" si="32"/>
        <v>2.9063279516566043</v>
      </c>
      <c r="W92">
        <f t="shared" ca="1" si="32"/>
        <v>30.902300305804793</v>
      </c>
      <c r="X92">
        <f t="shared" ca="1" si="32"/>
        <v>10.067469105778592</v>
      </c>
      <c r="Y92">
        <f t="shared" ca="1" si="32"/>
        <v>32.156986518896936</v>
      </c>
      <c r="Z92">
        <f t="shared" ca="1" si="32"/>
        <v>1.803589397824684</v>
      </c>
      <c r="AA92">
        <f t="shared" ca="1" si="32"/>
        <v>4.9129319892175518</v>
      </c>
      <c r="AB92">
        <f t="shared" ca="1" si="32"/>
        <v>2.4466699123371094</v>
      </c>
    </row>
    <row r="93" spans="1:28" x14ac:dyDescent="0.35">
      <c r="A93">
        <f t="shared" si="25"/>
        <v>86</v>
      </c>
      <c r="B93" t="str">
        <f>AUT!A86</f>
        <v>Nuclear fuel</v>
      </c>
      <c r="C93" t="str">
        <f>VLOOKUP('EXIOBASE EU 25 imports'!B93, 'ISIC Code Mapping'!$A$2:$D$202,  4, FALSE)</f>
        <v>ISIC 20</v>
      </c>
      <c r="D93">
        <f t="shared" ca="1" si="30"/>
        <v>1.9957751665198962</v>
      </c>
      <c r="E93">
        <f t="shared" ca="1" si="30"/>
        <v>218.48778597572431</v>
      </c>
      <c r="F93">
        <f t="shared" ca="1" si="30"/>
        <v>73.505952659911998</v>
      </c>
      <c r="G93">
        <f t="shared" ca="1" si="30"/>
        <v>2.7727176188063378</v>
      </c>
      <c r="H93">
        <f t="shared" ca="1" si="30"/>
        <v>0.57214177629509178</v>
      </c>
      <c r="I93">
        <f t="shared" ca="1" si="30"/>
        <v>81.530401930324359</v>
      </c>
      <c r="J93">
        <f t="shared" ca="1" si="26"/>
        <v>1468.5589349521047</v>
      </c>
      <c r="K93">
        <f t="shared" ca="1" si="31"/>
        <v>914.81784612859894</v>
      </c>
      <c r="L93">
        <f t="shared" ca="1" si="31"/>
        <v>31.52656353993493</v>
      </c>
      <c r="M93">
        <f t="shared" ca="1" si="31"/>
        <v>25.352769674749869</v>
      </c>
      <c r="N93">
        <f t="shared" ca="1" si="31"/>
        <v>26.765657444719206</v>
      </c>
      <c r="O93">
        <f t="shared" ca="1" si="31"/>
        <v>0.16563233390194781</v>
      </c>
      <c r="P93">
        <f t="shared" ca="1" si="31"/>
        <v>0.8099038523899541</v>
      </c>
      <c r="Q93">
        <f t="shared" ca="1" si="31"/>
        <v>28.067057941751397</v>
      </c>
      <c r="R93">
        <f t="shared" ca="1" si="31"/>
        <v>420.35097197458936</v>
      </c>
      <c r="S93">
        <f t="shared" ca="1" si="31"/>
        <v>6.1856500325005337</v>
      </c>
      <c r="T93">
        <f t="shared" ca="1" si="31"/>
        <v>5.8685151722633044</v>
      </c>
      <c r="U93">
        <f t="shared" ca="1" si="32"/>
        <v>66.141580271168735</v>
      </c>
      <c r="V93">
        <f t="shared" ca="1" si="32"/>
        <v>42.161656967239054</v>
      </c>
      <c r="W93">
        <f t="shared" ca="1" si="32"/>
        <v>475.57509715581523</v>
      </c>
      <c r="X93">
        <f t="shared" ca="1" si="32"/>
        <v>663.31211027815129</v>
      </c>
      <c r="Y93">
        <f t="shared" ca="1" si="32"/>
        <v>312.80815782459797</v>
      </c>
      <c r="Z93">
        <f t="shared" ca="1" si="32"/>
        <v>35.210726915927133</v>
      </c>
      <c r="AA93">
        <f t="shared" ca="1" si="32"/>
        <v>2.3755879322486364</v>
      </c>
      <c r="AB93">
        <f t="shared" ca="1" si="32"/>
        <v>0.19788385646628198</v>
      </c>
    </row>
    <row r="94" spans="1:28" x14ac:dyDescent="0.35">
      <c r="A94">
        <f t="shared" si="25"/>
        <v>87</v>
      </c>
      <c r="B94" t="str">
        <f>AUT!A87</f>
        <v>Plastics, basic</v>
      </c>
      <c r="C94" t="str">
        <f>VLOOKUP('EXIOBASE EU 25 imports'!B94, 'ISIC Code Mapping'!$A$2:$D$202,  4, FALSE)</f>
        <v>ISIC 20</v>
      </c>
      <c r="D94">
        <f t="shared" ca="1" si="30"/>
        <v>1041.6842572159242</v>
      </c>
      <c r="E94">
        <f t="shared" ca="1" si="30"/>
        <v>3976.8797257281367</v>
      </c>
      <c r="F94">
        <f t="shared" ca="1" si="30"/>
        <v>1471.6533154489773</v>
      </c>
      <c r="G94">
        <f t="shared" ca="1" si="30"/>
        <v>362.09453159231174</v>
      </c>
      <c r="H94">
        <f t="shared" ca="1" si="30"/>
        <v>84.228062499789445</v>
      </c>
      <c r="I94">
        <f t="shared" ca="1" si="30"/>
        <v>445.91163308870148</v>
      </c>
      <c r="J94">
        <f t="shared" ca="1" si="26"/>
        <v>3383.4039313898666</v>
      </c>
      <c r="K94">
        <f t="shared" ca="1" si="31"/>
        <v>8723.0163291498866</v>
      </c>
      <c r="L94">
        <f t="shared" ca="1" si="31"/>
        <v>674.99394694695945</v>
      </c>
      <c r="M94">
        <f t="shared" ca="1" si="31"/>
        <v>610.45449893068894</v>
      </c>
      <c r="N94">
        <f t="shared" ca="1" si="31"/>
        <v>4354.8491323696107</v>
      </c>
      <c r="O94">
        <f t="shared" ca="1" si="31"/>
        <v>94.589952363172202</v>
      </c>
      <c r="P94">
        <f t="shared" ca="1" si="31"/>
        <v>315.48583611721222</v>
      </c>
      <c r="Q94">
        <f t="shared" ca="1" si="31"/>
        <v>513.09831863828219</v>
      </c>
      <c r="R94">
        <f t="shared" ca="1" si="31"/>
        <v>2842.1155984270313</v>
      </c>
      <c r="S94">
        <f t="shared" ca="1" si="31"/>
        <v>2617.1111208852317</v>
      </c>
      <c r="T94">
        <f t="shared" ca="1" si="31"/>
        <v>913.68571420476053</v>
      </c>
      <c r="U94">
        <f t="shared" ca="1" si="32"/>
        <v>554.8604629562401</v>
      </c>
      <c r="V94">
        <f t="shared" ca="1" si="32"/>
        <v>372.42814202623043</v>
      </c>
      <c r="W94">
        <f t="shared" ca="1" si="32"/>
        <v>2352.610504449196</v>
      </c>
      <c r="X94">
        <f t="shared" ca="1" si="32"/>
        <v>972.00226044764872</v>
      </c>
      <c r="Y94">
        <f t="shared" ca="1" si="32"/>
        <v>2427.0085282989216</v>
      </c>
      <c r="Z94">
        <f t="shared" ca="1" si="32"/>
        <v>315.43073366795886</v>
      </c>
      <c r="AA94">
        <f t="shared" ca="1" si="32"/>
        <v>192.76556944561713</v>
      </c>
      <c r="AB94">
        <f t="shared" ca="1" si="32"/>
        <v>27.52631980499369</v>
      </c>
    </row>
    <row r="95" spans="1:28" x14ac:dyDescent="0.35">
      <c r="A95">
        <f t="shared" si="25"/>
        <v>88</v>
      </c>
      <c r="B95" t="str">
        <f>AUT!A88</f>
        <v>Secondary plastic for treatment, Re-processing of secondary plastic into new plastic</v>
      </c>
      <c r="C95" t="str">
        <f>VLOOKUP('EXIOBASE EU 25 imports'!B95, 'ISIC Code Mapping'!$A$2:$D$202,  4, FALSE)</f>
        <v>ISIC 20</v>
      </c>
      <c r="D95">
        <f t="shared" ca="1" si="30"/>
        <v>0</v>
      </c>
      <c r="E95">
        <f t="shared" ca="1" si="30"/>
        <v>0</v>
      </c>
      <c r="F95">
        <f t="shared" ca="1" si="30"/>
        <v>0</v>
      </c>
      <c r="G95">
        <f t="shared" ca="1" si="30"/>
        <v>0</v>
      </c>
      <c r="H95">
        <f t="shared" ca="1" si="30"/>
        <v>0</v>
      </c>
      <c r="I95">
        <f t="shared" ca="1" si="30"/>
        <v>0</v>
      </c>
      <c r="J95">
        <f t="shared" ca="1" si="26"/>
        <v>0</v>
      </c>
      <c r="K95">
        <f t="shared" ca="1" si="31"/>
        <v>0</v>
      </c>
      <c r="L95">
        <f t="shared" ca="1" si="31"/>
        <v>0</v>
      </c>
      <c r="M95">
        <f t="shared" ca="1" si="31"/>
        <v>0</v>
      </c>
      <c r="N95">
        <f t="shared" ca="1" si="31"/>
        <v>0</v>
      </c>
      <c r="O95">
        <f t="shared" ca="1" si="31"/>
        <v>0</v>
      </c>
      <c r="P95">
        <f t="shared" ca="1" si="31"/>
        <v>0</v>
      </c>
      <c r="Q95">
        <f t="shared" ca="1" si="31"/>
        <v>0</v>
      </c>
      <c r="R95">
        <f t="shared" ca="1" si="31"/>
        <v>0</v>
      </c>
      <c r="S95">
        <f t="shared" ca="1" si="31"/>
        <v>0</v>
      </c>
      <c r="T95">
        <f t="shared" ca="1" si="31"/>
        <v>0</v>
      </c>
      <c r="U95">
        <f t="shared" ca="1" si="32"/>
        <v>0</v>
      </c>
      <c r="V95">
        <f t="shared" ca="1" si="32"/>
        <v>0</v>
      </c>
      <c r="W95">
        <f t="shared" ca="1" si="32"/>
        <v>0</v>
      </c>
      <c r="X95">
        <f t="shared" ca="1" si="32"/>
        <v>0</v>
      </c>
      <c r="Y95">
        <f t="shared" ca="1" si="32"/>
        <v>0</v>
      </c>
      <c r="Z95">
        <f t="shared" ca="1" si="32"/>
        <v>0</v>
      </c>
      <c r="AA95">
        <f t="shared" ca="1" si="32"/>
        <v>0</v>
      </c>
      <c r="AB95">
        <f t="shared" ca="1" si="32"/>
        <v>0</v>
      </c>
    </row>
    <row r="96" spans="1:28" x14ac:dyDescent="0.35">
      <c r="A96">
        <f t="shared" si="25"/>
        <v>89</v>
      </c>
      <c r="B96" t="str">
        <f>AUT!A89</f>
        <v>N-fertiliser</v>
      </c>
      <c r="C96" t="str">
        <f>VLOOKUP('EXIOBASE EU 25 imports'!B96, 'ISIC Code Mapping'!$A$2:$D$202,  4, FALSE)</f>
        <v>ISIC 20</v>
      </c>
      <c r="D96">
        <f t="shared" ca="1" si="30"/>
        <v>3.7125337256058519</v>
      </c>
      <c r="E96">
        <f t="shared" ca="1" si="30"/>
        <v>36.465590302040013</v>
      </c>
      <c r="F96">
        <f t="shared" ca="1" si="30"/>
        <v>15.02432442557674</v>
      </c>
      <c r="G96">
        <f t="shared" ca="1" si="30"/>
        <v>13.287274723442493</v>
      </c>
      <c r="H96">
        <f t="shared" ca="1" si="30"/>
        <v>2.224027360180993</v>
      </c>
      <c r="I96">
        <f t="shared" ca="1" si="30"/>
        <v>9.5848858484010524</v>
      </c>
      <c r="J96">
        <f t="shared" ca="1" si="26"/>
        <v>21.161766380715321</v>
      </c>
      <c r="K96">
        <f t="shared" ca="1" si="31"/>
        <v>211.51971400173059</v>
      </c>
      <c r="L96">
        <f t="shared" ca="1" si="31"/>
        <v>17.298634202987657</v>
      </c>
      <c r="M96">
        <f t="shared" ca="1" si="31"/>
        <v>83.39094996184059</v>
      </c>
      <c r="N96">
        <f t="shared" ca="1" si="31"/>
        <v>13.932374863801032</v>
      </c>
      <c r="O96">
        <f t="shared" ca="1" si="31"/>
        <v>1.2470268398586015</v>
      </c>
      <c r="P96">
        <f t="shared" ca="1" si="31"/>
        <v>16.320226255786107</v>
      </c>
      <c r="Q96">
        <f t="shared" ca="1" si="31"/>
        <v>4.8191443640042184</v>
      </c>
      <c r="R96">
        <f t="shared" ca="1" si="31"/>
        <v>22.772394454641631</v>
      </c>
      <c r="S96">
        <f t="shared" ca="1" si="31"/>
        <v>18.612821191157863</v>
      </c>
      <c r="T96">
        <f t="shared" ca="1" si="31"/>
        <v>3.1881646017238747</v>
      </c>
      <c r="U96">
        <f t="shared" ca="1" si="32"/>
        <v>5.467398391891046</v>
      </c>
      <c r="V96">
        <f t="shared" ca="1" si="32"/>
        <v>0.93420934267244526</v>
      </c>
      <c r="W96">
        <f t="shared" ca="1" si="32"/>
        <v>50.177315061949002</v>
      </c>
      <c r="X96">
        <f t="shared" ca="1" si="32"/>
        <v>66.755889743342848</v>
      </c>
      <c r="Y96">
        <f t="shared" ca="1" si="32"/>
        <v>36.770844337248981</v>
      </c>
      <c r="Z96">
        <f t="shared" ca="1" si="32"/>
        <v>3.9759203329687804</v>
      </c>
      <c r="AA96">
        <f t="shared" ca="1" si="32"/>
        <v>1.1666062881008927</v>
      </c>
      <c r="AB96">
        <f t="shared" ca="1" si="32"/>
        <v>1.8040551616656041E-2</v>
      </c>
    </row>
    <row r="97" spans="1:28" x14ac:dyDescent="0.35">
      <c r="A97">
        <f t="shared" si="25"/>
        <v>90</v>
      </c>
      <c r="B97" t="str">
        <f>AUT!A90</f>
        <v>P- and other fertiliser</v>
      </c>
      <c r="C97" t="str">
        <f>VLOOKUP('EXIOBASE EU 25 imports'!B97, 'ISIC Code Mapping'!$A$2:$D$202,  4, FALSE)</f>
        <v>ISIC 20</v>
      </c>
      <c r="D97">
        <f t="shared" ca="1" si="30"/>
        <v>80.173646345054053</v>
      </c>
      <c r="E97">
        <f t="shared" ca="1" si="30"/>
        <v>446.98663732870739</v>
      </c>
      <c r="F97">
        <f t="shared" ca="1" si="30"/>
        <v>172.51869221377723</v>
      </c>
      <c r="G97">
        <f t="shared" ca="1" si="30"/>
        <v>72.777519969850374</v>
      </c>
      <c r="H97">
        <f t="shared" ca="1" si="30"/>
        <v>91.261102784584295</v>
      </c>
      <c r="I97">
        <f t="shared" ca="1" si="30"/>
        <v>154.44489778563866</v>
      </c>
      <c r="J97">
        <f t="shared" ca="1" si="26"/>
        <v>638.88495638799816</v>
      </c>
      <c r="K97">
        <f t="shared" ca="1" si="31"/>
        <v>525.60689335380482</v>
      </c>
      <c r="L97">
        <f t="shared" ca="1" si="31"/>
        <v>143.31481489719738</v>
      </c>
      <c r="M97">
        <f t="shared" ca="1" si="31"/>
        <v>161.94355338594406</v>
      </c>
      <c r="N97">
        <f t="shared" ca="1" si="31"/>
        <v>315.26350154072173</v>
      </c>
      <c r="O97">
        <f t="shared" ca="1" si="31"/>
        <v>69.443855335656224</v>
      </c>
      <c r="P97">
        <f t="shared" ca="1" si="31"/>
        <v>149.46141612054703</v>
      </c>
      <c r="Q97">
        <f t="shared" ca="1" si="31"/>
        <v>58.627618198342994</v>
      </c>
      <c r="R97">
        <f t="shared" ca="1" si="31"/>
        <v>295.67116649177655</v>
      </c>
      <c r="S97">
        <f t="shared" ca="1" si="31"/>
        <v>288.82750545787724</v>
      </c>
      <c r="T97">
        <f t="shared" ca="1" si="31"/>
        <v>80.34173488147556</v>
      </c>
      <c r="U97">
        <f t="shared" ca="1" si="32"/>
        <v>97.104753142645933</v>
      </c>
      <c r="V97">
        <f t="shared" ca="1" si="32"/>
        <v>10.825385496455077</v>
      </c>
      <c r="W97">
        <f t="shared" ca="1" si="32"/>
        <v>461.7886887765369</v>
      </c>
      <c r="X97">
        <f t="shared" ca="1" si="32"/>
        <v>242.40182037662819</v>
      </c>
      <c r="Y97">
        <f t="shared" ca="1" si="32"/>
        <v>357.44855538364754</v>
      </c>
      <c r="Z97">
        <f t="shared" ca="1" si="32"/>
        <v>97.265173527545045</v>
      </c>
      <c r="AA97">
        <f t="shared" ca="1" si="32"/>
        <v>44.668816442153393</v>
      </c>
      <c r="AB97">
        <f t="shared" ca="1" si="32"/>
        <v>1.6483142958123338</v>
      </c>
    </row>
    <row r="98" spans="1:28" x14ac:dyDescent="0.35">
      <c r="A98">
        <f t="shared" si="25"/>
        <v>91</v>
      </c>
      <c r="B98" t="str">
        <f>AUT!A91</f>
        <v>Chemicals nec</v>
      </c>
      <c r="C98" t="str">
        <f>VLOOKUP('EXIOBASE EU 25 imports'!B98, 'ISIC Code Mapping'!$A$2:$D$202,  4, FALSE)</f>
        <v>ISIC 20</v>
      </c>
      <c r="D98">
        <f t="shared" ca="1" si="30"/>
        <v>5365.2399013059612</v>
      </c>
      <c r="E98">
        <f t="shared" ca="1" si="30"/>
        <v>33138.790872856924</v>
      </c>
      <c r="F98">
        <f t="shared" ca="1" si="30"/>
        <v>4147.6122521069001</v>
      </c>
      <c r="G98">
        <f t="shared" ca="1" si="30"/>
        <v>1991.5443877608227</v>
      </c>
      <c r="H98">
        <f t="shared" ca="1" si="30"/>
        <v>698.21510190151196</v>
      </c>
      <c r="I98">
        <f t="shared" ca="1" si="30"/>
        <v>3415.3570038365192</v>
      </c>
      <c r="J98">
        <f t="shared" ca="1" si="26"/>
        <v>20474.802692690315</v>
      </c>
      <c r="K98">
        <f t="shared" ca="1" si="31"/>
        <v>59228.789565533196</v>
      </c>
      <c r="L98">
        <f t="shared" ca="1" si="31"/>
        <v>3397.5608843809273</v>
      </c>
      <c r="M98">
        <f t="shared" ca="1" si="31"/>
        <v>6905.1823873180883</v>
      </c>
      <c r="N98">
        <f t="shared" ca="1" si="31"/>
        <v>18915.161330389572</v>
      </c>
      <c r="O98">
        <f t="shared" ca="1" si="31"/>
        <v>590.02107639569181</v>
      </c>
      <c r="P98">
        <f t="shared" ca="1" si="31"/>
        <v>1091.7252555186824</v>
      </c>
      <c r="Q98">
        <f t="shared" ca="1" si="31"/>
        <v>4290.7415115155363</v>
      </c>
      <c r="R98">
        <f t="shared" ca="1" si="31"/>
        <v>23333.329806850841</v>
      </c>
      <c r="S98">
        <f t="shared" ca="1" si="31"/>
        <v>9436.234161175631</v>
      </c>
      <c r="T98">
        <f t="shared" ca="1" si="31"/>
        <v>2134.2405544632411</v>
      </c>
      <c r="U98">
        <f t="shared" ca="1" si="32"/>
        <v>2437.6278049845432</v>
      </c>
      <c r="V98">
        <f t="shared" ca="1" si="32"/>
        <v>1268.5766366794403</v>
      </c>
      <c r="W98">
        <f t="shared" ca="1" si="32"/>
        <v>17777.208849405324</v>
      </c>
      <c r="X98">
        <f t="shared" ca="1" si="32"/>
        <v>4052.5541265374632</v>
      </c>
      <c r="Y98">
        <f t="shared" ca="1" si="32"/>
        <v>18378.296907233726</v>
      </c>
      <c r="Z98">
        <f t="shared" ca="1" si="32"/>
        <v>1295.3821084231902</v>
      </c>
      <c r="AA98">
        <f t="shared" ca="1" si="32"/>
        <v>842.12242157827575</v>
      </c>
      <c r="AB98">
        <f t="shared" ca="1" si="32"/>
        <v>672.40270834148237</v>
      </c>
    </row>
    <row r="99" spans="1:28" x14ac:dyDescent="0.35">
      <c r="A99">
        <f t="shared" si="25"/>
        <v>92</v>
      </c>
      <c r="B99" t="str">
        <f>AUT!A92</f>
        <v>Charcoal</v>
      </c>
      <c r="C99" t="str">
        <f>VLOOKUP('EXIOBASE EU 25 imports'!B99, 'ISIC Code Mapping'!$A$2:$D$202,  4, FALSE)</f>
        <v>ISIC 20</v>
      </c>
      <c r="D99">
        <f t="shared" ca="1" si="30"/>
        <v>2.7666920594148618</v>
      </c>
      <c r="E99">
        <f t="shared" ca="1" si="30"/>
        <v>8.6594808314213427</v>
      </c>
      <c r="F99">
        <f t="shared" ca="1" si="30"/>
        <v>3.5057065565386956</v>
      </c>
      <c r="G99">
        <f t="shared" ca="1" si="30"/>
        <v>1.1628658321711758</v>
      </c>
      <c r="H99">
        <f t="shared" ca="1" si="30"/>
        <v>2.0341382018639402</v>
      </c>
      <c r="I99">
        <f t="shared" ca="1" si="30"/>
        <v>9.053749228896063E-2</v>
      </c>
      <c r="J99">
        <f t="shared" ca="1" si="26"/>
        <v>8.6029219645926975</v>
      </c>
      <c r="K99">
        <f t="shared" ca="1" si="31"/>
        <v>30.021116760107873</v>
      </c>
      <c r="L99">
        <f t="shared" ca="1" si="31"/>
        <v>2.2748229856072659</v>
      </c>
      <c r="M99">
        <f t="shared" ca="1" si="31"/>
        <v>0.1996905172160221</v>
      </c>
      <c r="N99">
        <f t="shared" ca="1" si="31"/>
        <v>7.7416376381922802</v>
      </c>
      <c r="O99">
        <f t="shared" ca="1" si="31"/>
        <v>0.59059614942832184</v>
      </c>
      <c r="P99">
        <f t="shared" ca="1" si="31"/>
        <v>2.1513640784855328</v>
      </c>
      <c r="Q99">
        <f t="shared" ca="1" si="31"/>
        <v>1.1473355617967897</v>
      </c>
      <c r="R99">
        <f t="shared" ca="1" si="31"/>
        <v>8.4268277331631793</v>
      </c>
      <c r="S99">
        <f t="shared" ca="1" si="31"/>
        <v>31.884769437617809</v>
      </c>
      <c r="T99">
        <f t="shared" ca="1" si="31"/>
        <v>7.5402802508684461</v>
      </c>
      <c r="U99">
        <f t="shared" ca="1" si="32"/>
        <v>1.009262887595971</v>
      </c>
      <c r="V99">
        <f t="shared" ca="1" si="32"/>
        <v>0.49567046108360191</v>
      </c>
      <c r="W99">
        <f t="shared" ca="1" si="32"/>
        <v>5.2854225793765224</v>
      </c>
      <c r="X99">
        <f t="shared" ca="1" si="32"/>
        <v>5.1265341156488473</v>
      </c>
      <c r="Y99">
        <f t="shared" ca="1" si="32"/>
        <v>31.120267192731067</v>
      </c>
      <c r="Z99">
        <f t="shared" ca="1" si="32"/>
        <v>0.39674387341412681</v>
      </c>
      <c r="AA99">
        <f t="shared" ca="1" si="32"/>
        <v>1.1274089851398128</v>
      </c>
      <c r="AB99">
        <f t="shared" ca="1" si="32"/>
        <v>4.6801606315758207E-2</v>
      </c>
    </row>
    <row r="100" spans="1:28" x14ac:dyDescent="0.35">
      <c r="A100">
        <f t="shared" si="25"/>
        <v>93</v>
      </c>
      <c r="B100" t="str">
        <f>AUT!A93</f>
        <v>Additives/Blending Components</v>
      </c>
      <c r="C100" t="str">
        <f>VLOOKUP('EXIOBASE EU 25 imports'!B100, 'ISIC Code Mapping'!$A$2:$D$202,  4, FALSE)</f>
        <v>ISIC 20</v>
      </c>
      <c r="D100">
        <f t="shared" ref="D100:I109" ca="1" si="33">INDIRECT(D$8&amp;"!"&amp;D$7&amp;$A100)</f>
        <v>4.3294225972508853</v>
      </c>
      <c r="E100">
        <f t="shared" ca="1" si="33"/>
        <v>15.438424822846253</v>
      </c>
      <c r="F100">
        <f t="shared" ca="1" si="33"/>
        <v>2.4116580738036029</v>
      </c>
      <c r="G100">
        <f t="shared" ca="1" si="33"/>
        <v>2.8774859768095817</v>
      </c>
      <c r="H100">
        <f t="shared" ca="1" si="33"/>
        <v>0.43433202501397017</v>
      </c>
      <c r="I100">
        <f t="shared" ca="1" si="33"/>
        <v>2.9727735270376288</v>
      </c>
      <c r="J100">
        <f t="shared" ca="1" si="26"/>
        <v>48.362666200920906</v>
      </c>
      <c r="K100">
        <f t="shared" ref="K100:T109" ca="1" si="34">INDIRECT(K$8&amp;"!"&amp;K$7&amp;$A100)</f>
        <v>50.699866523192725</v>
      </c>
      <c r="L100">
        <f t="shared" ca="1" si="34"/>
        <v>4.0530442848934536</v>
      </c>
      <c r="M100">
        <f t="shared" ca="1" si="34"/>
        <v>0.83382428439899003</v>
      </c>
      <c r="N100">
        <f t="shared" ca="1" si="34"/>
        <v>27.191854968342572</v>
      </c>
      <c r="O100">
        <f t="shared" ca="1" si="34"/>
        <v>1.376704948590435</v>
      </c>
      <c r="P100">
        <f t="shared" ca="1" si="34"/>
        <v>0.84801925081206109</v>
      </c>
      <c r="Q100">
        <f t="shared" ca="1" si="34"/>
        <v>3.2771747391373762</v>
      </c>
      <c r="R100">
        <f t="shared" ca="1" si="34"/>
        <v>35.523270096547137</v>
      </c>
      <c r="S100">
        <f t="shared" ca="1" si="34"/>
        <v>9.2649832456214209</v>
      </c>
      <c r="T100">
        <f t="shared" ca="1" si="34"/>
        <v>2.7548593321480777</v>
      </c>
      <c r="U100">
        <f t="shared" ref="U100:AB109" ca="1" si="35">INDIRECT(U$8&amp;"!"&amp;U$7&amp;$A100)</f>
        <v>6.0221505210296389</v>
      </c>
      <c r="V100">
        <f t="shared" ca="1" si="35"/>
        <v>0.72220504485700143</v>
      </c>
      <c r="W100">
        <f t="shared" ca="1" si="35"/>
        <v>15.300078218030542</v>
      </c>
      <c r="X100">
        <f t="shared" ca="1" si="35"/>
        <v>4.7842881397102461</v>
      </c>
      <c r="Y100">
        <f t="shared" ca="1" si="35"/>
        <v>14.945238251709059</v>
      </c>
      <c r="Z100">
        <f t="shared" ca="1" si="35"/>
        <v>1.3607717861250594</v>
      </c>
      <c r="AA100">
        <f t="shared" ca="1" si="35"/>
        <v>0.73206887714922653</v>
      </c>
      <c r="AB100">
        <f t="shared" ca="1" si="35"/>
        <v>0.15391862571549936</v>
      </c>
    </row>
    <row r="101" spans="1:28" x14ac:dyDescent="0.35">
      <c r="A101">
        <f t="shared" si="25"/>
        <v>94</v>
      </c>
      <c r="B101" t="str">
        <f>AUT!A94</f>
        <v>Biogasoline</v>
      </c>
      <c r="C101" t="str">
        <f>VLOOKUP('EXIOBASE EU 25 imports'!B101, 'ISIC Code Mapping'!$A$2:$D$202,  4, FALSE)</f>
        <v>ISIC 19</v>
      </c>
      <c r="D101">
        <f t="shared" ca="1" si="33"/>
        <v>7.8408934457262012</v>
      </c>
      <c r="E101">
        <f t="shared" ca="1" si="33"/>
        <v>9.9987028823309814</v>
      </c>
      <c r="F101">
        <f t="shared" ca="1" si="33"/>
        <v>4.5402495951692332</v>
      </c>
      <c r="G101">
        <f t="shared" ca="1" si="33"/>
        <v>2.3149121269371697</v>
      </c>
      <c r="H101">
        <f t="shared" ca="1" si="33"/>
        <v>6.4340190295838942E-2</v>
      </c>
      <c r="I101">
        <f t="shared" ca="1" si="33"/>
        <v>1.0363082393677769</v>
      </c>
      <c r="J101">
        <f t="shared" ca="1" si="26"/>
        <v>12.471348852679503</v>
      </c>
      <c r="K101">
        <f t="shared" ca="1" si="34"/>
        <v>121.84062864179816</v>
      </c>
      <c r="L101">
        <f t="shared" ca="1" si="34"/>
        <v>5.8167772152252759</v>
      </c>
      <c r="M101">
        <f t="shared" ca="1" si="34"/>
        <v>1.4057837879877328</v>
      </c>
      <c r="N101">
        <f t="shared" ca="1" si="34"/>
        <v>15.440881902242293</v>
      </c>
      <c r="O101">
        <f t="shared" ca="1" si="34"/>
        <v>3.3212152424589282E-2</v>
      </c>
      <c r="P101">
        <f t="shared" ca="1" si="34"/>
        <v>2.3663813668427185</v>
      </c>
      <c r="Q101">
        <f t="shared" ca="1" si="34"/>
        <v>1.2844321694937797</v>
      </c>
      <c r="R101">
        <f t="shared" ca="1" si="34"/>
        <v>168.36757235240961</v>
      </c>
      <c r="S101">
        <f t="shared" ca="1" si="34"/>
        <v>1.8230914486081546</v>
      </c>
      <c r="T101">
        <f t="shared" ca="1" si="34"/>
        <v>11.357251087737353</v>
      </c>
      <c r="U101">
        <f t="shared" ca="1" si="35"/>
        <v>15.258498999272419</v>
      </c>
      <c r="V101">
        <f t="shared" ca="1" si="35"/>
        <v>0.54414303817884069</v>
      </c>
      <c r="W101">
        <f t="shared" ca="1" si="35"/>
        <v>30.192831093802674</v>
      </c>
      <c r="X101">
        <f t="shared" ca="1" si="35"/>
        <v>3.2899685293523566</v>
      </c>
      <c r="Y101">
        <f t="shared" ca="1" si="35"/>
        <v>50.520094552962419</v>
      </c>
      <c r="Z101">
        <f t="shared" ca="1" si="35"/>
        <v>1.3804651672072423</v>
      </c>
      <c r="AA101">
        <f t="shared" ca="1" si="35"/>
        <v>0.28179243907800655</v>
      </c>
      <c r="AB101">
        <f t="shared" ca="1" si="35"/>
        <v>1.7564047106702362E-2</v>
      </c>
    </row>
    <row r="102" spans="1:28" x14ac:dyDescent="0.35">
      <c r="A102">
        <f t="shared" si="25"/>
        <v>95</v>
      </c>
      <c r="B102" t="str">
        <f>AUT!A95</f>
        <v>Biodiesels</v>
      </c>
      <c r="C102" t="str">
        <f>VLOOKUP('EXIOBASE EU 25 imports'!B102, 'ISIC Code Mapping'!$A$2:$D$202,  4, FALSE)</f>
        <v>ISIC 19</v>
      </c>
      <c r="D102">
        <f t="shared" ca="1" si="33"/>
        <v>1.976224309524256</v>
      </c>
      <c r="E102">
        <f t="shared" ca="1" si="33"/>
        <v>4.9284116527561581E-2</v>
      </c>
      <c r="F102">
        <f t="shared" ca="1" si="33"/>
        <v>1.0497994109928677</v>
      </c>
      <c r="G102">
        <f t="shared" ca="1" si="33"/>
        <v>1.3511994618006056</v>
      </c>
      <c r="H102">
        <f t="shared" ca="1" si="33"/>
        <v>5.5164605437742327E-2</v>
      </c>
      <c r="I102">
        <f t="shared" ca="1" si="33"/>
        <v>0.70660685630299358</v>
      </c>
      <c r="J102">
        <f t="shared" ca="1" si="26"/>
        <v>0.10282619212633699</v>
      </c>
      <c r="K102">
        <f t="shared" ca="1" si="34"/>
        <v>23.898272445778243</v>
      </c>
      <c r="L102">
        <f t="shared" ca="1" si="34"/>
        <v>7.8738070104827584E-2</v>
      </c>
      <c r="M102">
        <f t="shared" ca="1" si="34"/>
        <v>2.1502109529773553E-2</v>
      </c>
      <c r="N102">
        <f t="shared" ca="1" si="34"/>
        <v>0.35862932581582158</v>
      </c>
      <c r="O102">
        <f t="shared" ca="1" si="34"/>
        <v>2.2922578758296608E-3</v>
      </c>
      <c r="P102">
        <f t="shared" ca="1" si="34"/>
        <v>0.24613499053091192</v>
      </c>
      <c r="Q102">
        <f t="shared" ca="1" si="34"/>
        <v>6.3310885687321069E-3</v>
      </c>
      <c r="R102">
        <f t="shared" ca="1" si="34"/>
        <v>16.515682376193926</v>
      </c>
      <c r="S102">
        <f t="shared" ca="1" si="34"/>
        <v>4.646642326679995E-2</v>
      </c>
      <c r="T102">
        <f t="shared" ca="1" si="34"/>
        <v>4.5873803537195123E-3</v>
      </c>
      <c r="U102">
        <f t="shared" ca="1" si="35"/>
        <v>9.9668025895621959E-2</v>
      </c>
      <c r="V102">
        <f t="shared" ca="1" si="35"/>
        <v>3.0084032844894804E-3</v>
      </c>
      <c r="W102">
        <f t="shared" ca="1" si="35"/>
        <v>0.37974778946459986</v>
      </c>
      <c r="X102">
        <f t="shared" ca="1" si="35"/>
        <v>2.2003647238944182</v>
      </c>
      <c r="Y102">
        <f t="shared" ca="1" si="35"/>
        <v>2.0848439723397512</v>
      </c>
      <c r="Z102">
        <f t="shared" ca="1" si="35"/>
        <v>2.1037811589599845E-2</v>
      </c>
      <c r="AA102">
        <f t="shared" ca="1" si="35"/>
        <v>5.6590066165352162E-4</v>
      </c>
      <c r="AB102">
        <f t="shared" ca="1" si="35"/>
        <v>0</v>
      </c>
    </row>
    <row r="103" spans="1:28" x14ac:dyDescent="0.35">
      <c r="A103">
        <f t="shared" si="25"/>
        <v>96</v>
      </c>
      <c r="B103" t="str">
        <f>AUT!A96</f>
        <v>Other Liquid Biofuels</v>
      </c>
      <c r="C103" t="str">
        <f>VLOOKUP('EXIOBASE EU 25 imports'!B103, 'ISIC Code Mapping'!$A$2:$D$202,  4, FALSE)</f>
        <v>ISIC 19</v>
      </c>
      <c r="D103">
        <f t="shared" ca="1" si="33"/>
        <v>13.046271599841608</v>
      </c>
      <c r="E103">
        <f t="shared" ca="1" si="33"/>
        <v>2.912223947104998</v>
      </c>
      <c r="F103">
        <f t="shared" ca="1" si="33"/>
        <v>4.5708882786678329</v>
      </c>
      <c r="G103">
        <f t="shared" ca="1" si="33"/>
        <v>1.6251648070461726</v>
      </c>
      <c r="H103">
        <f t="shared" ca="1" si="33"/>
        <v>0.1073048332960439</v>
      </c>
      <c r="I103">
        <f t="shared" ca="1" si="33"/>
        <v>0.15919613591958362</v>
      </c>
      <c r="J103">
        <f t="shared" ca="1" si="26"/>
        <v>4.8648777444773748</v>
      </c>
      <c r="K103">
        <f t="shared" ca="1" si="34"/>
        <v>21.707415886303547</v>
      </c>
      <c r="L103">
        <f t="shared" ca="1" si="34"/>
        <v>2.8037136064867934</v>
      </c>
      <c r="M103">
        <f t="shared" ca="1" si="34"/>
        <v>0.15390565953422825</v>
      </c>
      <c r="N103">
        <f t="shared" ca="1" si="34"/>
        <v>7.3797011364469283</v>
      </c>
      <c r="O103">
        <f t="shared" ca="1" si="34"/>
        <v>8.3832569641951703E-3</v>
      </c>
      <c r="P103">
        <f t="shared" ca="1" si="34"/>
        <v>6.784126389008641</v>
      </c>
      <c r="Q103">
        <f t="shared" ca="1" si="34"/>
        <v>0.40228628094060348</v>
      </c>
      <c r="R103">
        <f t="shared" ca="1" si="34"/>
        <v>40.859435326188084</v>
      </c>
      <c r="S103">
        <f t="shared" ca="1" si="34"/>
        <v>1.1563851727303427</v>
      </c>
      <c r="T103">
        <f t="shared" ca="1" si="34"/>
        <v>0.65988274281343151</v>
      </c>
      <c r="U103">
        <f t="shared" ca="1" si="35"/>
        <v>3.5117520820088677</v>
      </c>
      <c r="V103">
        <f t="shared" ca="1" si="35"/>
        <v>0.46034424441050298</v>
      </c>
      <c r="W103">
        <f t="shared" ca="1" si="35"/>
        <v>8.1630675920392033</v>
      </c>
      <c r="X103">
        <f t="shared" ca="1" si="35"/>
        <v>4.3629511138691264</v>
      </c>
      <c r="Y103">
        <f t="shared" ca="1" si="35"/>
        <v>8.4224452148113791</v>
      </c>
      <c r="Z103">
        <f t="shared" ca="1" si="35"/>
        <v>7.4481967385816555E-2</v>
      </c>
      <c r="AA103">
        <f t="shared" ca="1" si="35"/>
        <v>5.1952075840334858E-2</v>
      </c>
      <c r="AB103">
        <f t="shared" ca="1" si="35"/>
        <v>2.8198617990475131E-2</v>
      </c>
    </row>
    <row r="104" spans="1:28" x14ac:dyDescent="0.35">
      <c r="A104">
        <f t="shared" si="25"/>
        <v>97</v>
      </c>
      <c r="B104" t="str">
        <f>AUT!A97</f>
        <v>Rubber and plastic products (25)</v>
      </c>
      <c r="C104" t="str">
        <f>VLOOKUP('EXIOBASE EU 25 imports'!B104, 'ISIC Code Mapping'!$A$2:$D$202,  4, FALSE)</f>
        <v>ISIC 22</v>
      </c>
      <c r="D104">
        <f t="shared" ca="1" si="33"/>
        <v>4626.1267457747808</v>
      </c>
      <c r="E104">
        <f t="shared" ca="1" si="33"/>
        <v>8415.8523452930513</v>
      </c>
      <c r="F104">
        <f t="shared" ca="1" si="33"/>
        <v>6041.6726253558945</v>
      </c>
      <c r="G104">
        <f t="shared" ca="1" si="33"/>
        <v>1989.9265040218854</v>
      </c>
      <c r="H104">
        <f t="shared" ca="1" si="33"/>
        <v>591.40112227387681</v>
      </c>
      <c r="I104">
        <f t="shared" ca="1" si="33"/>
        <v>1929.9459727932551</v>
      </c>
      <c r="J104">
        <f t="shared" ca="1" si="26"/>
        <v>16052.284779850919</v>
      </c>
      <c r="K104">
        <f t="shared" ca="1" si="34"/>
        <v>34162.278751790342</v>
      </c>
      <c r="L104">
        <f t="shared" ca="1" si="34"/>
        <v>3796.1763379695481</v>
      </c>
      <c r="M104">
        <f t="shared" ca="1" si="34"/>
        <v>2513.7365271754152</v>
      </c>
      <c r="N104">
        <f t="shared" ca="1" si="34"/>
        <v>9600.1609098949011</v>
      </c>
      <c r="O104">
        <f t="shared" ca="1" si="34"/>
        <v>533.42987765583337</v>
      </c>
      <c r="P104">
        <f t="shared" ca="1" si="34"/>
        <v>1073.9734884567749</v>
      </c>
      <c r="Q104">
        <f t="shared" ca="1" si="34"/>
        <v>1081.1088740184769</v>
      </c>
      <c r="R104">
        <f t="shared" ca="1" si="34"/>
        <v>9603.427929154841</v>
      </c>
      <c r="S104">
        <f t="shared" ca="1" si="34"/>
        <v>8965.4101504877308</v>
      </c>
      <c r="T104">
        <f t="shared" ca="1" si="34"/>
        <v>2000.0928244203087</v>
      </c>
      <c r="U104">
        <f t="shared" ca="1" si="35"/>
        <v>2945.7902279241789</v>
      </c>
      <c r="V104">
        <f t="shared" ca="1" si="35"/>
        <v>955.17185819595102</v>
      </c>
      <c r="W104">
        <f t="shared" ca="1" si="35"/>
        <v>9642.4929498335769</v>
      </c>
      <c r="X104">
        <f t="shared" ca="1" si="35"/>
        <v>4741.7484476025966</v>
      </c>
      <c r="Y104">
        <f t="shared" ca="1" si="35"/>
        <v>12366.40460630244</v>
      </c>
      <c r="Z104">
        <f t="shared" ca="1" si="35"/>
        <v>930.42193696385368</v>
      </c>
      <c r="AA104">
        <f t="shared" ca="1" si="35"/>
        <v>775.48842522413327</v>
      </c>
      <c r="AB104">
        <f t="shared" ca="1" si="35"/>
        <v>135.42586939853319</v>
      </c>
    </row>
    <row r="105" spans="1:28" x14ac:dyDescent="0.35">
      <c r="A105">
        <f t="shared" si="25"/>
        <v>98</v>
      </c>
      <c r="B105" t="str">
        <f>AUT!A98</f>
        <v>Glass and glass products</v>
      </c>
      <c r="C105" t="str">
        <f>VLOOKUP('EXIOBASE EU 25 imports'!B105, 'ISIC Code Mapping'!$A$2:$D$202,  4, FALSE)</f>
        <v>ISIC 231</v>
      </c>
      <c r="D105">
        <f t="shared" ca="1" si="33"/>
        <v>628.38438572593782</v>
      </c>
      <c r="E105">
        <f t="shared" ca="1" si="33"/>
        <v>1177.3353867163275</v>
      </c>
      <c r="F105">
        <f t="shared" ca="1" si="33"/>
        <v>580.49065184903179</v>
      </c>
      <c r="G105">
        <f t="shared" ca="1" si="33"/>
        <v>317.13528892118075</v>
      </c>
      <c r="H105">
        <f t="shared" ca="1" si="33"/>
        <v>71.261692789337857</v>
      </c>
      <c r="I105">
        <f t="shared" ca="1" si="33"/>
        <v>261.33718617172644</v>
      </c>
      <c r="J105">
        <f t="shared" ca="1" si="26"/>
        <v>2507.94057583637</v>
      </c>
      <c r="K105">
        <f t="shared" ca="1" si="34"/>
        <v>4492.03292236377</v>
      </c>
      <c r="L105">
        <f t="shared" ca="1" si="34"/>
        <v>422.87890304041713</v>
      </c>
      <c r="M105">
        <f t="shared" ca="1" si="34"/>
        <v>312.25957860463217</v>
      </c>
      <c r="N105">
        <f t="shared" ca="1" si="34"/>
        <v>1395.6543863808274</v>
      </c>
      <c r="O105">
        <f t="shared" ca="1" si="34"/>
        <v>84.31147599096613</v>
      </c>
      <c r="P105">
        <f t="shared" ca="1" si="34"/>
        <v>152.31009055527235</v>
      </c>
      <c r="Q105">
        <f t="shared" ca="1" si="34"/>
        <v>151.24144554331266</v>
      </c>
      <c r="R105">
        <f t="shared" ca="1" si="34"/>
        <v>980.49428557428746</v>
      </c>
      <c r="S105">
        <f t="shared" ca="1" si="34"/>
        <v>968.77930050664474</v>
      </c>
      <c r="T105">
        <f t="shared" ca="1" si="34"/>
        <v>361.28465764449714</v>
      </c>
      <c r="U105">
        <f t="shared" ca="1" si="35"/>
        <v>459.4067607244159</v>
      </c>
      <c r="V105">
        <f t="shared" ca="1" si="35"/>
        <v>101.72860884156336</v>
      </c>
      <c r="W105">
        <f t="shared" ca="1" si="35"/>
        <v>1446.2004470777958</v>
      </c>
      <c r="X105">
        <f t="shared" ca="1" si="35"/>
        <v>640.00897159904548</v>
      </c>
      <c r="Y105">
        <f t="shared" ca="1" si="35"/>
        <v>1650.5990124791442</v>
      </c>
      <c r="Z105">
        <f t="shared" ca="1" si="35"/>
        <v>104.30732716960887</v>
      </c>
      <c r="AA105">
        <f t="shared" ca="1" si="35"/>
        <v>72.983501034803609</v>
      </c>
      <c r="AB105">
        <f t="shared" ca="1" si="35"/>
        <v>15.969560129570967</v>
      </c>
    </row>
    <row r="106" spans="1:28" x14ac:dyDescent="0.35">
      <c r="A106">
        <f t="shared" ref="A106:A137" si="36">A105+1</f>
        <v>99</v>
      </c>
      <c r="B106" t="str">
        <f>AUT!A99</f>
        <v>Secondary glass for treatment, Re-processing of secondary glass into new glass</v>
      </c>
      <c r="C106" t="str">
        <f>VLOOKUP('EXIOBASE EU 25 imports'!B106, 'ISIC Code Mapping'!$A$2:$D$202,  4, FALSE)</f>
        <v>ISIC 231</v>
      </c>
      <c r="D106">
        <f t="shared" ca="1" si="33"/>
        <v>0</v>
      </c>
      <c r="E106">
        <f t="shared" ca="1" si="33"/>
        <v>0</v>
      </c>
      <c r="F106">
        <f t="shared" ca="1" si="33"/>
        <v>0</v>
      </c>
      <c r="G106">
        <f t="shared" ca="1" si="33"/>
        <v>0</v>
      </c>
      <c r="H106">
        <f t="shared" ca="1" si="33"/>
        <v>0</v>
      </c>
      <c r="I106">
        <f t="shared" ca="1" si="33"/>
        <v>0</v>
      </c>
      <c r="J106">
        <f t="shared" ca="1" si="26"/>
        <v>0</v>
      </c>
      <c r="K106">
        <f t="shared" ca="1" si="34"/>
        <v>0</v>
      </c>
      <c r="L106">
        <f t="shared" ca="1" si="34"/>
        <v>0</v>
      </c>
      <c r="M106">
        <f t="shared" ca="1" si="34"/>
        <v>0</v>
      </c>
      <c r="N106">
        <f t="shared" ca="1" si="34"/>
        <v>0</v>
      </c>
      <c r="O106">
        <f t="shared" ca="1" si="34"/>
        <v>0</v>
      </c>
      <c r="P106">
        <f t="shared" ca="1" si="34"/>
        <v>0</v>
      </c>
      <c r="Q106">
        <f t="shared" ca="1" si="34"/>
        <v>0</v>
      </c>
      <c r="R106">
        <f t="shared" ca="1" si="34"/>
        <v>0</v>
      </c>
      <c r="S106">
        <f t="shared" ca="1" si="34"/>
        <v>0</v>
      </c>
      <c r="T106">
        <f t="shared" ca="1" si="34"/>
        <v>0</v>
      </c>
      <c r="U106">
        <f t="shared" ca="1" si="35"/>
        <v>0</v>
      </c>
      <c r="V106">
        <f t="shared" ca="1" si="35"/>
        <v>0</v>
      </c>
      <c r="W106">
        <f t="shared" ca="1" si="35"/>
        <v>0</v>
      </c>
      <c r="X106">
        <f t="shared" ca="1" si="35"/>
        <v>0</v>
      </c>
      <c r="Y106">
        <f t="shared" ca="1" si="35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</row>
    <row r="107" spans="1:28" x14ac:dyDescent="0.35">
      <c r="A107">
        <f t="shared" si="36"/>
        <v>100</v>
      </c>
      <c r="B107" t="str">
        <f>AUT!A100</f>
        <v>Ceramic goods</v>
      </c>
      <c r="C107" t="str">
        <f>VLOOKUP('EXIOBASE EU 25 imports'!B107, 'ISIC Code Mapping'!$A$2:$D$202,  4, FALSE)</f>
        <v>ISIC 239</v>
      </c>
      <c r="D107">
        <f t="shared" ca="1" si="33"/>
        <v>345.50114688109619</v>
      </c>
      <c r="E107">
        <f t="shared" ca="1" si="33"/>
        <v>540.7646831551931</v>
      </c>
      <c r="F107">
        <f t="shared" ca="1" si="33"/>
        <v>295.2293639772609</v>
      </c>
      <c r="G107">
        <f t="shared" ca="1" si="33"/>
        <v>175.28450728896402</v>
      </c>
      <c r="H107">
        <f t="shared" ca="1" si="33"/>
        <v>32.490307950441846</v>
      </c>
      <c r="I107">
        <f t="shared" ca="1" si="33"/>
        <v>169.0356658349645</v>
      </c>
      <c r="J107">
        <f t="shared" ca="1" si="26"/>
        <v>1284.7056510694149</v>
      </c>
      <c r="K107">
        <f t="shared" ca="1" si="34"/>
        <v>2290.3574967627223</v>
      </c>
      <c r="L107">
        <f t="shared" ca="1" si="34"/>
        <v>130.69567657458268</v>
      </c>
      <c r="M107">
        <f t="shared" ca="1" si="34"/>
        <v>143.00985746667487</v>
      </c>
      <c r="N107">
        <f t="shared" ca="1" si="34"/>
        <v>623.08052896815877</v>
      </c>
      <c r="O107">
        <f t="shared" ca="1" si="34"/>
        <v>37.850600390792962</v>
      </c>
      <c r="P107">
        <f t="shared" ca="1" si="34"/>
        <v>77.802572493684565</v>
      </c>
      <c r="Q107">
        <f t="shared" ca="1" si="34"/>
        <v>69.466179550597388</v>
      </c>
      <c r="R107">
        <f t="shared" ca="1" si="34"/>
        <v>507.19531685485828</v>
      </c>
      <c r="S107">
        <f t="shared" ca="1" si="34"/>
        <v>369.28593961856927</v>
      </c>
      <c r="T107">
        <f t="shared" ca="1" si="34"/>
        <v>106.74777043220548</v>
      </c>
      <c r="U107">
        <f t="shared" ca="1" si="35"/>
        <v>141.43733799250631</v>
      </c>
      <c r="V107">
        <f t="shared" ca="1" si="35"/>
        <v>57.964694170431784</v>
      </c>
      <c r="W107">
        <f t="shared" ca="1" si="35"/>
        <v>471.67571336674274</v>
      </c>
      <c r="X107">
        <f t="shared" ca="1" si="35"/>
        <v>315.55963753847533</v>
      </c>
      <c r="Y107">
        <f t="shared" ca="1" si="35"/>
        <v>1013.3909731923477</v>
      </c>
      <c r="Z107">
        <f t="shared" ca="1" si="35"/>
        <v>61.129384181397249</v>
      </c>
      <c r="AA107">
        <f t="shared" ca="1" si="35"/>
        <v>74.969669877215352</v>
      </c>
      <c r="AB107">
        <f t="shared" ca="1" si="35"/>
        <v>21.447821128654972</v>
      </c>
    </row>
    <row r="108" spans="1:28" x14ac:dyDescent="0.35">
      <c r="A108">
        <f t="shared" si="36"/>
        <v>101</v>
      </c>
      <c r="B108" t="str">
        <f>AUT!A101</f>
        <v>Bricks, tiles and construction products, in baked clay</v>
      </c>
      <c r="C108" t="str">
        <f>VLOOKUP('EXIOBASE EU 25 imports'!B108, 'ISIC Code Mapping'!$A$2:$D$202,  4, FALSE)</f>
        <v>ISIC 239</v>
      </c>
      <c r="D108">
        <f t="shared" ca="1" si="33"/>
        <v>37.442203404883514</v>
      </c>
      <c r="E108">
        <f t="shared" ca="1" si="33"/>
        <v>86.091550237190788</v>
      </c>
      <c r="F108">
        <f t="shared" ca="1" si="33"/>
        <v>30.15471779029799</v>
      </c>
      <c r="G108">
        <f t="shared" ca="1" si="33"/>
        <v>16.217167032936683</v>
      </c>
      <c r="H108">
        <f t="shared" ca="1" si="33"/>
        <v>17.36513617276491</v>
      </c>
      <c r="I108">
        <f t="shared" ca="1" si="33"/>
        <v>3.3956414312694569</v>
      </c>
      <c r="J108">
        <f t="shared" ca="1" si="26"/>
        <v>72.243051182417759</v>
      </c>
      <c r="K108">
        <f t="shared" ca="1" si="34"/>
        <v>156.1672499198277</v>
      </c>
      <c r="L108">
        <f t="shared" ca="1" si="34"/>
        <v>12.511654390828499</v>
      </c>
      <c r="M108">
        <f t="shared" ca="1" si="34"/>
        <v>9.2059157142736492</v>
      </c>
      <c r="N108">
        <f t="shared" ca="1" si="34"/>
        <v>23.20953298622906</v>
      </c>
      <c r="O108">
        <f t="shared" ca="1" si="34"/>
        <v>2.6597595328960288</v>
      </c>
      <c r="P108">
        <f t="shared" ca="1" si="34"/>
        <v>17.159757208263756</v>
      </c>
      <c r="Q108">
        <f t="shared" ca="1" si="34"/>
        <v>11.059409561826879</v>
      </c>
      <c r="R108">
        <f t="shared" ca="1" si="34"/>
        <v>58.581478994146181</v>
      </c>
      <c r="S108">
        <f t="shared" ca="1" si="34"/>
        <v>123.99712666038657</v>
      </c>
      <c r="T108">
        <f t="shared" ca="1" si="34"/>
        <v>3.5656592779358243</v>
      </c>
      <c r="U108">
        <f t="shared" ca="1" si="35"/>
        <v>25.935355110653504</v>
      </c>
      <c r="V108">
        <f t="shared" ca="1" si="35"/>
        <v>21.657141827293078</v>
      </c>
      <c r="W108">
        <f t="shared" ca="1" si="35"/>
        <v>19.49265999683978</v>
      </c>
      <c r="X108">
        <f t="shared" ca="1" si="35"/>
        <v>24.577127922476699</v>
      </c>
      <c r="Y108">
        <f t="shared" ca="1" si="35"/>
        <v>180.89817740010466</v>
      </c>
      <c r="Z108">
        <f t="shared" ca="1" si="35"/>
        <v>18.890897003696853</v>
      </c>
      <c r="AA108">
        <f t="shared" ca="1" si="35"/>
        <v>14.614413545598604</v>
      </c>
      <c r="AB108">
        <f t="shared" ca="1" si="35"/>
        <v>2.629886039630227</v>
      </c>
    </row>
    <row r="109" spans="1:28" x14ac:dyDescent="0.35">
      <c r="A109">
        <f t="shared" si="36"/>
        <v>102</v>
      </c>
      <c r="B109" t="str">
        <f>AUT!A102</f>
        <v>Cement, lime and plaster</v>
      </c>
      <c r="C109" t="str">
        <f>VLOOKUP('EXIOBASE EU 25 imports'!B109, 'ISIC Code Mapping'!$A$2:$D$202,  4, FALSE)</f>
        <v>ISIC 239</v>
      </c>
      <c r="D109">
        <f t="shared" ca="1" si="33"/>
        <v>387.51894240317404</v>
      </c>
      <c r="E109">
        <f t="shared" ca="1" si="33"/>
        <v>543.75708158161365</v>
      </c>
      <c r="F109">
        <f t="shared" ca="1" si="33"/>
        <v>225.42406506294114</v>
      </c>
      <c r="G109">
        <f t="shared" ca="1" si="33"/>
        <v>209.68045145528475</v>
      </c>
      <c r="H109">
        <f t="shared" ca="1" si="33"/>
        <v>46.259428268622067</v>
      </c>
      <c r="I109">
        <f t="shared" ca="1" si="33"/>
        <v>237.19379945156965</v>
      </c>
      <c r="J109">
        <f t="shared" ca="1" si="26"/>
        <v>1322.9439989752329</v>
      </c>
      <c r="K109">
        <f t="shared" ca="1" si="34"/>
        <v>1136.8849747006686</v>
      </c>
      <c r="L109">
        <f t="shared" ca="1" si="34"/>
        <v>189.67078420379394</v>
      </c>
      <c r="M109">
        <f t="shared" ca="1" si="34"/>
        <v>125.20066431284189</v>
      </c>
      <c r="N109">
        <f t="shared" ca="1" si="34"/>
        <v>309.26472115858053</v>
      </c>
      <c r="O109">
        <f t="shared" ca="1" si="34"/>
        <v>56.372928362243726</v>
      </c>
      <c r="P109">
        <f t="shared" ca="1" si="34"/>
        <v>113.72529840925341</v>
      </c>
      <c r="Q109">
        <f t="shared" ca="1" si="34"/>
        <v>69.851596942866266</v>
      </c>
      <c r="R109">
        <f t="shared" ca="1" si="34"/>
        <v>1109.0632607312502</v>
      </c>
      <c r="S109">
        <f t="shared" ca="1" si="34"/>
        <v>297.21303568478083</v>
      </c>
      <c r="T109">
        <f t="shared" ca="1" si="34"/>
        <v>128.57159927420057</v>
      </c>
      <c r="U109">
        <f t="shared" ca="1" si="35"/>
        <v>175.47604192447125</v>
      </c>
      <c r="V109">
        <f t="shared" ca="1" si="35"/>
        <v>70.538623584066755</v>
      </c>
      <c r="W109">
        <f t="shared" ca="1" si="35"/>
        <v>181.65736593625306</v>
      </c>
      <c r="X109">
        <f t="shared" ca="1" si="35"/>
        <v>534.82944180357742</v>
      </c>
      <c r="Y109">
        <f t="shared" ca="1" si="35"/>
        <v>957.55903203799573</v>
      </c>
      <c r="Z109">
        <f t="shared" ca="1" si="35"/>
        <v>49.507037602437784</v>
      </c>
      <c r="AA109">
        <f t="shared" ca="1" si="35"/>
        <v>79.365461104097179</v>
      </c>
      <c r="AB109">
        <f t="shared" ca="1" si="35"/>
        <v>22.895437797139802</v>
      </c>
    </row>
    <row r="110" spans="1:28" x14ac:dyDescent="0.35">
      <c r="A110">
        <f t="shared" si="36"/>
        <v>103</v>
      </c>
      <c r="B110" t="str">
        <f>AUT!A103</f>
        <v>Ash for treatment, Re-processing of ash into clinker</v>
      </c>
      <c r="C110" t="str">
        <f>VLOOKUP('EXIOBASE EU 25 imports'!B110, 'ISIC Code Mapping'!$A$2:$D$202,  4, FALSE)</f>
        <v>ISIC 239</v>
      </c>
      <c r="D110">
        <f t="shared" ref="D110:I119" ca="1" si="37">INDIRECT(D$8&amp;"!"&amp;D$7&amp;$A110)</f>
        <v>0</v>
      </c>
      <c r="E110">
        <f t="shared" ca="1" si="37"/>
        <v>0</v>
      </c>
      <c r="F110">
        <f t="shared" ca="1" si="37"/>
        <v>0</v>
      </c>
      <c r="G110">
        <f t="shared" ca="1" si="37"/>
        <v>0</v>
      </c>
      <c r="H110">
        <f t="shared" ca="1" si="37"/>
        <v>0</v>
      </c>
      <c r="I110">
        <f t="shared" ca="1" si="37"/>
        <v>0</v>
      </c>
      <c r="J110">
        <f t="shared" ca="1" si="26"/>
        <v>0</v>
      </c>
      <c r="K110">
        <f t="shared" ref="K110:T119" ca="1" si="38">INDIRECT(K$8&amp;"!"&amp;K$7&amp;$A110)</f>
        <v>0</v>
      </c>
      <c r="L110">
        <f t="shared" ca="1" si="38"/>
        <v>0</v>
      </c>
      <c r="M110">
        <f t="shared" ca="1" si="38"/>
        <v>0</v>
      </c>
      <c r="N110">
        <f t="shared" ca="1" si="38"/>
        <v>0</v>
      </c>
      <c r="O110">
        <f t="shared" ca="1" si="38"/>
        <v>0</v>
      </c>
      <c r="P110">
        <f t="shared" ca="1" si="38"/>
        <v>0</v>
      </c>
      <c r="Q110">
        <f t="shared" ca="1" si="38"/>
        <v>0</v>
      </c>
      <c r="R110">
        <f t="shared" ca="1" si="38"/>
        <v>0</v>
      </c>
      <c r="S110">
        <f t="shared" ca="1" si="38"/>
        <v>0</v>
      </c>
      <c r="T110">
        <f t="shared" ca="1" si="38"/>
        <v>0</v>
      </c>
      <c r="U110">
        <f t="shared" ref="U110:AB119" ca="1" si="39">INDIRECT(U$8&amp;"!"&amp;U$7&amp;$A110)</f>
        <v>0</v>
      </c>
      <c r="V110">
        <f t="shared" ca="1" si="39"/>
        <v>0</v>
      </c>
      <c r="W110">
        <f t="shared" ca="1" si="39"/>
        <v>0</v>
      </c>
      <c r="X110">
        <f t="shared" ca="1" si="39"/>
        <v>0</v>
      </c>
      <c r="Y110">
        <f t="shared" ca="1" si="39"/>
        <v>0</v>
      </c>
      <c r="Z110">
        <f t="shared" ca="1" si="39"/>
        <v>0</v>
      </c>
      <c r="AA110">
        <f t="shared" ca="1" si="39"/>
        <v>0</v>
      </c>
      <c r="AB110">
        <f t="shared" ca="1" si="39"/>
        <v>0</v>
      </c>
    </row>
    <row r="111" spans="1:28" x14ac:dyDescent="0.35">
      <c r="A111">
        <f t="shared" si="36"/>
        <v>104</v>
      </c>
      <c r="B111" t="str">
        <f>AUT!A104</f>
        <v>Other non-metallic mineral products</v>
      </c>
      <c r="C111" t="str">
        <f>VLOOKUP('EXIOBASE EU 25 imports'!B111, 'ISIC Code Mapping'!$A$2:$D$202,  4, FALSE)</f>
        <v>ISIC 239</v>
      </c>
      <c r="D111">
        <f t="shared" ca="1" si="37"/>
        <v>632.81177936066933</v>
      </c>
      <c r="E111">
        <f t="shared" ca="1" si="37"/>
        <v>703.45212064900204</v>
      </c>
      <c r="F111">
        <f t="shared" ca="1" si="37"/>
        <v>413.96896204508369</v>
      </c>
      <c r="G111">
        <f t="shared" ca="1" si="37"/>
        <v>164.44790681719272</v>
      </c>
      <c r="H111">
        <f t="shared" ca="1" si="37"/>
        <v>60.752873899335178</v>
      </c>
      <c r="I111">
        <f t="shared" ca="1" si="37"/>
        <v>172.54451160947031</v>
      </c>
      <c r="J111">
        <f t="shared" ca="1" si="26"/>
        <v>1428.1308696590572</v>
      </c>
      <c r="K111">
        <f t="shared" ca="1" si="38"/>
        <v>3264.4369042176377</v>
      </c>
      <c r="L111">
        <f t="shared" ca="1" si="38"/>
        <v>301.40747131244746</v>
      </c>
      <c r="M111">
        <f t="shared" ca="1" si="38"/>
        <v>165.70637522551772</v>
      </c>
      <c r="N111">
        <f t="shared" ca="1" si="38"/>
        <v>986.43218367774557</v>
      </c>
      <c r="O111">
        <f t="shared" ca="1" si="38"/>
        <v>79.305264505560174</v>
      </c>
      <c r="P111">
        <f t="shared" ca="1" si="38"/>
        <v>119.59862800246432</v>
      </c>
      <c r="Q111">
        <f t="shared" ca="1" si="38"/>
        <v>90.365920835159869</v>
      </c>
      <c r="R111">
        <f t="shared" ca="1" si="38"/>
        <v>907.79323870250334</v>
      </c>
      <c r="S111">
        <f t="shared" ca="1" si="38"/>
        <v>765.51375667800494</v>
      </c>
      <c r="T111">
        <f t="shared" ca="1" si="38"/>
        <v>154.10370645300722</v>
      </c>
      <c r="U111">
        <f t="shared" ca="1" si="39"/>
        <v>184.94943221899919</v>
      </c>
      <c r="V111">
        <f t="shared" ca="1" si="39"/>
        <v>113.81981156493734</v>
      </c>
      <c r="W111">
        <f t="shared" ca="1" si="39"/>
        <v>603.22261302830213</v>
      </c>
      <c r="X111">
        <f t="shared" ca="1" si="39"/>
        <v>400.32003305806535</v>
      </c>
      <c r="Y111">
        <f t="shared" ca="1" si="39"/>
        <v>1508.6611855355709</v>
      </c>
      <c r="Z111">
        <f t="shared" ca="1" si="39"/>
        <v>71.368220638573575</v>
      </c>
      <c r="AA111">
        <f t="shared" ca="1" si="39"/>
        <v>62.22838659440059</v>
      </c>
      <c r="AB111">
        <f t="shared" ca="1" si="39"/>
        <v>12.020119494627604</v>
      </c>
    </row>
    <row r="112" spans="1:28" x14ac:dyDescent="0.35">
      <c r="A112">
        <f t="shared" si="36"/>
        <v>105</v>
      </c>
      <c r="B112" t="str">
        <f>AUT!A105</f>
        <v>Basic iron and steel and of ferro-alloys and first products thereof</v>
      </c>
      <c r="C112" t="str">
        <f>VLOOKUP('EXIOBASE EU 25 imports'!B112, 'ISIC Code Mapping'!$A$2:$D$202,  4, FALSE)</f>
        <v>ISIC 241</v>
      </c>
      <c r="D112">
        <f t="shared" ca="1" si="37"/>
        <v>3017.9783648661537</v>
      </c>
      <c r="E112">
        <f t="shared" ca="1" si="37"/>
        <v>6894.7821244264796</v>
      </c>
      <c r="F112">
        <f t="shared" ca="1" si="37"/>
        <v>4005.3053307642799</v>
      </c>
      <c r="G112">
        <f t="shared" ca="1" si="37"/>
        <v>1521.1355790221241</v>
      </c>
      <c r="H112">
        <f t="shared" ca="1" si="37"/>
        <v>381.90665580446404</v>
      </c>
      <c r="I112">
        <f t="shared" ca="1" si="37"/>
        <v>1186.6692609800293</v>
      </c>
      <c r="J112">
        <f t="shared" ca="1" si="26"/>
        <v>8444.3348791357566</v>
      </c>
      <c r="K112">
        <f t="shared" ca="1" si="38"/>
        <v>20325.91200097324</v>
      </c>
      <c r="L112">
        <f t="shared" ca="1" si="38"/>
        <v>1580.9869368162833</v>
      </c>
      <c r="M112">
        <f t="shared" ca="1" si="38"/>
        <v>658.20407088370359</v>
      </c>
      <c r="N112">
        <f t="shared" ca="1" si="38"/>
        <v>12497.763858826367</v>
      </c>
      <c r="O112">
        <f t="shared" ca="1" si="38"/>
        <v>493.3422492566516</v>
      </c>
      <c r="P112">
        <f t="shared" ca="1" si="38"/>
        <v>693.1980696214124</v>
      </c>
      <c r="Q112">
        <f t="shared" ca="1" si="38"/>
        <v>891.3704586602604</v>
      </c>
      <c r="R112">
        <f t="shared" ca="1" si="38"/>
        <v>7181.0243332378459</v>
      </c>
      <c r="S112">
        <f t="shared" ca="1" si="38"/>
        <v>6430.672082826849</v>
      </c>
      <c r="T112">
        <f t="shared" ca="1" si="38"/>
        <v>2271.7265786442522</v>
      </c>
      <c r="U112">
        <f t="shared" ca="1" si="39"/>
        <v>2069.7682311255512</v>
      </c>
      <c r="V112">
        <f t="shared" ca="1" si="39"/>
        <v>933.31783585792493</v>
      </c>
      <c r="W112">
        <f t="shared" ca="1" si="39"/>
        <v>8061.9978638410475</v>
      </c>
      <c r="X112">
        <f t="shared" ca="1" si="39"/>
        <v>3043.8036657403786</v>
      </c>
      <c r="Y112">
        <f t="shared" ca="1" si="39"/>
        <v>5642.7310029199371</v>
      </c>
      <c r="Z112">
        <f t="shared" ca="1" si="39"/>
        <v>1267.8016209494779</v>
      </c>
      <c r="AA112">
        <f t="shared" ca="1" si="39"/>
        <v>481.73434469494549</v>
      </c>
      <c r="AB112">
        <f t="shared" ca="1" si="39"/>
        <v>56.263211725752612</v>
      </c>
    </row>
    <row r="113" spans="1:28" x14ac:dyDescent="0.35">
      <c r="A113">
        <f t="shared" si="36"/>
        <v>106</v>
      </c>
      <c r="B113" t="str">
        <f>AUT!A106</f>
        <v>Secondary steel for treatment, Re-processing of secondary steel into new steel</v>
      </c>
      <c r="C113" t="str">
        <f>VLOOKUP('EXIOBASE EU 25 imports'!B113, 'ISIC Code Mapping'!$A$2:$D$202,  4, FALSE)</f>
        <v>ISIC 241</v>
      </c>
      <c r="D113">
        <f t="shared" ca="1" si="37"/>
        <v>0</v>
      </c>
      <c r="E113">
        <f t="shared" ca="1" si="37"/>
        <v>0</v>
      </c>
      <c r="F113">
        <f t="shared" ca="1" si="37"/>
        <v>0</v>
      </c>
      <c r="G113">
        <f t="shared" ca="1" si="37"/>
        <v>0</v>
      </c>
      <c r="H113">
        <f t="shared" ca="1" si="37"/>
        <v>0</v>
      </c>
      <c r="I113">
        <f t="shared" ca="1" si="37"/>
        <v>0</v>
      </c>
      <c r="J113">
        <f t="shared" ca="1" si="26"/>
        <v>0</v>
      </c>
      <c r="K113">
        <f t="shared" ca="1" si="38"/>
        <v>0</v>
      </c>
      <c r="L113">
        <f t="shared" ca="1" si="38"/>
        <v>0</v>
      </c>
      <c r="M113">
        <f t="shared" ca="1" si="38"/>
        <v>0</v>
      </c>
      <c r="N113">
        <f t="shared" ca="1" si="38"/>
        <v>0</v>
      </c>
      <c r="O113">
        <f t="shared" ca="1" si="38"/>
        <v>0</v>
      </c>
      <c r="P113">
        <f t="shared" ca="1" si="38"/>
        <v>0</v>
      </c>
      <c r="Q113">
        <f t="shared" ca="1" si="38"/>
        <v>0</v>
      </c>
      <c r="R113">
        <f t="shared" ca="1" si="38"/>
        <v>0</v>
      </c>
      <c r="S113">
        <f t="shared" ca="1" si="38"/>
        <v>0</v>
      </c>
      <c r="T113">
        <f t="shared" ca="1" si="38"/>
        <v>0</v>
      </c>
      <c r="U113">
        <f t="shared" ca="1" si="39"/>
        <v>0</v>
      </c>
      <c r="V113">
        <f t="shared" ca="1" si="39"/>
        <v>0</v>
      </c>
      <c r="W113">
        <f t="shared" ca="1" si="39"/>
        <v>0</v>
      </c>
      <c r="X113">
        <f t="shared" ca="1" si="39"/>
        <v>0</v>
      </c>
      <c r="Y113">
        <f t="shared" ca="1" si="39"/>
        <v>0</v>
      </c>
      <c r="Z113">
        <f t="shared" ca="1" si="39"/>
        <v>0</v>
      </c>
      <c r="AA113">
        <f t="shared" ca="1" si="39"/>
        <v>0</v>
      </c>
      <c r="AB113">
        <f t="shared" ca="1" si="39"/>
        <v>0</v>
      </c>
    </row>
    <row r="114" spans="1:28" x14ac:dyDescent="0.35">
      <c r="A114">
        <f t="shared" si="36"/>
        <v>107</v>
      </c>
      <c r="B114" t="str">
        <f>AUT!A107</f>
        <v>Precious metals</v>
      </c>
      <c r="C114" t="str">
        <f>VLOOKUP('EXIOBASE EU 25 imports'!B114, 'ISIC Code Mapping'!$A$2:$D$202,  4, FALSE)</f>
        <v>ISIC 242</v>
      </c>
      <c r="D114">
        <f t="shared" ca="1" si="37"/>
        <v>184.27103566343919</v>
      </c>
      <c r="E114">
        <f t="shared" ca="1" si="37"/>
        <v>299.70657142754447</v>
      </c>
      <c r="F114">
        <f t="shared" ca="1" si="37"/>
        <v>194.54165428064309</v>
      </c>
      <c r="G114">
        <f t="shared" ca="1" si="37"/>
        <v>10.701841993452812</v>
      </c>
      <c r="H114">
        <f t="shared" ca="1" si="37"/>
        <v>24.785821934286762</v>
      </c>
      <c r="I114">
        <f t="shared" ca="1" si="37"/>
        <v>17.939810030587022</v>
      </c>
      <c r="J114">
        <f t="shared" ca="1" si="26"/>
        <v>443.96642559824863</v>
      </c>
      <c r="K114">
        <f t="shared" ca="1" si="38"/>
        <v>3100.4370707047133</v>
      </c>
      <c r="L114">
        <f t="shared" ca="1" si="38"/>
        <v>42.091152798589775</v>
      </c>
      <c r="M114">
        <f t="shared" ca="1" si="38"/>
        <v>46.228540257723694</v>
      </c>
      <c r="N114">
        <f t="shared" ca="1" si="38"/>
        <v>1149.2336091905427</v>
      </c>
      <c r="O114">
        <f t="shared" ca="1" si="38"/>
        <v>19.034959251813582</v>
      </c>
      <c r="P114">
        <f t="shared" ca="1" si="38"/>
        <v>6.4279730130136636</v>
      </c>
      <c r="Q114">
        <f t="shared" ca="1" si="38"/>
        <v>42.011586347342678</v>
      </c>
      <c r="R114">
        <f t="shared" ca="1" si="38"/>
        <v>248.93453785400888</v>
      </c>
      <c r="S114">
        <f t="shared" ca="1" si="38"/>
        <v>77.869340762323958</v>
      </c>
      <c r="T114">
        <f t="shared" ca="1" si="38"/>
        <v>26.95965950700964</v>
      </c>
      <c r="U114">
        <f t="shared" ca="1" si="39"/>
        <v>110.9991930535875</v>
      </c>
      <c r="V114">
        <f t="shared" ca="1" si="39"/>
        <v>11.195487144153965</v>
      </c>
      <c r="W114">
        <f t="shared" ca="1" si="39"/>
        <v>130.9712228654335</v>
      </c>
      <c r="X114">
        <f t="shared" ca="1" si="39"/>
        <v>53.627800005327231</v>
      </c>
      <c r="Y114">
        <f t="shared" ca="1" si="39"/>
        <v>3844.5157976360456</v>
      </c>
      <c r="Z114">
        <f t="shared" ca="1" si="39"/>
        <v>7.6825468097250029</v>
      </c>
      <c r="AA114">
        <f t="shared" ca="1" si="39"/>
        <v>20.498982369452097</v>
      </c>
      <c r="AB114">
        <f t="shared" ca="1" si="39"/>
        <v>4.1170857640919793</v>
      </c>
    </row>
    <row r="115" spans="1:28" x14ac:dyDescent="0.35">
      <c r="A115">
        <f t="shared" si="36"/>
        <v>108</v>
      </c>
      <c r="B115" t="str">
        <f>AUT!A108</f>
        <v>Secondary preciuos metals for treatment, Re-processing of secondary preciuos metals into new preciuos metals</v>
      </c>
      <c r="C115" t="str">
        <f>VLOOKUP('EXIOBASE EU 25 imports'!B115, 'ISIC Code Mapping'!$A$2:$D$202,  4, FALSE)</f>
        <v>ISIC 242</v>
      </c>
      <c r="D115">
        <f t="shared" ca="1" si="37"/>
        <v>0</v>
      </c>
      <c r="E115">
        <f t="shared" ca="1" si="37"/>
        <v>0</v>
      </c>
      <c r="F115">
        <f t="shared" ca="1" si="37"/>
        <v>0</v>
      </c>
      <c r="G115">
        <f t="shared" ca="1" si="37"/>
        <v>0</v>
      </c>
      <c r="H115">
        <f t="shared" ca="1" si="37"/>
        <v>0</v>
      </c>
      <c r="I115">
        <f t="shared" ca="1" si="37"/>
        <v>0</v>
      </c>
      <c r="J115">
        <f t="shared" ca="1" si="26"/>
        <v>0</v>
      </c>
      <c r="K115">
        <f t="shared" ca="1" si="38"/>
        <v>0</v>
      </c>
      <c r="L115">
        <f t="shared" ca="1" si="38"/>
        <v>0</v>
      </c>
      <c r="M115">
        <f t="shared" ca="1" si="38"/>
        <v>0</v>
      </c>
      <c r="N115">
        <f t="shared" ca="1" si="38"/>
        <v>0</v>
      </c>
      <c r="O115">
        <f t="shared" ca="1" si="38"/>
        <v>0</v>
      </c>
      <c r="P115">
        <f t="shared" ca="1" si="38"/>
        <v>0</v>
      </c>
      <c r="Q115">
        <f t="shared" ca="1" si="38"/>
        <v>0</v>
      </c>
      <c r="R115">
        <f t="shared" ca="1" si="38"/>
        <v>0</v>
      </c>
      <c r="S115">
        <f t="shared" ca="1" si="38"/>
        <v>0</v>
      </c>
      <c r="T115">
        <f t="shared" ca="1" si="38"/>
        <v>0</v>
      </c>
      <c r="U115">
        <f t="shared" ca="1" si="39"/>
        <v>0</v>
      </c>
      <c r="V115">
        <f t="shared" ca="1" si="39"/>
        <v>0</v>
      </c>
      <c r="W115">
        <f t="shared" ca="1" si="39"/>
        <v>0</v>
      </c>
      <c r="X115">
        <f t="shared" ca="1" si="39"/>
        <v>0</v>
      </c>
      <c r="Y115">
        <f t="shared" ca="1" si="39"/>
        <v>0</v>
      </c>
      <c r="Z115">
        <f t="shared" ca="1" si="39"/>
        <v>0</v>
      </c>
      <c r="AA115">
        <f t="shared" ca="1" si="39"/>
        <v>0</v>
      </c>
      <c r="AB115">
        <f t="shared" ca="1" si="39"/>
        <v>0</v>
      </c>
    </row>
    <row r="116" spans="1:28" x14ac:dyDescent="0.35">
      <c r="A116">
        <f t="shared" si="36"/>
        <v>109</v>
      </c>
      <c r="B116" t="str">
        <f>AUT!A109</f>
        <v>Aluminium and aluminium products</v>
      </c>
      <c r="C116" t="str">
        <f>VLOOKUP('EXIOBASE EU 25 imports'!B116, 'ISIC Code Mapping'!$A$2:$D$202,  4, FALSE)</f>
        <v>ISIC 242</v>
      </c>
      <c r="D116">
        <f t="shared" ca="1" si="37"/>
        <v>1877.9358374593169</v>
      </c>
      <c r="E116">
        <f t="shared" ca="1" si="37"/>
        <v>1718.5156380822345</v>
      </c>
      <c r="F116">
        <f t="shared" ca="1" si="37"/>
        <v>1498.2939834621534</v>
      </c>
      <c r="G116">
        <f t="shared" ca="1" si="37"/>
        <v>452.60052402806542</v>
      </c>
      <c r="H116">
        <f t="shared" ca="1" si="37"/>
        <v>61.851149105278864</v>
      </c>
      <c r="I116">
        <f t="shared" ca="1" si="37"/>
        <v>365.4289381623289</v>
      </c>
      <c r="J116">
        <f t="shared" ca="1" si="26"/>
        <v>3738.6426827348278</v>
      </c>
      <c r="K116">
        <f t="shared" ca="1" si="38"/>
        <v>10950.381251636632</v>
      </c>
      <c r="L116">
        <f t="shared" ca="1" si="38"/>
        <v>1122.9575276473984</v>
      </c>
      <c r="M116">
        <f t="shared" ca="1" si="38"/>
        <v>367.14095300854365</v>
      </c>
      <c r="N116">
        <f t="shared" ca="1" si="38"/>
        <v>3496.0433774650342</v>
      </c>
      <c r="O116">
        <f t="shared" ca="1" si="38"/>
        <v>43.625890893828007</v>
      </c>
      <c r="P116">
        <f t="shared" ca="1" si="38"/>
        <v>83.728544042123346</v>
      </c>
      <c r="Q116">
        <f t="shared" ca="1" si="38"/>
        <v>222.13388721631478</v>
      </c>
      <c r="R116">
        <f t="shared" ca="1" si="38"/>
        <v>3732.6806585350064</v>
      </c>
      <c r="S116">
        <f t="shared" ca="1" si="38"/>
        <v>2692.4236447618</v>
      </c>
      <c r="T116">
        <f t="shared" ca="1" si="38"/>
        <v>531.59324107760938</v>
      </c>
      <c r="U116">
        <f t="shared" ca="1" si="39"/>
        <v>613.16046201540507</v>
      </c>
      <c r="V116">
        <f t="shared" ca="1" si="39"/>
        <v>546.96217011234478</v>
      </c>
      <c r="W116">
        <f t="shared" ca="1" si="39"/>
        <v>2245.7764607651397</v>
      </c>
      <c r="X116">
        <f t="shared" ca="1" si="39"/>
        <v>1172.3660904522326</v>
      </c>
      <c r="Y116">
        <f t="shared" ca="1" si="39"/>
        <v>2868.0146406453796</v>
      </c>
      <c r="Z116">
        <f t="shared" ca="1" si="39"/>
        <v>229.72361645405215</v>
      </c>
      <c r="AA116">
        <f t="shared" ca="1" si="39"/>
        <v>246.85475541030777</v>
      </c>
      <c r="AB116">
        <f t="shared" ca="1" si="39"/>
        <v>14.654014078687645</v>
      </c>
    </row>
    <row r="117" spans="1:28" x14ac:dyDescent="0.35">
      <c r="A117">
        <f t="shared" si="36"/>
        <v>110</v>
      </c>
      <c r="B117" t="str">
        <f>AUT!A110</f>
        <v>Secondary aluminium for treatment, Re-processing of secondary aluminium into new aluminium</v>
      </c>
      <c r="C117" t="str">
        <f>VLOOKUP('EXIOBASE EU 25 imports'!B117, 'ISIC Code Mapping'!$A$2:$D$202,  4, FALSE)</f>
        <v>ISIC 242</v>
      </c>
      <c r="D117">
        <f t="shared" ca="1" si="37"/>
        <v>0</v>
      </c>
      <c r="E117">
        <f t="shared" ca="1" si="37"/>
        <v>0</v>
      </c>
      <c r="F117">
        <f t="shared" ca="1" si="37"/>
        <v>0</v>
      </c>
      <c r="G117">
        <f t="shared" ca="1" si="37"/>
        <v>0</v>
      </c>
      <c r="H117">
        <f t="shared" ca="1" si="37"/>
        <v>0</v>
      </c>
      <c r="I117">
        <f t="shared" ca="1" si="37"/>
        <v>0</v>
      </c>
      <c r="J117">
        <f t="shared" ca="1" si="26"/>
        <v>0</v>
      </c>
      <c r="K117">
        <f t="shared" ca="1" si="38"/>
        <v>0</v>
      </c>
      <c r="L117">
        <f t="shared" ca="1" si="38"/>
        <v>0</v>
      </c>
      <c r="M117">
        <f t="shared" ca="1" si="38"/>
        <v>0</v>
      </c>
      <c r="N117">
        <f t="shared" ca="1" si="38"/>
        <v>0</v>
      </c>
      <c r="O117">
        <f t="shared" ca="1" si="38"/>
        <v>0</v>
      </c>
      <c r="P117">
        <f t="shared" ca="1" si="38"/>
        <v>0</v>
      </c>
      <c r="Q117">
        <f t="shared" ca="1" si="38"/>
        <v>0</v>
      </c>
      <c r="R117">
        <f t="shared" ca="1" si="38"/>
        <v>0</v>
      </c>
      <c r="S117">
        <f t="shared" ca="1" si="38"/>
        <v>0</v>
      </c>
      <c r="T117">
        <f t="shared" ca="1" si="38"/>
        <v>0</v>
      </c>
      <c r="U117">
        <f t="shared" ca="1" si="39"/>
        <v>0</v>
      </c>
      <c r="V117">
        <f t="shared" ca="1" si="39"/>
        <v>0</v>
      </c>
      <c r="W117">
        <f t="shared" ca="1" si="39"/>
        <v>0</v>
      </c>
      <c r="X117">
        <f t="shared" ca="1" si="39"/>
        <v>0</v>
      </c>
      <c r="Y117">
        <f t="shared" ca="1" si="39"/>
        <v>0</v>
      </c>
      <c r="Z117">
        <f t="shared" ca="1" si="39"/>
        <v>0</v>
      </c>
      <c r="AA117">
        <f t="shared" ca="1" si="39"/>
        <v>0</v>
      </c>
      <c r="AB117">
        <f t="shared" ca="1" si="39"/>
        <v>0</v>
      </c>
    </row>
    <row r="118" spans="1:28" x14ac:dyDescent="0.35">
      <c r="A118">
        <f t="shared" si="36"/>
        <v>111</v>
      </c>
      <c r="B118" t="str">
        <f>AUT!A111</f>
        <v>Lead, zinc and tin and products thereof</v>
      </c>
      <c r="C118" t="str">
        <f>VLOOKUP('EXIOBASE EU 25 imports'!B118, 'ISIC Code Mapping'!$A$2:$D$202,  4, FALSE)</f>
        <v>ISIC 242</v>
      </c>
      <c r="D118">
        <f t="shared" ca="1" si="37"/>
        <v>287.55643908854529</v>
      </c>
      <c r="E118">
        <f t="shared" ca="1" si="37"/>
        <v>538.13587800373386</v>
      </c>
      <c r="F118">
        <f t="shared" ca="1" si="37"/>
        <v>384.1545971808128</v>
      </c>
      <c r="G118">
        <f t="shared" ca="1" si="37"/>
        <v>23.427770421984288</v>
      </c>
      <c r="H118">
        <f t="shared" ca="1" si="37"/>
        <v>8.2741946650825984</v>
      </c>
      <c r="I118">
        <f t="shared" ca="1" si="37"/>
        <v>23.379289262844008</v>
      </c>
      <c r="J118">
        <f t="shared" ca="1" si="26"/>
        <v>291.84291611729617</v>
      </c>
      <c r="K118">
        <f t="shared" ca="1" si="38"/>
        <v>1532.465505668514</v>
      </c>
      <c r="L118">
        <f t="shared" ca="1" si="38"/>
        <v>59.621702695426798</v>
      </c>
      <c r="M118">
        <f t="shared" ca="1" si="38"/>
        <v>32.166515825053253</v>
      </c>
      <c r="N118">
        <f t="shared" ca="1" si="38"/>
        <v>375.58701763764992</v>
      </c>
      <c r="O118">
        <f t="shared" ca="1" si="38"/>
        <v>8.8032570974912314</v>
      </c>
      <c r="P118">
        <f t="shared" ca="1" si="38"/>
        <v>10.408412105176335</v>
      </c>
      <c r="Q118">
        <f t="shared" ca="1" si="38"/>
        <v>71.213472580430519</v>
      </c>
      <c r="R118">
        <f t="shared" ca="1" si="38"/>
        <v>418.65011564713041</v>
      </c>
      <c r="S118">
        <f t="shared" ca="1" si="38"/>
        <v>293.85290196815805</v>
      </c>
      <c r="T118">
        <f t="shared" ca="1" si="38"/>
        <v>39.541220437326537</v>
      </c>
      <c r="U118">
        <f t="shared" ca="1" si="39"/>
        <v>162.75673368981086</v>
      </c>
      <c r="V118">
        <f t="shared" ca="1" si="39"/>
        <v>91.649305389312104</v>
      </c>
      <c r="W118">
        <f t="shared" ca="1" si="39"/>
        <v>237.52302042645533</v>
      </c>
      <c r="X118">
        <f t="shared" ca="1" si="39"/>
        <v>104.33883350052939</v>
      </c>
      <c r="Y118">
        <f t="shared" ca="1" si="39"/>
        <v>752.64149567207187</v>
      </c>
      <c r="Z118">
        <f t="shared" ca="1" si="39"/>
        <v>49.931927877018545</v>
      </c>
      <c r="AA118">
        <f t="shared" ca="1" si="39"/>
        <v>9.0294277797823721</v>
      </c>
      <c r="AB118">
        <f t="shared" ca="1" si="39"/>
        <v>0.43855651798195827</v>
      </c>
    </row>
    <row r="119" spans="1:28" x14ac:dyDescent="0.35">
      <c r="A119">
        <f t="shared" si="36"/>
        <v>112</v>
      </c>
      <c r="B119" t="str">
        <f>AUT!A112</f>
        <v>Secondary lead for treatment, Re-processing of secondary lead into new lead</v>
      </c>
      <c r="C119" t="str">
        <f>VLOOKUP('EXIOBASE EU 25 imports'!B119, 'ISIC Code Mapping'!$A$2:$D$202,  4, FALSE)</f>
        <v>ISIC 242</v>
      </c>
      <c r="D119">
        <f t="shared" ca="1" si="37"/>
        <v>0</v>
      </c>
      <c r="E119">
        <f t="shared" ca="1" si="37"/>
        <v>0</v>
      </c>
      <c r="F119">
        <f t="shared" ca="1" si="37"/>
        <v>0</v>
      </c>
      <c r="G119">
        <f t="shared" ca="1" si="37"/>
        <v>0</v>
      </c>
      <c r="H119">
        <f t="shared" ca="1" si="37"/>
        <v>0</v>
      </c>
      <c r="I119">
        <f t="shared" ca="1" si="37"/>
        <v>0</v>
      </c>
      <c r="J119">
        <f t="shared" ca="1" si="26"/>
        <v>0</v>
      </c>
      <c r="K119">
        <f t="shared" ca="1" si="38"/>
        <v>0</v>
      </c>
      <c r="L119">
        <f t="shared" ca="1" si="38"/>
        <v>0</v>
      </c>
      <c r="M119">
        <f t="shared" ca="1" si="38"/>
        <v>0</v>
      </c>
      <c r="N119">
        <f t="shared" ca="1" si="38"/>
        <v>0</v>
      </c>
      <c r="O119">
        <f t="shared" ca="1" si="38"/>
        <v>0</v>
      </c>
      <c r="P119">
        <f t="shared" ca="1" si="38"/>
        <v>0</v>
      </c>
      <c r="Q119">
        <f t="shared" ca="1" si="38"/>
        <v>0</v>
      </c>
      <c r="R119">
        <f t="shared" ca="1" si="38"/>
        <v>0</v>
      </c>
      <c r="S119">
        <f t="shared" ca="1" si="38"/>
        <v>0</v>
      </c>
      <c r="T119">
        <f t="shared" ca="1" si="38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9"/>
        <v>0</v>
      </c>
      <c r="AA119">
        <f t="shared" ca="1" si="39"/>
        <v>0</v>
      </c>
      <c r="AB119">
        <f t="shared" ca="1" si="39"/>
        <v>0</v>
      </c>
    </row>
    <row r="120" spans="1:28" x14ac:dyDescent="0.35">
      <c r="A120">
        <f t="shared" si="36"/>
        <v>113</v>
      </c>
      <c r="B120" t="str">
        <f>AUT!A113</f>
        <v>Copper products</v>
      </c>
      <c r="C120" t="str">
        <f>VLOOKUP('EXIOBASE EU 25 imports'!B120, 'ISIC Code Mapping'!$A$2:$D$202,  4, FALSE)</f>
        <v>ISIC 242</v>
      </c>
      <c r="D120">
        <f t="shared" ref="D120:I129" ca="1" si="40">INDIRECT(D$8&amp;"!"&amp;D$7&amp;$A120)</f>
        <v>1200.3374969701624</v>
      </c>
      <c r="E120">
        <f t="shared" ca="1" si="40"/>
        <v>2763.8154535378812</v>
      </c>
      <c r="F120">
        <f t="shared" ca="1" si="40"/>
        <v>841.91302180772516</v>
      </c>
      <c r="G120">
        <f t="shared" ca="1" si="40"/>
        <v>155.86447728800263</v>
      </c>
      <c r="H120">
        <f t="shared" ca="1" si="40"/>
        <v>59.300808888305106</v>
      </c>
      <c r="I120">
        <f t="shared" ca="1" si="40"/>
        <v>351.50882766338219</v>
      </c>
      <c r="J120">
        <f t="shared" ca="1" si="26"/>
        <v>2433.8441610947352</v>
      </c>
      <c r="K120">
        <f t="shared" ref="K120:T129" ca="1" si="41">INDIRECT(K$8&amp;"!"&amp;K$7&amp;$A120)</f>
        <v>10074.53539396075</v>
      </c>
      <c r="L120">
        <f t="shared" ca="1" si="41"/>
        <v>418.07265936332072</v>
      </c>
      <c r="M120">
        <f t="shared" ca="1" si="41"/>
        <v>99.293258267288181</v>
      </c>
      <c r="N120">
        <f t="shared" ca="1" si="41"/>
        <v>4246.4335179517057</v>
      </c>
      <c r="O120">
        <f t="shared" ca="1" si="41"/>
        <v>48.443825660112502</v>
      </c>
      <c r="P120">
        <f t="shared" ca="1" si="41"/>
        <v>62.692352007298197</v>
      </c>
      <c r="Q120">
        <f t="shared" ca="1" si="41"/>
        <v>355.2734078258905</v>
      </c>
      <c r="R120">
        <f t="shared" ca="1" si="41"/>
        <v>3180.1232206144377</v>
      </c>
      <c r="S120">
        <f t="shared" ca="1" si="41"/>
        <v>1591.9888893547786</v>
      </c>
      <c r="T120">
        <f t="shared" ca="1" si="41"/>
        <v>464.13451501403733</v>
      </c>
      <c r="U120">
        <f t="shared" ref="U120:AB129" ca="1" si="42">INDIRECT(U$8&amp;"!"&amp;U$7&amp;$A120)</f>
        <v>459.3178567639273</v>
      </c>
      <c r="V120">
        <f t="shared" ca="1" si="42"/>
        <v>163.47409641863396</v>
      </c>
      <c r="W120">
        <f t="shared" ca="1" si="42"/>
        <v>1496.3164111673932</v>
      </c>
      <c r="X120">
        <f t="shared" ca="1" si="42"/>
        <v>951.56367895784592</v>
      </c>
      <c r="Y120">
        <f t="shared" ca="1" si="42"/>
        <v>2140.3769274868619</v>
      </c>
      <c r="Z120">
        <f t="shared" ca="1" si="42"/>
        <v>345.75801889890772</v>
      </c>
      <c r="AA120">
        <f t="shared" ca="1" si="42"/>
        <v>88.570674794848628</v>
      </c>
      <c r="AB120">
        <f t="shared" ca="1" si="42"/>
        <v>12.835183886951938</v>
      </c>
    </row>
    <row r="121" spans="1:28" x14ac:dyDescent="0.35">
      <c r="A121">
        <f t="shared" si="36"/>
        <v>114</v>
      </c>
      <c r="B121" t="str">
        <f>AUT!A114</f>
        <v>Secondary copper for treatment, Re-processing of secondary copper into new copper</v>
      </c>
      <c r="C121" t="str">
        <f>VLOOKUP('EXIOBASE EU 25 imports'!B121, 'ISIC Code Mapping'!$A$2:$D$202,  4, FALSE)</f>
        <v>ISIC 242</v>
      </c>
      <c r="D121">
        <f t="shared" ca="1" si="40"/>
        <v>0</v>
      </c>
      <c r="E121">
        <f t="shared" ca="1" si="40"/>
        <v>0</v>
      </c>
      <c r="F121">
        <f t="shared" ca="1" si="40"/>
        <v>0</v>
      </c>
      <c r="G121">
        <f t="shared" ca="1" si="40"/>
        <v>0</v>
      </c>
      <c r="H121">
        <f t="shared" ca="1" si="40"/>
        <v>0</v>
      </c>
      <c r="I121">
        <f t="shared" ca="1" si="40"/>
        <v>0</v>
      </c>
      <c r="J121">
        <f t="shared" ca="1" si="26"/>
        <v>0</v>
      </c>
      <c r="K121">
        <f t="shared" ca="1" si="41"/>
        <v>0</v>
      </c>
      <c r="L121">
        <f t="shared" ca="1" si="41"/>
        <v>0</v>
      </c>
      <c r="M121">
        <f t="shared" ca="1" si="41"/>
        <v>0</v>
      </c>
      <c r="N121">
        <f t="shared" ca="1" si="41"/>
        <v>0</v>
      </c>
      <c r="O121">
        <f t="shared" ca="1" si="41"/>
        <v>0</v>
      </c>
      <c r="P121">
        <f t="shared" ca="1" si="41"/>
        <v>0</v>
      </c>
      <c r="Q121">
        <f t="shared" ca="1" si="41"/>
        <v>0</v>
      </c>
      <c r="R121">
        <f t="shared" ca="1" si="41"/>
        <v>0</v>
      </c>
      <c r="S121">
        <f t="shared" ca="1" si="41"/>
        <v>0</v>
      </c>
      <c r="T121">
        <f t="shared" ca="1" si="41"/>
        <v>0</v>
      </c>
      <c r="U121">
        <f t="shared" ca="1" si="42"/>
        <v>0</v>
      </c>
      <c r="V121">
        <f t="shared" ca="1" si="42"/>
        <v>0</v>
      </c>
      <c r="W121">
        <f t="shared" ca="1" si="42"/>
        <v>0</v>
      </c>
      <c r="X121">
        <f t="shared" ca="1" si="42"/>
        <v>0</v>
      </c>
      <c r="Y121">
        <f t="shared" ca="1" si="42"/>
        <v>0</v>
      </c>
      <c r="Z121">
        <f t="shared" ca="1" si="42"/>
        <v>0</v>
      </c>
      <c r="AA121">
        <f t="shared" ca="1" si="42"/>
        <v>0</v>
      </c>
      <c r="AB121">
        <f t="shared" ca="1" si="42"/>
        <v>0</v>
      </c>
    </row>
    <row r="122" spans="1:28" x14ac:dyDescent="0.35">
      <c r="A122">
        <f t="shared" si="36"/>
        <v>115</v>
      </c>
      <c r="B122" t="str">
        <f>AUT!A115</f>
        <v>Other non-ferrous metal products</v>
      </c>
      <c r="C122" t="str">
        <f>VLOOKUP('EXIOBASE EU 25 imports'!B122, 'ISIC Code Mapping'!$A$2:$D$202,  4, FALSE)</f>
        <v>ISIC 242</v>
      </c>
      <c r="D122">
        <f t="shared" ca="1" si="40"/>
        <v>504.65294954057356</v>
      </c>
      <c r="E122">
        <f t="shared" ca="1" si="40"/>
        <v>742.57515681569885</v>
      </c>
      <c r="F122">
        <f t="shared" ca="1" si="40"/>
        <v>296.3640558968869</v>
      </c>
      <c r="G122">
        <f t="shared" ca="1" si="40"/>
        <v>16.476240426703306</v>
      </c>
      <c r="H122">
        <f t="shared" ca="1" si="40"/>
        <v>21.286094440099749</v>
      </c>
      <c r="I122">
        <f t="shared" ca="1" si="40"/>
        <v>276.38921818906005</v>
      </c>
      <c r="J122">
        <f t="shared" ca="1" si="26"/>
        <v>1298.2539989559932</v>
      </c>
      <c r="K122">
        <f t="shared" ca="1" si="41"/>
        <v>3109.3325633640675</v>
      </c>
      <c r="L122">
        <f t="shared" ca="1" si="41"/>
        <v>67.429631585603858</v>
      </c>
      <c r="M122">
        <f t="shared" ca="1" si="41"/>
        <v>93.985655554892517</v>
      </c>
      <c r="N122">
        <f t="shared" ca="1" si="41"/>
        <v>933.60558691196889</v>
      </c>
      <c r="O122">
        <f t="shared" ca="1" si="41"/>
        <v>4.4827822009554144</v>
      </c>
      <c r="P122">
        <f t="shared" ca="1" si="41"/>
        <v>6.6818305976399062</v>
      </c>
      <c r="Q122">
        <f t="shared" ca="1" si="41"/>
        <v>97.08961325418727</v>
      </c>
      <c r="R122">
        <f t="shared" ca="1" si="41"/>
        <v>1930.4124565960992</v>
      </c>
      <c r="S122">
        <f t="shared" ca="1" si="41"/>
        <v>202.56603059450049</v>
      </c>
      <c r="T122">
        <f t="shared" ca="1" si="41"/>
        <v>18.147863916116197</v>
      </c>
      <c r="U122">
        <f t="shared" ca="1" si="42"/>
        <v>67.433599309965189</v>
      </c>
      <c r="V122">
        <f t="shared" ca="1" si="42"/>
        <v>120.47562441579768</v>
      </c>
      <c r="W122">
        <f t="shared" ca="1" si="42"/>
        <v>595.42716263546367</v>
      </c>
      <c r="X122">
        <f t="shared" ca="1" si="42"/>
        <v>466.29050949790394</v>
      </c>
      <c r="Y122">
        <f t="shared" ca="1" si="42"/>
        <v>1808.6638396991955</v>
      </c>
      <c r="Z122">
        <f t="shared" ca="1" si="42"/>
        <v>11.492750621273743</v>
      </c>
      <c r="AA122">
        <f t="shared" ca="1" si="42"/>
        <v>11.588464909404127</v>
      </c>
      <c r="AB122">
        <f t="shared" ca="1" si="42"/>
        <v>2.2186985456378241</v>
      </c>
    </row>
    <row r="123" spans="1:28" x14ac:dyDescent="0.35">
      <c r="A123">
        <f t="shared" si="36"/>
        <v>116</v>
      </c>
      <c r="B123" t="str">
        <f>AUT!A116</f>
        <v>Secondary other non-ferrous metals for treatment, Re-processing of secondary other non-ferrous metals into new other non-ferrous metals</v>
      </c>
      <c r="C123" t="str">
        <f>VLOOKUP('EXIOBASE EU 25 imports'!B123, 'ISIC Code Mapping'!$A$2:$D$202,  4, FALSE)</f>
        <v>ISIC 242</v>
      </c>
      <c r="D123">
        <f t="shared" ca="1" si="40"/>
        <v>0</v>
      </c>
      <c r="E123">
        <f t="shared" ca="1" si="40"/>
        <v>0</v>
      </c>
      <c r="F123">
        <f t="shared" ca="1" si="40"/>
        <v>0</v>
      </c>
      <c r="G123">
        <f t="shared" ca="1" si="40"/>
        <v>0</v>
      </c>
      <c r="H123">
        <f t="shared" ca="1" si="40"/>
        <v>0</v>
      </c>
      <c r="I123">
        <f t="shared" ca="1" si="40"/>
        <v>0</v>
      </c>
      <c r="J123">
        <f t="shared" ca="1" si="26"/>
        <v>0</v>
      </c>
      <c r="K123">
        <f t="shared" ca="1" si="41"/>
        <v>0</v>
      </c>
      <c r="L123">
        <f t="shared" ca="1" si="41"/>
        <v>0</v>
      </c>
      <c r="M123">
        <f t="shared" ca="1" si="41"/>
        <v>0</v>
      </c>
      <c r="N123">
        <f t="shared" ca="1" si="41"/>
        <v>0</v>
      </c>
      <c r="O123">
        <f t="shared" ca="1" si="41"/>
        <v>0</v>
      </c>
      <c r="P123">
        <f t="shared" ca="1" si="41"/>
        <v>0</v>
      </c>
      <c r="Q123">
        <f t="shared" ca="1" si="41"/>
        <v>0</v>
      </c>
      <c r="R123">
        <f t="shared" ca="1" si="41"/>
        <v>0</v>
      </c>
      <c r="S123">
        <f t="shared" ca="1" si="41"/>
        <v>0</v>
      </c>
      <c r="T123">
        <f t="shared" ca="1" si="41"/>
        <v>0</v>
      </c>
      <c r="U123">
        <f t="shared" ca="1" si="42"/>
        <v>0</v>
      </c>
      <c r="V123">
        <f t="shared" ca="1" si="42"/>
        <v>0</v>
      </c>
      <c r="W123">
        <f t="shared" ca="1" si="42"/>
        <v>0</v>
      </c>
      <c r="X123">
        <f t="shared" ca="1" si="42"/>
        <v>0</v>
      </c>
      <c r="Y123">
        <f t="shared" ca="1" si="42"/>
        <v>0</v>
      </c>
      <c r="Z123">
        <f t="shared" ca="1" si="42"/>
        <v>0</v>
      </c>
      <c r="AA123">
        <f t="shared" ca="1" si="42"/>
        <v>0</v>
      </c>
      <c r="AB123">
        <f t="shared" ca="1" si="42"/>
        <v>0</v>
      </c>
    </row>
    <row r="124" spans="1:28" x14ac:dyDescent="0.35">
      <c r="A124">
        <f t="shared" si="36"/>
        <v>117</v>
      </c>
      <c r="B124" t="str">
        <f>AUT!A117</f>
        <v>Foundry work services</v>
      </c>
      <c r="C124" t="str">
        <f>VLOOKUP('EXIOBASE EU 25 imports'!B124, 'ISIC Code Mapping'!$A$2:$D$202,  4, FALSE)</f>
        <v>ISIC 242</v>
      </c>
      <c r="D124">
        <f t="shared" ca="1" si="40"/>
        <v>0</v>
      </c>
      <c r="E124">
        <f t="shared" ca="1" si="40"/>
        <v>0</v>
      </c>
      <c r="F124">
        <f t="shared" ca="1" si="40"/>
        <v>0</v>
      </c>
      <c r="G124">
        <f t="shared" ca="1" si="40"/>
        <v>0</v>
      </c>
      <c r="H124">
        <f t="shared" ca="1" si="40"/>
        <v>0</v>
      </c>
      <c r="I124">
        <f t="shared" ca="1" si="40"/>
        <v>0</v>
      </c>
      <c r="J124">
        <f t="shared" ca="1" si="26"/>
        <v>0</v>
      </c>
      <c r="K124">
        <f t="shared" ca="1" si="41"/>
        <v>0</v>
      </c>
      <c r="L124">
        <f t="shared" ca="1" si="41"/>
        <v>0</v>
      </c>
      <c r="M124">
        <f t="shared" ca="1" si="41"/>
        <v>0</v>
      </c>
      <c r="N124">
        <f t="shared" ca="1" si="41"/>
        <v>0</v>
      </c>
      <c r="O124">
        <f t="shared" ca="1" si="41"/>
        <v>0</v>
      </c>
      <c r="P124">
        <f t="shared" ca="1" si="41"/>
        <v>0</v>
      </c>
      <c r="Q124">
        <f t="shared" ca="1" si="41"/>
        <v>0</v>
      </c>
      <c r="R124">
        <f t="shared" ca="1" si="41"/>
        <v>0</v>
      </c>
      <c r="S124">
        <f t="shared" ca="1" si="41"/>
        <v>0</v>
      </c>
      <c r="T124">
        <f t="shared" ca="1" si="41"/>
        <v>0</v>
      </c>
      <c r="U124">
        <f t="shared" ca="1" si="42"/>
        <v>0</v>
      </c>
      <c r="V124">
        <f t="shared" ca="1" si="42"/>
        <v>0</v>
      </c>
      <c r="W124">
        <f t="shared" ca="1" si="42"/>
        <v>0</v>
      </c>
      <c r="X124">
        <f t="shared" ca="1" si="42"/>
        <v>0</v>
      </c>
      <c r="Y124">
        <f t="shared" ca="1" si="42"/>
        <v>0</v>
      </c>
      <c r="Z124">
        <f t="shared" ca="1" si="42"/>
        <v>0</v>
      </c>
      <c r="AA124">
        <f t="shared" ca="1" si="42"/>
        <v>0</v>
      </c>
      <c r="AB124">
        <f t="shared" ca="1" si="42"/>
        <v>0</v>
      </c>
    </row>
    <row r="125" spans="1:28" x14ac:dyDescent="0.35">
      <c r="A125">
        <f t="shared" si="36"/>
        <v>118</v>
      </c>
      <c r="B125" t="str">
        <f>AUT!A118</f>
        <v>Fabricated metal products, except machinery and equipment (28)</v>
      </c>
      <c r="C125" t="str">
        <f>VLOOKUP('EXIOBASE EU 25 imports'!B125, 'ISIC Code Mapping'!$A$2:$D$202,  4, FALSE)</f>
        <v>ISIC 25</v>
      </c>
      <c r="D125">
        <f t="shared" ca="1" si="40"/>
        <v>6128.0466548974673</v>
      </c>
      <c r="E125">
        <f t="shared" ca="1" si="40"/>
        <v>7251.4323651955074</v>
      </c>
      <c r="F125">
        <f t="shared" ca="1" si="40"/>
        <v>5676.2474432415138</v>
      </c>
      <c r="G125">
        <f t="shared" ca="1" si="40"/>
        <v>2193.3423393282656</v>
      </c>
      <c r="H125">
        <f t="shared" ca="1" si="40"/>
        <v>461.01376151978263</v>
      </c>
      <c r="I125">
        <f t="shared" ca="1" si="40"/>
        <v>1893.8112623848094</v>
      </c>
      <c r="J125">
        <f t="shared" ca="1" si="26"/>
        <v>15109.790650871844</v>
      </c>
      <c r="K125">
        <f t="shared" ca="1" si="41"/>
        <v>36299.00732200365</v>
      </c>
      <c r="L125">
        <f t="shared" ca="1" si="41"/>
        <v>3390.3053501122668</v>
      </c>
      <c r="M125">
        <f t="shared" ca="1" si="41"/>
        <v>1674.9004229083357</v>
      </c>
      <c r="N125">
        <f t="shared" ca="1" si="41"/>
        <v>7826.5043453252038</v>
      </c>
      <c r="O125">
        <f t="shared" ca="1" si="41"/>
        <v>446.30744812095139</v>
      </c>
      <c r="P125">
        <f t="shared" ca="1" si="41"/>
        <v>1025.3884861082172</v>
      </c>
      <c r="Q125">
        <f t="shared" ca="1" si="41"/>
        <v>931.52638955536383</v>
      </c>
      <c r="R125">
        <f t="shared" ca="1" si="41"/>
        <v>9373.4289640691131</v>
      </c>
      <c r="S125">
        <f t="shared" ca="1" si="41"/>
        <v>8107.5540932345602</v>
      </c>
      <c r="T125">
        <f t="shared" ca="1" si="41"/>
        <v>1684.1958879857943</v>
      </c>
      <c r="U125">
        <f t="shared" ca="1" si="42"/>
        <v>3308.2179542060076</v>
      </c>
      <c r="V125">
        <f t="shared" ca="1" si="42"/>
        <v>935.47116621808857</v>
      </c>
      <c r="W125">
        <f t="shared" ca="1" si="42"/>
        <v>6654.0455035317445</v>
      </c>
      <c r="X125">
        <f t="shared" ca="1" si="42"/>
        <v>4796.415347626551</v>
      </c>
      <c r="Y125">
        <f t="shared" ca="1" si="42"/>
        <v>12212.94029621837</v>
      </c>
      <c r="Z125">
        <f t="shared" ca="1" si="42"/>
        <v>671.7951198855078</v>
      </c>
      <c r="AA125">
        <f t="shared" ca="1" si="42"/>
        <v>764.09213111814267</v>
      </c>
      <c r="AB125">
        <f t="shared" ca="1" si="42"/>
        <v>98.081879566637468</v>
      </c>
    </row>
    <row r="126" spans="1:28" x14ac:dyDescent="0.35">
      <c r="A126">
        <f t="shared" si="36"/>
        <v>119</v>
      </c>
      <c r="B126" t="str">
        <f>AUT!A119</f>
        <v>Machinery and equipment n.e.c. (29)</v>
      </c>
      <c r="C126" t="str">
        <f>VLOOKUP('EXIOBASE EU 25 imports'!B126, 'ISIC Code Mapping'!$A$2:$D$202,  4, FALSE)</f>
        <v>ISIC 28</v>
      </c>
      <c r="D126">
        <f t="shared" ca="1" si="40"/>
        <v>11495.600595191228</v>
      </c>
      <c r="E126">
        <f t="shared" ca="1" si="40"/>
        <v>16739.116609257522</v>
      </c>
      <c r="F126">
        <f t="shared" ca="1" si="40"/>
        <v>10891.055721147934</v>
      </c>
      <c r="G126">
        <f t="shared" ca="1" si="40"/>
        <v>4768.1436423108498</v>
      </c>
      <c r="H126">
        <f t="shared" ca="1" si="40"/>
        <v>978.7549076924472</v>
      </c>
      <c r="I126">
        <f t="shared" ca="1" si="40"/>
        <v>4873.0942311783747</v>
      </c>
      <c r="J126">
        <f t="shared" ca="1" si="26"/>
        <v>33203.845510315041</v>
      </c>
      <c r="K126">
        <f t="shared" ca="1" si="41"/>
        <v>71712.409401134559</v>
      </c>
      <c r="L126">
        <f t="shared" ca="1" si="41"/>
        <v>8552.376270666</v>
      </c>
      <c r="M126">
        <f t="shared" ca="1" si="41"/>
        <v>4116.6067360964889</v>
      </c>
      <c r="N126">
        <f t="shared" ca="1" si="41"/>
        <v>22820.451991145557</v>
      </c>
      <c r="O126">
        <f t="shared" ca="1" si="41"/>
        <v>741.35198109619023</v>
      </c>
      <c r="P126">
        <f t="shared" ca="1" si="41"/>
        <v>2283.2839627525518</v>
      </c>
      <c r="Q126">
        <f t="shared" ca="1" si="41"/>
        <v>2150.3242278123766</v>
      </c>
      <c r="R126">
        <f t="shared" ca="1" si="41"/>
        <v>23703.259799503692</v>
      </c>
      <c r="S126">
        <f t="shared" ca="1" si="41"/>
        <v>16514.668470928947</v>
      </c>
      <c r="T126">
        <f t="shared" ca="1" si="41"/>
        <v>3873.9738196892795</v>
      </c>
      <c r="U126">
        <f t="shared" ca="1" si="42"/>
        <v>5166.9132579975339</v>
      </c>
      <c r="V126">
        <f t="shared" ca="1" si="42"/>
        <v>1912.5033323237888</v>
      </c>
      <c r="W126">
        <f t="shared" ca="1" si="42"/>
        <v>17383.354994833422</v>
      </c>
      <c r="X126">
        <f t="shared" ca="1" si="42"/>
        <v>12039.020554924211</v>
      </c>
      <c r="Y126">
        <f t="shared" ca="1" si="42"/>
        <v>34272.139107171126</v>
      </c>
      <c r="Z126">
        <f t="shared" ca="1" si="42"/>
        <v>2021.6285990478657</v>
      </c>
      <c r="AA126">
        <f t="shared" ca="1" si="42"/>
        <v>1358.2479514574857</v>
      </c>
      <c r="AB126">
        <f t="shared" ca="1" si="42"/>
        <v>300.04600146806001</v>
      </c>
    </row>
    <row r="127" spans="1:28" x14ac:dyDescent="0.35">
      <c r="A127">
        <f t="shared" si="36"/>
        <v>120</v>
      </c>
      <c r="B127" t="str">
        <f>AUT!A120</f>
        <v>Office machinery and computers (30)</v>
      </c>
      <c r="C127" t="str">
        <f>VLOOKUP('EXIOBASE EU 25 imports'!B127, 'ISIC Code Mapping'!$A$2:$D$202,  4, FALSE)</f>
        <v>ISIC 26</v>
      </c>
      <c r="D127">
        <f t="shared" ca="1" si="40"/>
        <v>1594.0481233454564</v>
      </c>
      <c r="E127">
        <f t="shared" ca="1" si="40"/>
        <v>1853.2725554935976</v>
      </c>
      <c r="F127">
        <f t="shared" ca="1" si="40"/>
        <v>5251.9765044201285</v>
      </c>
      <c r="G127">
        <f t="shared" ca="1" si="40"/>
        <v>1178.3817110747041</v>
      </c>
      <c r="H127">
        <f t="shared" ca="1" si="40"/>
        <v>85.997076737736052</v>
      </c>
      <c r="I127">
        <f t="shared" ca="1" si="40"/>
        <v>1104.4690969339279</v>
      </c>
      <c r="J127">
        <f t="shared" ca="1" si="26"/>
        <v>6721.344821060512</v>
      </c>
      <c r="K127">
        <f t="shared" ca="1" si="41"/>
        <v>18762.038931209987</v>
      </c>
      <c r="L127">
        <f t="shared" ca="1" si="41"/>
        <v>1714.2440230252384</v>
      </c>
      <c r="M127">
        <f t="shared" ca="1" si="41"/>
        <v>2978.2455696035363</v>
      </c>
      <c r="N127">
        <f t="shared" ca="1" si="41"/>
        <v>3360.7559085857138</v>
      </c>
      <c r="O127">
        <f t="shared" ca="1" si="41"/>
        <v>112.37133702574812</v>
      </c>
      <c r="P127">
        <f t="shared" ca="1" si="41"/>
        <v>233.39635573967303</v>
      </c>
      <c r="Q127">
        <f t="shared" ca="1" si="41"/>
        <v>245.51572380472123</v>
      </c>
      <c r="R127">
        <f t="shared" ca="1" si="41"/>
        <v>15275.291794954283</v>
      </c>
      <c r="S127">
        <f t="shared" ca="1" si="41"/>
        <v>3414.8079310333787</v>
      </c>
      <c r="T127">
        <f t="shared" ca="1" si="41"/>
        <v>674.09620396430421</v>
      </c>
      <c r="U127">
        <f t="shared" ca="1" si="42"/>
        <v>1074.6177988710124</v>
      </c>
      <c r="V127">
        <f t="shared" ca="1" si="42"/>
        <v>197.45803309512786</v>
      </c>
      <c r="W127">
        <f t="shared" ca="1" si="42"/>
        <v>3332.1205804488823</v>
      </c>
      <c r="X127">
        <f t="shared" ca="1" si="42"/>
        <v>2584.7040441149834</v>
      </c>
      <c r="Y127">
        <f t="shared" ca="1" si="42"/>
        <v>8932.1451023765876</v>
      </c>
      <c r="Z127">
        <f t="shared" ca="1" si="42"/>
        <v>214.0982194401868</v>
      </c>
      <c r="AA127">
        <f t="shared" ca="1" si="42"/>
        <v>203.46061307315858</v>
      </c>
      <c r="AB127">
        <f t="shared" ca="1" si="42"/>
        <v>38.245427154893996</v>
      </c>
    </row>
    <row r="128" spans="1:28" x14ac:dyDescent="0.35">
      <c r="A128">
        <f t="shared" si="36"/>
        <v>121</v>
      </c>
      <c r="B128" t="str">
        <f>AUT!A121</f>
        <v>Electrical machinery and apparatus n.e.c. (31)</v>
      </c>
      <c r="C128" t="str">
        <f>VLOOKUP('EXIOBASE EU 25 imports'!B128, 'ISIC Code Mapping'!$A$2:$D$202,  4, FALSE)</f>
        <v>ISIC 27</v>
      </c>
      <c r="D128">
        <f t="shared" ca="1" si="40"/>
        <v>5859.4676777883151</v>
      </c>
      <c r="E128">
        <f t="shared" ca="1" si="40"/>
        <v>5876.8516080891668</v>
      </c>
      <c r="F128">
        <f t="shared" ca="1" si="40"/>
        <v>7884.6672888762914</v>
      </c>
      <c r="G128">
        <f t="shared" ca="1" si="40"/>
        <v>2333.871644910701</v>
      </c>
      <c r="H128">
        <f t="shared" ca="1" si="40"/>
        <v>753.92994493156721</v>
      </c>
      <c r="I128">
        <f t="shared" ca="1" si="40"/>
        <v>2671.7608947331132</v>
      </c>
      <c r="J128">
        <f t="shared" ca="1" si="26"/>
        <v>16446.25288858587</v>
      </c>
      <c r="K128">
        <f t="shared" ca="1" si="41"/>
        <v>49145.374119823959</v>
      </c>
      <c r="L128">
        <f t="shared" ca="1" si="41"/>
        <v>6540.1731836756608</v>
      </c>
      <c r="M128">
        <f t="shared" ca="1" si="41"/>
        <v>2036.5768985917891</v>
      </c>
      <c r="N128">
        <f t="shared" ca="1" si="41"/>
        <v>10498.983053798736</v>
      </c>
      <c r="O128">
        <f t="shared" ca="1" si="41"/>
        <v>354.13116479507011</v>
      </c>
      <c r="P128">
        <f t="shared" ca="1" si="41"/>
        <v>1148.7066850521362</v>
      </c>
      <c r="Q128">
        <f t="shared" ca="1" si="41"/>
        <v>754.94530774302893</v>
      </c>
      <c r="R128">
        <f t="shared" ca="1" si="41"/>
        <v>10289.227481815789</v>
      </c>
      <c r="S128">
        <f t="shared" ca="1" si="41"/>
        <v>8737.3137401425902</v>
      </c>
      <c r="T128">
        <f t="shared" ca="1" si="41"/>
        <v>1994.8933062181668</v>
      </c>
      <c r="U128">
        <f t="shared" ca="1" si="42"/>
        <v>4178.508222271942</v>
      </c>
      <c r="V128">
        <f t="shared" ca="1" si="42"/>
        <v>1087.7807980312332</v>
      </c>
      <c r="W128">
        <f t="shared" ca="1" si="42"/>
        <v>9642.7729181657305</v>
      </c>
      <c r="X128">
        <f t="shared" ca="1" si="42"/>
        <v>6085.7206365580132</v>
      </c>
      <c r="Y128">
        <f t="shared" ca="1" si="42"/>
        <v>15608.606996238235</v>
      </c>
      <c r="Z128">
        <f t="shared" ca="1" si="42"/>
        <v>946.89572720662352</v>
      </c>
      <c r="AA128">
        <f t="shared" ca="1" si="42"/>
        <v>599.25620308327086</v>
      </c>
      <c r="AB128">
        <f t="shared" ca="1" si="42"/>
        <v>225.33264547724025</v>
      </c>
    </row>
    <row r="129" spans="1:28" x14ac:dyDescent="0.35">
      <c r="A129">
        <f t="shared" si="36"/>
        <v>122</v>
      </c>
      <c r="B129" t="str">
        <f>AUT!A122</f>
        <v>Radio, television and communication equipment and apparatus (32)</v>
      </c>
      <c r="C129" t="str">
        <f>VLOOKUP('EXIOBASE EU 25 imports'!B129, 'ISIC Code Mapping'!$A$2:$D$202,  4, FALSE)</f>
        <v>ISIC 26</v>
      </c>
      <c r="D129">
        <f t="shared" ca="1" si="40"/>
        <v>3545.8412891793878</v>
      </c>
      <c r="E129">
        <f t="shared" ca="1" si="40"/>
        <v>3207.9131301475427</v>
      </c>
      <c r="F129">
        <f t="shared" ca="1" si="40"/>
        <v>6491.4246504914945</v>
      </c>
      <c r="G129">
        <f t="shared" ca="1" si="40"/>
        <v>1614.9732951421363</v>
      </c>
      <c r="H129">
        <f t="shared" ca="1" si="40"/>
        <v>1055.9987852667061</v>
      </c>
      <c r="I129">
        <f t="shared" ca="1" si="40"/>
        <v>1704.6384307835428</v>
      </c>
      <c r="J129">
        <f t="shared" ca="1" si="26"/>
        <v>13664.41936198964</v>
      </c>
      <c r="K129">
        <f t="shared" ca="1" si="41"/>
        <v>37231.9664727052</v>
      </c>
      <c r="L129">
        <f t="shared" ca="1" si="41"/>
        <v>6679.9292161843614</v>
      </c>
      <c r="M129">
        <f t="shared" ca="1" si="41"/>
        <v>2168.7255645441255</v>
      </c>
      <c r="N129">
        <f t="shared" ca="1" si="41"/>
        <v>7568.5854313604686</v>
      </c>
      <c r="O129">
        <f t="shared" ca="1" si="41"/>
        <v>652.06066965113735</v>
      </c>
      <c r="P129">
        <f t="shared" ca="1" si="41"/>
        <v>477.4438137521546</v>
      </c>
      <c r="Q129">
        <f t="shared" ca="1" si="41"/>
        <v>412.09003190109814</v>
      </c>
      <c r="R129">
        <f t="shared" ca="1" si="41"/>
        <v>17111.656239754455</v>
      </c>
      <c r="S129">
        <f t="shared" ca="1" si="41"/>
        <v>8415.1032995585047</v>
      </c>
      <c r="T129">
        <f t="shared" ca="1" si="41"/>
        <v>1536.1668115510745</v>
      </c>
      <c r="U129">
        <f t="shared" ca="1" si="42"/>
        <v>5265.623677439773</v>
      </c>
      <c r="V129">
        <f t="shared" ca="1" si="42"/>
        <v>526.93408417370244</v>
      </c>
      <c r="W129">
        <f t="shared" ca="1" si="42"/>
        <v>7168.7932947825511</v>
      </c>
      <c r="X129">
        <f t="shared" ca="1" si="42"/>
        <v>5408.7166394583746</v>
      </c>
      <c r="Y129">
        <f t="shared" ca="1" si="42"/>
        <v>13456.226167422394</v>
      </c>
      <c r="Z129">
        <f t="shared" ca="1" si="42"/>
        <v>849.17740860636741</v>
      </c>
      <c r="AA129">
        <f t="shared" ca="1" si="42"/>
        <v>523.93548106861715</v>
      </c>
      <c r="AB129">
        <f t="shared" ca="1" si="42"/>
        <v>319.20657737222302</v>
      </c>
    </row>
    <row r="130" spans="1:28" x14ac:dyDescent="0.35">
      <c r="A130">
        <f t="shared" si="36"/>
        <v>123</v>
      </c>
      <c r="B130" t="str">
        <f>AUT!A123</f>
        <v>Medical, precision and optical instruments, watches and clocks (33)</v>
      </c>
      <c r="C130" t="str">
        <f>VLOOKUP('EXIOBASE EU 25 imports'!B130, 'ISIC Code Mapping'!$A$2:$D$202,  4, FALSE)</f>
        <v>ISIC 26</v>
      </c>
      <c r="D130">
        <f t="shared" ref="D130:I139" ca="1" si="43">INDIRECT(D$8&amp;"!"&amp;D$7&amp;$A130)</f>
        <v>2859.8649553228679</v>
      </c>
      <c r="E130">
        <f t="shared" ca="1" si="43"/>
        <v>6967.8635639420536</v>
      </c>
      <c r="F130">
        <f t="shared" ca="1" si="43"/>
        <v>2406.5207655796721</v>
      </c>
      <c r="G130">
        <f t="shared" ca="1" si="43"/>
        <v>1366.6749031851054</v>
      </c>
      <c r="H130">
        <f t="shared" ca="1" si="43"/>
        <v>257.43276174475591</v>
      </c>
      <c r="I130">
        <f t="shared" ca="1" si="43"/>
        <v>1476.5778152777382</v>
      </c>
      <c r="J130">
        <f t="shared" ca="1" si="26"/>
        <v>12718.131563734265</v>
      </c>
      <c r="K130">
        <f t="shared" ref="K130:T139" ca="1" si="44">INDIRECT(K$8&amp;"!"&amp;K$7&amp;$A130)</f>
        <v>30182.030309745551</v>
      </c>
      <c r="L130">
        <f t="shared" ca="1" si="44"/>
        <v>1515.9247222913493</v>
      </c>
      <c r="M130">
        <f t="shared" ca="1" si="44"/>
        <v>3382.8898067517912</v>
      </c>
      <c r="N130">
        <f t="shared" ca="1" si="44"/>
        <v>8666.0284300576641</v>
      </c>
      <c r="O130">
        <f t="shared" ca="1" si="44"/>
        <v>195.54009018578819</v>
      </c>
      <c r="P130">
        <f t="shared" ca="1" si="44"/>
        <v>508.57495254018295</v>
      </c>
      <c r="Q130">
        <f t="shared" ca="1" si="44"/>
        <v>895.08947540074496</v>
      </c>
      <c r="R130">
        <f t="shared" ca="1" si="44"/>
        <v>13631.006760691749</v>
      </c>
      <c r="S130">
        <f t="shared" ca="1" si="44"/>
        <v>3714.1273459860604</v>
      </c>
      <c r="T130">
        <f t="shared" ca="1" si="44"/>
        <v>1288.8262657062921</v>
      </c>
      <c r="U130">
        <f t="shared" ref="U130:AB139" ca="1" si="45">INDIRECT(U$8&amp;"!"&amp;U$7&amp;$A130)</f>
        <v>2046.7595446636253</v>
      </c>
      <c r="V130">
        <f t="shared" ca="1" si="45"/>
        <v>398.42178541017296</v>
      </c>
      <c r="W130">
        <f t="shared" ca="1" si="45"/>
        <v>6690.4574093741085</v>
      </c>
      <c r="X130">
        <f t="shared" ca="1" si="45"/>
        <v>3089.5213362240011</v>
      </c>
      <c r="Y130">
        <f t="shared" ca="1" si="45"/>
        <v>11648.454186619803</v>
      </c>
      <c r="Z130">
        <f t="shared" ca="1" si="45"/>
        <v>330.46889105559501</v>
      </c>
      <c r="AA130">
        <f t="shared" ca="1" si="45"/>
        <v>325.35782349675173</v>
      </c>
      <c r="AB130">
        <f t="shared" ca="1" si="45"/>
        <v>100.09197553524194</v>
      </c>
    </row>
    <row r="131" spans="1:28" x14ac:dyDescent="0.35">
      <c r="A131">
        <f t="shared" si="36"/>
        <v>124</v>
      </c>
      <c r="B131" t="str">
        <f>AUT!A124</f>
        <v>Motor vehicles, trailers and semi-trailers (34)</v>
      </c>
      <c r="C131" t="str">
        <f>VLOOKUP('EXIOBASE EU 25 imports'!B131, 'ISIC Code Mapping'!$A$2:$D$202,  4, FALSE)</f>
        <v>ISIC 29</v>
      </c>
      <c r="D131">
        <f t="shared" ca="1" si="43"/>
        <v>12313.569583957311</v>
      </c>
      <c r="E131">
        <f t="shared" ca="1" si="43"/>
        <v>28205.006543460855</v>
      </c>
      <c r="F131">
        <f t="shared" ca="1" si="43"/>
        <v>12219.581184223209</v>
      </c>
      <c r="G131">
        <f t="shared" ca="1" si="43"/>
        <v>3436.2480330650087</v>
      </c>
      <c r="H131">
        <f t="shared" ca="1" si="43"/>
        <v>846.48426064501746</v>
      </c>
      <c r="I131">
        <f t="shared" ca="1" si="43"/>
        <v>4165.0464301233314</v>
      </c>
      <c r="J131">
        <f t="shared" ca="1" si="26"/>
        <v>39269.970166192943</v>
      </c>
      <c r="K131">
        <f t="shared" ca="1" si="44"/>
        <v>89580.424171788633</v>
      </c>
      <c r="L131">
        <f t="shared" ca="1" si="44"/>
        <v>9889.9441582114014</v>
      </c>
      <c r="M131">
        <f t="shared" ca="1" si="44"/>
        <v>3180.0409438304287</v>
      </c>
      <c r="N131">
        <f t="shared" ca="1" si="44"/>
        <v>26332.725756353113</v>
      </c>
      <c r="O131">
        <f t="shared" ca="1" si="44"/>
        <v>686.94066059752083</v>
      </c>
      <c r="P131">
        <f t="shared" ca="1" si="44"/>
        <v>1629.7324233600514</v>
      </c>
      <c r="Q131">
        <f t="shared" ca="1" si="44"/>
        <v>3623.2443044496285</v>
      </c>
      <c r="R131">
        <f t="shared" ca="1" si="44"/>
        <v>16249.295369806252</v>
      </c>
      <c r="S131">
        <f t="shared" ca="1" si="44"/>
        <v>15551.860626786633</v>
      </c>
      <c r="T131">
        <f t="shared" ca="1" si="44"/>
        <v>5845.5077563170234</v>
      </c>
      <c r="U131">
        <f t="shared" ca="1" si="45"/>
        <v>8737.2950744997015</v>
      </c>
      <c r="V131">
        <f t="shared" ca="1" si="45"/>
        <v>2591.1778000604072</v>
      </c>
      <c r="W131">
        <f t="shared" ca="1" si="45"/>
        <v>29885.222641538861</v>
      </c>
      <c r="X131">
        <f t="shared" ca="1" si="45"/>
        <v>12657.152739388486</v>
      </c>
      <c r="Y131">
        <f t="shared" ca="1" si="45"/>
        <v>51152.862451991481</v>
      </c>
      <c r="Z131">
        <f t="shared" ca="1" si="45"/>
        <v>1195.5105602653598</v>
      </c>
      <c r="AA131">
        <f t="shared" ca="1" si="45"/>
        <v>932.10948201357348</v>
      </c>
      <c r="AB131">
        <f t="shared" ca="1" si="45"/>
        <v>139.55866575313735</v>
      </c>
    </row>
    <row r="132" spans="1:28" x14ac:dyDescent="0.35">
      <c r="A132">
        <f t="shared" si="36"/>
        <v>125</v>
      </c>
      <c r="B132" t="str">
        <f>AUT!A125</f>
        <v>Other transport equipment (35)</v>
      </c>
      <c r="C132" t="str">
        <f>VLOOKUP('EXIOBASE EU 25 imports'!B132, 'ISIC Code Mapping'!$A$2:$D$202,  4, FALSE)</f>
        <v>ISIC 30</v>
      </c>
      <c r="D132">
        <f t="shared" ca="1" si="43"/>
        <v>1657.8923708951365</v>
      </c>
      <c r="E132">
        <f t="shared" ca="1" si="43"/>
        <v>4271.2570337509023</v>
      </c>
      <c r="F132">
        <f t="shared" ca="1" si="43"/>
        <v>1029.1566887684089</v>
      </c>
      <c r="G132">
        <f t="shared" ca="1" si="43"/>
        <v>1893.8576178486167</v>
      </c>
      <c r="H132">
        <f t="shared" ca="1" si="43"/>
        <v>166.2361567022557</v>
      </c>
      <c r="I132">
        <f t="shared" ca="1" si="43"/>
        <v>1027.6174814834567</v>
      </c>
      <c r="J132">
        <f t="shared" ca="1" si="26"/>
        <v>25324.31872471446</v>
      </c>
      <c r="K132">
        <f t="shared" ca="1" si="44"/>
        <v>36839.201170180146</v>
      </c>
      <c r="L132">
        <f t="shared" ca="1" si="44"/>
        <v>1413.8304092094622</v>
      </c>
      <c r="M132">
        <f t="shared" ca="1" si="44"/>
        <v>2389.9377325174341</v>
      </c>
      <c r="N132">
        <f t="shared" ca="1" si="44"/>
        <v>4668.4104475233507</v>
      </c>
      <c r="O132">
        <f t="shared" ca="1" si="44"/>
        <v>147.80731411006587</v>
      </c>
      <c r="P132">
        <f t="shared" ca="1" si="44"/>
        <v>520.88985373542619</v>
      </c>
      <c r="Q132">
        <f t="shared" ca="1" si="44"/>
        <v>548.69009502025199</v>
      </c>
      <c r="R132">
        <f t="shared" ca="1" si="44"/>
        <v>4262.6064045173252</v>
      </c>
      <c r="S132">
        <f t="shared" ca="1" si="44"/>
        <v>4826.9347111488278</v>
      </c>
      <c r="T132">
        <f t="shared" ca="1" si="44"/>
        <v>927.76492657710287</v>
      </c>
      <c r="U132">
        <f t="shared" ca="1" si="45"/>
        <v>478.21410171592328</v>
      </c>
      <c r="V132">
        <f t="shared" ca="1" si="45"/>
        <v>173.26191293213</v>
      </c>
      <c r="W132">
        <f t="shared" ca="1" si="45"/>
        <v>5712.1350396343341</v>
      </c>
      <c r="X132">
        <f t="shared" ca="1" si="45"/>
        <v>1765.4110203835323</v>
      </c>
      <c r="Y132">
        <f t="shared" ca="1" si="45"/>
        <v>16532.403445958462</v>
      </c>
      <c r="Z132">
        <f t="shared" ca="1" si="45"/>
        <v>258.29304056543452</v>
      </c>
      <c r="AA132">
        <f t="shared" ca="1" si="45"/>
        <v>227.13988590319573</v>
      </c>
      <c r="AB132">
        <f t="shared" ca="1" si="45"/>
        <v>1607.2940771614235</v>
      </c>
    </row>
    <row r="133" spans="1:28" x14ac:dyDescent="0.35">
      <c r="A133">
        <f t="shared" si="36"/>
        <v>126</v>
      </c>
      <c r="B133" t="str">
        <f>AUT!A126</f>
        <v>Furniture; other manufactured goods n.e.c. (36)</v>
      </c>
      <c r="C133" t="str">
        <f>VLOOKUP('EXIOBASE EU 25 imports'!B133, 'ISIC Code Mapping'!$A$2:$D$202,  4, FALSE)</f>
        <v>ISIC 31T33</v>
      </c>
      <c r="D133">
        <f t="shared" ca="1" si="43"/>
        <v>3579.9203613802015</v>
      </c>
      <c r="E133">
        <f t="shared" ca="1" si="43"/>
        <v>5549.4304238017967</v>
      </c>
      <c r="F133">
        <f t="shared" ca="1" si="43"/>
        <v>3060.210557906445</v>
      </c>
      <c r="G133">
        <f t="shared" ca="1" si="43"/>
        <v>1731.8400598052469</v>
      </c>
      <c r="H133">
        <f t="shared" ca="1" si="43"/>
        <v>236.31278054032066</v>
      </c>
      <c r="I133">
        <f t="shared" ca="1" si="43"/>
        <v>1146.8052717089058</v>
      </c>
      <c r="J133">
        <f t="shared" ca="1" si="26"/>
        <v>12769.796566796686</v>
      </c>
      <c r="K133">
        <f t="shared" ca="1" si="44"/>
        <v>23388.918157156848</v>
      </c>
      <c r="L133">
        <f t="shared" ca="1" si="44"/>
        <v>1101.9967327383288</v>
      </c>
      <c r="M133">
        <f t="shared" ca="1" si="44"/>
        <v>1538.034533603907</v>
      </c>
      <c r="N133">
        <f t="shared" ca="1" si="44"/>
        <v>6687.2478727951857</v>
      </c>
      <c r="O133">
        <f t="shared" ca="1" si="44"/>
        <v>291.92009422687801</v>
      </c>
      <c r="P133">
        <f t="shared" ca="1" si="44"/>
        <v>510.79268178329335</v>
      </c>
      <c r="Q133">
        <f t="shared" ca="1" si="44"/>
        <v>712.89704891804968</v>
      </c>
      <c r="R133">
        <f t="shared" ca="1" si="44"/>
        <v>5714.4464826162102</v>
      </c>
      <c r="S133">
        <f t="shared" ca="1" si="44"/>
        <v>3791.419048049087</v>
      </c>
      <c r="T133">
        <f t="shared" ca="1" si="44"/>
        <v>1593.3003283231349</v>
      </c>
      <c r="U133">
        <f t="shared" ca="1" si="45"/>
        <v>1489.3073864022356</v>
      </c>
      <c r="V133">
        <f t="shared" ca="1" si="45"/>
        <v>477.60969376394127</v>
      </c>
      <c r="W133">
        <f t="shared" ca="1" si="45"/>
        <v>6297.0219064732928</v>
      </c>
      <c r="X133">
        <f t="shared" ca="1" si="45"/>
        <v>3181.9562740478732</v>
      </c>
      <c r="Y133">
        <f t="shared" ca="1" si="45"/>
        <v>16118.313955534675</v>
      </c>
      <c r="Z133">
        <f t="shared" ca="1" si="45"/>
        <v>363.79821580673666</v>
      </c>
      <c r="AA133">
        <f t="shared" ca="1" si="45"/>
        <v>457.64723548923928</v>
      </c>
      <c r="AB133">
        <f t="shared" ca="1" si="45"/>
        <v>117.4725577849528</v>
      </c>
    </row>
    <row r="134" spans="1:28" x14ac:dyDescent="0.35">
      <c r="A134">
        <f t="shared" si="36"/>
        <v>127</v>
      </c>
      <c r="B134" t="str">
        <f>AUT!A127</f>
        <v>Secondary raw materials</v>
      </c>
      <c r="C134" t="str">
        <f>VLOOKUP('EXIOBASE EU 25 imports'!B134, 'ISIC Code Mapping'!$A$2:$D$202,  4, FALSE)</f>
        <v>ISIC 36T39</v>
      </c>
      <c r="D134">
        <f t="shared" ca="1" si="43"/>
        <v>0</v>
      </c>
      <c r="E134">
        <f t="shared" ca="1" si="43"/>
        <v>0</v>
      </c>
      <c r="F134">
        <f t="shared" ca="1" si="43"/>
        <v>0</v>
      </c>
      <c r="G134">
        <f t="shared" ca="1" si="43"/>
        <v>0</v>
      </c>
      <c r="H134">
        <f t="shared" ca="1" si="43"/>
        <v>0</v>
      </c>
      <c r="I134">
        <f t="shared" ca="1" si="43"/>
        <v>0</v>
      </c>
      <c r="J134">
        <f t="shared" ca="1" si="26"/>
        <v>0</v>
      </c>
      <c r="K134">
        <f t="shared" ca="1" si="44"/>
        <v>0</v>
      </c>
      <c r="L134">
        <f t="shared" ca="1" si="44"/>
        <v>0</v>
      </c>
      <c r="M134">
        <f t="shared" ca="1" si="44"/>
        <v>0</v>
      </c>
      <c r="N134">
        <f t="shared" ca="1" si="44"/>
        <v>0</v>
      </c>
      <c r="O134">
        <f t="shared" ca="1" si="44"/>
        <v>0</v>
      </c>
      <c r="P134">
        <f t="shared" ca="1" si="44"/>
        <v>0</v>
      </c>
      <c r="Q134">
        <f t="shared" ca="1" si="44"/>
        <v>0</v>
      </c>
      <c r="R134">
        <f t="shared" ca="1" si="44"/>
        <v>0</v>
      </c>
      <c r="S134">
        <f t="shared" ca="1" si="44"/>
        <v>0</v>
      </c>
      <c r="T134">
        <f t="shared" ca="1" si="44"/>
        <v>0</v>
      </c>
      <c r="U134">
        <f t="shared" ca="1" si="45"/>
        <v>0</v>
      </c>
      <c r="V134">
        <f t="shared" ca="1" si="45"/>
        <v>0</v>
      </c>
      <c r="W134">
        <f t="shared" ca="1" si="45"/>
        <v>0</v>
      </c>
      <c r="X134">
        <f t="shared" ca="1" si="45"/>
        <v>0</v>
      </c>
      <c r="Y134">
        <f t="shared" ca="1" si="45"/>
        <v>0</v>
      </c>
      <c r="Z134">
        <f t="shared" ca="1" si="45"/>
        <v>0</v>
      </c>
      <c r="AA134">
        <f t="shared" ca="1" si="45"/>
        <v>0</v>
      </c>
      <c r="AB134">
        <f t="shared" ca="1" si="45"/>
        <v>0</v>
      </c>
    </row>
    <row r="135" spans="1:28" x14ac:dyDescent="0.35">
      <c r="A135">
        <f t="shared" si="36"/>
        <v>128</v>
      </c>
      <c r="B135" t="str">
        <f>AUT!A128</f>
        <v>Bottles for treatment, Recycling of bottles by direct reuse</v>
      </c>
      <c r="C135" t="str">
        <f>VLOOKUP('EXIOBASE EU 25 imports'!B135, 'ISIC Code Mapping'!$A$2:$D$202,  4, FALSE)</f>
        <v>ISIC 36T39</v>
      </c>
      <c r="D135">
        <f t="shared" ca="1" si="43"/>
        <v>0</v>
      </c>
      <c r="E135">
        <f t="shared" ca="1" si="43"/>
        <v>0</v>
      </c>
      <c r="F135">
        <f t="shared" ca="1" si="43"/>
        <v>0</v>
      </c>
      <c r="G135">
        <f t="shared" ca="1" si="43"/>
        <v>0</v>
      </c>
      <c r="H135">
        <f t="shared" ca="1" si="43"/>
        <v>0</v>
      </c>
      <c r="I135">
        <f t="shared" ca="1" si="43"/>
        <v>0</v>
      </c>
      <c r="J135">
        <f t="shared" ca="1" si="26"/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5"/>
        <v>0</v>
      </c>
      <c r="V135">
        <f t="shared" ca="1" si="45"/>
        <v>0</v>
      </c>
      <c r="W135">
        <f t="shared" ca="1" si="45"/>
        <v>0</v>
      </c>
      <c r="X135">
        <f t="shared" ca="1" si="45"/>
        <v>0</v>
      </c>
      <c r="Y135">
        <f t="shared" ca="1" si="45"/>
        <v>0</v>
      </c>
      <c r="Z135">
        <f t="shared" ca="1" si="45"/>
        <v>0</v>
      </c>
      <c r="AA135">
        <f t="shared" ca="1" si="45"/>
        <v>0</v>
      </c>
      <c r="AB135">
        <f t="shared" ca="1" si="45"/>
        <v>0</v>
      </c>
    </row>
    <row r="136" spans="1:28" x14ac:dyDescent="0.35">
      <c r="A136">
        <f t="shared" si="36"/>
        <v>129</v>
      </c>
      <c r="B136" t="str">
        <f>AUT!A129</f>
        <v>Electricity by coal</v>
      </c>
      <c r="C136" t="str">
        <f>VLOOKUP('EXIOBASE EU 25 imports'!B136, 'ISIC Code Mapping'!$A$2:$D$202,  4, FALSE)</f>
        <v>ISIC 351</v>
      </c>
      <c r="D136">
        <f t="shared" ca="1" si="43"/>
        <v>0</v>
      </c>
      <c r="E136">
        <f t="shared" ca="1" si="43"/>
        <v>0</v>
      </c>
      <c r="F136">
        <f t="shared" ca="1" si="43"/>
        <v>0</v>
      </c>
      <c r="G136">
        <f t="shared" ca="1" si="43"/>
        <v>0</v>
      </c>
      <c r="H136">
        <f t="shared" ca="1" si="43"/>
        <v>0</v>
      </c>
      <c r="I136">
        <f t="shared" ca="1" si="43"/>
        <v>0</v>
      </c>
      <c r="J136">
        <f t="shared" ca="1" si="26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5"/>
        <v>0</v>
      </c>
      <c r="V136">
        <f t="shared" ca="1" si="45"/>
        <v>0</v>
      </c>
      <c r="W136">
        <f t="shared" ca="1" si="45"/>
        <v>0</v>
      </c>
      <c r="X136">
        <f t="shared" ca="1" si="45"/>
        <v>0</v>
      </c>
      <c r="Y136">
        <f t="shared" ca="1" si="45"/>
        <v>0</v>
      </c>
      <c r="Z136">
        <f t="shared" ca="1" si="45"/>
        <v>0</v>
      </c>
      <c r="AA136">
        <f t="shared" ca="1" si="45"/>
        <v>0</v>
      </c>
      <c r="AB136">
        <f t="shared" ca="1" si="45"/>
        <v>0</v>
      </c>
    </row>
    <row r="137" spans="1:28" x14ac:dyDescent="0.35">
      <c r="A137">
        <f t="shared" si="36"/>
        <v>130</v>
      </c>
      <c r="B137" t="str">
        <f>AUT!A130</f>
        <v>Electricity by gas</v>
      </c>
      <c r="C137" t="str">
        <f>VLOOKUP('EXIOBASE EU 25 imports'!B137, 'ISIC Code Mapping'!$A$2:$D$202,  4, FALSE)</f>
        <v>ISIC 351</v>
      </c>
      <c r="D137">
        <f t="shared" ca="1" si="43"/>
        <v>0</v>
      </c>
      <c r="E137">
        <f t="shared" ca="1" si="43"/>
        <v>0</v>
      </c>
      <c r="F137">
        <f t="shared" ca="1" si="43"/>
        <v>0</v>
      </c>
      <c r="G137">
        <f t="shared" ca="1" si="43"/>
        <v>0</v>
      </c>
      <c r="H137">
        <f t="shared" ca="1" si="43"/>
        <v>0</v>
      </c>
      <c r="I137">
        <f t="shared" ca="1" si="43"/>
        <v>0</v>
      </c>
      <c r="J137">
        <f t="shared" ca="1" si="26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5"/>
        <v>0</v>
      </c>
      <c r="V137">
        <f t="shared" ca="1" si="45"/>
        <v>0</v>
      </c>
      <c r="W137">
        <f t="shared" ca="1" si="45"/>
        <v>0</v>
      </c>
      <c r="X137">
        <f t="shared" ca="1" si="45"/>
        <v>0</v>
      </c>
      <c r="Y137">
        <f t="shared" ca="1" si="45"/>
        <v>0</v>
      </c>
      <c r="Z137">
        <f t="shared" ca="1" si="45"/>
        <v>0</v>
      </c>
      <c r="AA137">
        <f t="shared" ca="1" si="45"/>
        <v>0</v>
      </c>
      <c r="AB137">
        <f t="shared" ca="1" si="45"/>
        <v>0</v>
      </c>
    </row>
    <row r="138" spans="1:28" x14ac:dyDescent="0.35">
      <c r="A138">
        <f t="shared" ref="A138:A169" si="46">A137+1</f>
        <v>131</v>
      </c>
      <c r="B138" t="str">
        <f>AUT!A131</f>
        <v>Electricity by nuclear</v>
      </c>
      <c r="C138" t="str">
        <f>VLOOKUP('EXIOBASE EU 25 imports'!B138, 'ISIC Code Mapping'!$A$2:$D$202,  4, FALSE)</f>
        <v>ISIC 351</v>
      </c>
      <c r="D138">
        <f t="shared" ca="1" si="43"/>
        <v>0</v>
      </c>
      <c r="E138">
        <f t="shared" ca="1" si="43"/>
        <v>0</v>
      </c>
      <c r="F138">
        <f t="shared" ca="1" si="43"/>
        <v>0</v>
      </c>
      <c r="G138">
        <f t="shared" ca="1" si="43"/>
        <v>0</v>
      </c>
      <c r="H138">
        <f t="shared" ca="1" si="43"/>
        <v>0</v>
      </c>
      <c r="I138">
        <f t="shared" ca="1" si="43"/>
        <v>0</v>
      </c>
      <c r="J138">
        <f t="shared" ref="J138:J201" ca="1" si="47">INDIRECT(J$8&amp;"!"&amp;J$7&amp;$A138)</f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5"/>
        <v>0</v>
      </c>
      <c r="V138">
        <f t="shared" ca="1" si="45"/>
        <v>0</v>
      </c>
      <c r="W138">
        <f t="shared" ca="1" si="45"/>
        <v>0</v>
      </c>
      <c r="X138">
        <f t="shared" ca="1" si="45"/>
        <v>0</v>
      </c>
      <c r="Y138">
        <f t="shared" ca="1" si="45"/>
        <v>0</v>
      </c>
      <c r="Z138">
        <f t="shared" ca="1" si="45"/>
        <v>0</v>
      </c>
      <c r="AA138">
        <f t="shared" ca="1" si="45"/>
        <v>0</v>
      </c>
      <c r="AB138">
        <f t="shared" ca="1" si="45"/>
        <v>0</v>
      </c>
    </row>
    <row r="139" spans="1:28" x14ac:dyDescent="0.35">
      <c r="A139">
        <f t="shared" si="46"/>
        <v>132</v>
      </c>
      <c r="B139" t="str">
        <f>AUT!A132</f>
        <v>Electricity by hydro</v>
      </c>
      <c r="C139" t="str">
        <f>VLOOKUP('EXIOBASE EU 25 imports'!B139, 'ISIC Code Mapping'!$A$2:$D$202,  4, FALSE)</f>
        <v>ISIC 351</v>
      </c>
      <c r="D139">
        <f t="shared" ca="1" si="43"/>
        <v>0</v>
      </c>
      <c r="E139">
        <f t="shared" ca="1" si="43"/>
        <v>0</v>
      </c>
      <c r="F139">
        <f t="shared" ca="1" si="43"/>
        <v>0</v>
      </c>
      <c r="G139">
        <f t="shared" ca="1" si="43"/>
        <v>0</v>
      </c>
      <c r="H139">
        <f t="shared" ca="1" si="43"/>
        <v>0</v>
      </c>
      <c r="I139">
        <f t="shared" ca="1" si="43"/>
        <v>0</v>
      </c>
      <c r="J139">
        <f t="shared" ca="1" si="47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5"/>
        <v>0</v>
      </c>
      <c r="V139">
        <f t="shared" ca="1" si="45"/>
        <v>0</v>
      </c>
      <c r="W139">
        <f t="shared" ca="1" si="45"/>
        <v>0</v>
      </c>
      <c r="X139">
        <f t="shared" ca="1" si="45"/>
        <v>0</v>
      </c>
      <c r="Y139">
        <f t="shared" ca="1" si="45"/>
        <v>0</v>
      </c>
      <c r="Z139">
        <f t="shared" ca="1" si="45"/>
        <v>0</v>
      </c>
      <c r="AA139">
        <f t="shared" ca="1" si="45"/>
        <v>0</v>
      </c>
      <c r="AB139">
        <f t="shared" ca="1" si="45"/>
        <v>0</v>
      </c>
    </row>
    <row r="140" spans="1:28" x14ac:dyDescent="0.35">
      <c r="A140">
        <f t="shared" si="46"/>
        <v>133</v>
      </c>
      <c r="B140" t="str">
        <f>AUT!A133</f>
        <v>Electricity by wind</v>
      </c>
      <c r="C140" t="str">
        <f>VLOOKUP('EXIOBASE EU 25 imports'!B140, 'ISIC Code Mapping'!$A$2:$D$202,  4, FALSE)</f>
        <v>ISIC 351</v>
      </c>
      <c r="D140">
        <f t="shared" ref="D140:I149" ca="1" si="48">INDIRECT(D$8&amp;"!"&amp;D$7&amp;$A140)</f>
        <v>0</v>
      </c>
      <c r="E140">
        <f t="shared" ca="1" si="48"/>
        <v>0</v>
      </c>
      <c r="F140">
        <f t="shared" ca="1" si="48"/>
        <v>0</v>
      </c>
      <c r="G140">
        <f t="shared" ca="1" si="48"/>
        <v>0</v>
      </c>
      <c r="H140">
        <f t="shared" ca="1" si="48"/>
        <v>0</v>
      </c>
      <c r="I140">
        <f t="shared" ca="1" si="48"/>
        <v>0</v>
      </c>
      <c r="J140">
        <f t="shared" ca="1" si="47"/>
        <v>0</v>
      </c>
      <c r="K140">
        <f t="shared" ref="K140:T149" ca="1" si="49">INDIRECT(K$8&amp;"!"&amp;K$7&amp;$A140)</f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ref="U140:AB149" ca="1" si="50">INDIRECT(U$8&amp;"!"&amp;U$7&amp;$A140)</f>
        <v>0</v>
      </c>
      <c r="V140">
        <f t="shared" ca="1" si="50"/>
        <v>0</v>
      </c>
      <c r="W140">
        <f t="shared" ca="1" si="50"/>
        <v>0</v>
      </c>
      <c r="X140">
        <f t="shared" ca="1" si="50"/>
        <v>0</v>
      </c>
      <c r="Y140">
        <f t="shared" ca="1" si="50"/>
        <v>0</v>
      </c>
      <c r="Z140">
        <f t="shared" ca="1" si="50"/>
        <v>0</v>
      </c>
      <c r="AA140">
        <f t="shared" ca="1" si="50"/>
        <v>0</v>
      </c>
      <c r="AB140">
        <f t="shared" ca="1" si="50"/>
        <v>0</v>
      </c>
    </row>
    <row r="141" spans="1:28" x14ac:dyDescent="0.35">
      <c r="A141">
        <f t="shared" si="46"/>
        <v>134</v>
      </c>
      <c r="B141" t="str">
        <f>AUT!A134</f>
        <v>Electricity by petroleum and other oil derivatives</v>
      </c>
      <c r="C141" t="str">
        <f>VLOOKUP('EXIOBASE EU 25 imports'!B141, 'ISIC Code Mapping'!$A$2:$D$202,  4, FALSE)</f>
        <v>ISIC 351</v>
      </c>
      <c r="D141">
        <f t="shared" ca="1" si="48"/>
        <v>0</v>
      </c>
      <c r="E141">
        <f t="shared" ca="1" si="48"/>
        <v>0</v>
      </c>
      <c r="F141">
        <f t="shared" ca="1" si="48"/>
        <v>0</v>
      </c>
      <c r="G141">
        <f t="shared" ca="1" si="48"/>
        <v>0</v>
      </c>
      <c r="H141">
        <f t="shared" ca="1" si="48"/>
        <v>0</v>
      </c>
      <c r="I141">
        <f t="shared" ca="1" si="48"/>
        <v>0</v>
      </c>
      <c r="J141">
        <f t="shared" ca="1" si="47"/>
        <v>0</v>
      </c>
      <c r="K141">
        <f t="shared" ca="1" si="49"/>
        <v>0</v>
      </c>
      <c r="L141">
        <f t="shared" ca="1" si="49"/>
        <v>0</v>
      </c>
      <c r="M141">
        <f t="shared" ca="1" si="49"/>
        <v>0</v>
      </c>
      <c r="N141">
        <f t="shared" ca="1" si="49"/>
        <v>0</v>
      </c>
      <c r="O141">
        <f t="shared" ca="1" si="49"/>
        <v>0</v>
      </c>
      <c r="P141">
        <f t="shared" ca="1" si="49"/>
        <v>0</v>
      </c>
      <c r="Q141">
        <f t="shared" ca="1" si="49"/>
        <v>0</v>
      </c>
      <c r="R141">
        <f t="shared" ca="1" si="49"/>
        <v>0</v>
      </c>
      <c r="S141">
        <f t="shared" ca="1" si="49"/>
        <v>0</v>
      </c>
      <c r="T141">
        <f t="shared" ca="1" si="49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</row>
    <row r="142" spans="1:28" x14ac:dyDescent="0.35">
      <c r="A142">
        <f t="shared" si="46"/>
        <v>135</v>
      </c>
      <c r="B142" t="str">
        <f>AUT!A135</f>
        <v>Electricity by biomass and waste</v>
      </c>
      <c r="C142" t="str">
        <f>VLOOKUP('EXIOBASE EU 25 imports'!B142, 'ISIC Code Mapping'!$A$2:$D$202,  4, FALSE)</f>
        <v>ISIC 351</v>
      </c>
      <c r="D142">
        <f t="shared" ca="1" si="48"/>
        <v>0</v>
      </c>
      <c r="E142">
        <f t="shared" ca="1" si="48"/>
        <v>0</v>
      </c>
      <c r="F142">
        <f t="shared" ca="1" si="48"/>
        <v>0</v>
      </c>
      <c r="G142">
        <f t="shared" ca="1" si="48"/>
        <v>0</v>
      </c>
      <c r="H142">
        <f t="shared" ca="1" si="48"/>
        <v>0</v>
      </c>
      <c r="I142">
        <f t="shared" ca="1" si="48"/>
        <v>0</v>
      </c>
      <c r="J142">
        <f t="shared" ca="1" si="47"/>
        <v>0</v>
      </c>
      <c r="K142">
        <f t="shared" ca="1" si="49"/>
        <v>0</v>
      </c>
      <c r="L142">
        <f t="shared" ca="1" si="49"/>
        <v>0</v>
      </c>
      <c r="M142">
        <f t="shared" ca="1" si="49"/>
        <v>0</v>
      </c>
      <c r="N142">
        <f t="shared" ca="1" si="49"/>
        <v>0</v>
      </c>
      <c r="O142">
        <f t="shared" ca="1" si="49"/>
        <v>0</v>
      </c>
      <c r="P142">
        <f t="shared" ca="1" si="49"/>
        <v>0</v>
      </c>
      <c r="Q142">
        <f t="shared" ca="1" si="49"/>
        <v>0</v>
      </c>
      <c r="R142">
        <f t="shared" ca="1" si="49"/>
        <v>0</v>
      </c>
      <c r="S142">
        <f t="shared" ca="1" si="49"/>
        <v>0</v>
      </c>
      <c r="T142">
        <f t="shared" ca="1" si="49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</row>
    <row r="143" spans="1:28" x14ac:dyDescent="0.35">
      <c r="A143">
        <f t="shared" si="46"/>
        <v>136</v>
      </c>
      <c r="B143" t="str">
        <f>AUT!A136</f>
        <v>Electricity by solar photovoltaic</v>
      </c>
      <c r="C143" t="str">
        <f>VLOOKUP('EXIOBASE EU 25 imports'!B143, 'ISIC Code Mapping'!$A$2:$D$202,  4, FALSE)</f>
        <v>ISIC 351</v>
      </c>
      <c r="D143">
        <f t="shared" ca="1" si="48"/>
        <v>0</v>
      </c>
      <c r="E143">
        <f t="shared" ca="1" si="48"/>
        <v>0</v>
      </c>
      <c r="F143">
        <f t="shared" ca="1" si="48"/>
        <v>0</v>
      </c>
      <c r="G143">
        <f t="shared" ca="1" si="48"/>
        <v>0</v>
      </c>
      <c r="H143">
        <f t="shared" ca="1" si="48"/>
        <v>0</v>
      </c>
      <c r="I143">
        <f t="shared" ca="1" si="48"/>
        <v>0</v>
      </c>
      <c r="J143">
        <f t="shared" ca="1" si="47"/>
        <v>0</v>
      </c>
      <c r="K143">
        <f t="shared" ca="1" si="49"/>
        <v>0</v>
      </c>
      <c r="L143">
        <f t="shared" ca="1" si="49"/>
        <v>0</v>
      </c>
      <c r="M143">
        <f t="shared" ca="1" si="49"/>
        <v>0</v>
      </c>
      <c r="N143">
        <f t="shared" ca="1" si="49"/>
        <v>0</v>
      </c>
      <c r="O143">
        <f t="shared" ca="1" si="49"/>
        <v>0</v>
      </c>
      <c r="P143">
        <f t="shared" ca="1" si="49"/>
        <v>0</v>
      </c>
      <c r="Q143">
        <f t="shared" ca="1" si="49"/>
        <v>0</v>
      </c>
      <c r="R143">
        <f t="shared" ca="1" si="49"/>
        <v>0</v>
      </c>
      <c r="S143">
        <f t="shared" ca="1" si="49"/>
        <v>0</v>
      </c>
      <c r="T143">
        <f t="shared" ca="1" si="49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</row>
    <row r="144" spans="1:28" x14ac:dyDescent="0.35">
      <c r="A144">
        <f t="shared" si="46"/>
        <v>137</v>
      </c>
      <c r="B144" t="str">
        <f>AUT!A137</f>
        <v>Electricity by solar thermal</v>
      </c>
      <c r="C144" t="str">
        <f>VLOOKUP('EXIOBASE EU 25 imports'!B144, 'ISIC Code Mapping'!$A$2:$D$202,  4, FALSE)</f>
        <v>ISIC 351</v>
      </c>
      <c r="D144">
        <f t="shared" ca="1" si="48"/>
        <v>0</v>
      </c>
      <c r="E144">
        <f t="shared" ca="1" si="48"/>
        <v>0</v>
      </c>
      <c r="F144">
        <f t="shared" ca="1" si="48"/>
        <v>0</v>
      </c>
      <c r="G144">
        <f t="shared" ca="1" si="48"/>
        <v>0</v>
      </c>
      <c r="H144">
        <f t="shared" ca="1" si="48"/>
        <v>0</v>
      </c>
      <c r="I144">
        <f t="shared" ca="1" si="48"/>
        <v>0</v>
      </c>
      <c r="J144">
        <f t="shared" ca="1" si="47"/>
        <v>0</v>
      </c>
      <c r="K144">
        <f t="shared" ca="1" si="49"/>
        <v>0</v>
      </c>
      <c r="L144">
        <f t="shared" ca="1" si="49"/>
        <v>0</v>
      </c>
      <c r="M144">
        <f t="shared" ca="1" si="49"/>
        <v>0</v>
      </c>
      <c r="N144">
        <f t="shared" ca="1" si="49"/>
        <v>0</v>
      </c>
      <c r="O144">
        <f t="shared" ca="1" si="49"/>
        <v>0</v>
      </c>
      <c r="P144">
        <f t="shared" ca="1" si="49"/>
        <v>0</v>
      </c>
      <c r="Q144">
        <f t="shared" ca="1" si="49"/>
        <v>0</v>
      </c>
      <c r="R144">
        <f t="shared" ca="1" si="49"/>
        <v>0</v>
      </c>
      <c r="S144">
        <f t="shared" ca="1" si="49"/>
        <v>0</v>
      </c>
      <c r="T144">
        <f t="shared" ca="1" si="49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</row>
    <row r="145" spans="1:28" x14ac:dyDescent="0.35">
      <c r="A145">
        <f t="shared" si="46"/>
        <v>138</v>
      </c>
      <c r="B145" t="str">
        <f>AUT!A138</f>
        <v>Electricity by tide, wave, ocean</v>
      </c>
      <c r="C145" t="str">
        <f>VLOOKUP('EXIOBASE EU 25 imports'!B145, 'ISIC Code Mapping'!$A$2:$D$202,  4, FALSE)</f>
        <v>ISIC 351</v>
      </c>
      <c r="D145">
        <f t="shared" ca="1" si="48"/>
        <v>0</v>
      </c>
      <c r="E145">
        <f t="shared" ca="1" si="48"/>
        <v>0</v>
      </c>
      <c r="F145">
        <f t="shared" ca="1" si="48"/>
        <v>0</v>
      </c>
      <c r="G145">
        <f t="shared" ca="1" si="48"/>
        <v>0</v>
      </c>
      <c r="H145">
        <f t="shared" ca="1" si="48"/>
        <v>0</v>
      </c>
      <c r="I145">
        <f t="shared" ca="1" si="48"/>
        <v>0</v>
      </c>
      <c r="J145">
        <f t="shared" ca="1" si="47"/>
        <v>0</v>
      </c>
      <c r="K145">
        <f t="shared" ca="1" si="49"/>
        <v>0</v>
      </c>
      <c r="L145">
        <f t="shared" ca="1" si="49"/>
        <v>0</v>
      </c>
      <c r="M145">
        <f t="shared" ca="1" si="49"/>
        <v>0</v>
      </c>
      <c r="N145">
        <f t="shared" ca="1" si="49"/>
        <v>0</v>
      </c>
      <c r="O145">
        <f t="shared" ca="1" si="49"/>
        <v>0</v>
      </c>
      <c r="P145">
        <f t="shared" ca="1" si="49"/>
        <v>0</v>
      </c>
      <c r="Q145">
        <f t="shared" ca="1" si="49"/>
        <v>0</v>
      </c>
      <c r="R145">
        <f t="shared" ca="1" si="49"/>
        <v>0</v>
      </c>
      <c r="S145">
        <f t="shared" ca="1" si="49"/>
        <v>0</v>
      </c>
      <c r="T145">
        <f t="shared" ca="1" si="49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</row>
    <row r="146" spans="1:28" x14ac:dyDescent="0.35">
      <c r="A146">
        <f t="shared" si="46"/>
        <v>139</v>
      </c>
      <c r="B146" t="str">
        <f>AUT!A139</f>
        <v>Electricity by Geothermal</v>
      </c>
      <c r="C146" t="str">
        <f>VLOOKUP('EXIOBASE EU 25 imports'!B146, 'ISIC Code Mapping'!$A$2:$D$202,  4, FALSE)</f>
        <v>ISIC 351</v>
      </c>
      <c r="D146">
        <f t="shared" ca="1" si="48"/>
        <v>0</v>
      </c>
      <c r="E146">
        <f t="shared" ca="1" si="48"/>
        <v>0</v>
      </c>
      <c r="F146">
        <f t="shared" ca="1" si="48"/>
        <v>0</v>
      </c>
      <c r="G146">
        <f t="shared" ca="1" si="48"/>
        <v>0</v>
      </c>
      <c r="H146">
        <f t="shared" ca="1" si="48"/>
        <v>0</v>
      </c>
      <c r="I146">
        <f t="shared" ca="1" si="48"/>
        <v>0</v>
      </c>
      <c r="J146">
        <f t="shared" ca="1" si="47"/>
        <v>0</v>
      </c>
      <c r="K146">
        <f t="shared" ca="1" si="49"/>
        <v>0</v>
      </c>
      <c r="L146">
        <f t="shared" ca="1" si="49"/>
        <v>0</v>
      </c>
      <c r="M146">
        <f t="shared" ca="1" si="49"/>
        <v>0</v>
      </c>
      <c r="N146">
        <f t="shared" ca="1" si="49"/>
        <v>0</v>
      </c>
      <c r="O146">
        <f t="shared" ca="1" si="49"/>
        <v>0</v>
      </c>
      <c r="P146">
        <f t="shared" ca="1" si="49"/>
        <v>0</v>
      </c>
      <c r="Q146">
        <f t="shared" ca="1" si="49"/>
        <v>0</v>
      </c>
      <c r="R146">
        <f t="shared" ca="1" si="49"/>
        <v>0</v>
      </c>
      <c r="S146">
        <f t="shared" ca="1" si="49"/>
        <v>0</v>
      </c>
      <c r="T146">
        <f t="shared" ca="1" si="49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</row>
    <row r="147" spans="1:28" x14ac:dyDescent="0.35">
      <c r="A147">
        <f t="shared" si="46"/>
        <v>140</v>
      </c>
      <c r="B147" t="str">
        <f>AUT!A140</f>
        <v>Electricity nec</v>
      </c>
      <c r="C147" t="str">
        <f>VLOOKUP('EXIOBASE EU 25 imports'!B147, 'ISIC Code Mapping'!$A$2:$D$202,  4, FALSE)</f>
        <v>ISIC 351</v>
      </c>
      <c r="D147">
        <f t="shared" ca="1" si="48"/>
        <v>0</v>
      </c>
      <c r="E147">
        <f t="shared" ca="1" si="48"/>
        <v>0</v>
      </c>
      <c r="F147">
        <f t="shared" ca="1" si="48"/>
        <v>0</v>
      </c>
      <c r="G147">
        <f t="shared" ca="1" si="48"/>
        <v>0</v>
      </c>
      <c r="H147">
        <f t="shared" ca="1" si="48"/>
        <v>0</v>
      </c>
      <c r="I147">
        <f t="shared" ca="1" si="48"/>
        <v>0</v>
      </c>
      <c r="J147">
        <f t="shared" ca="1" si="47"/>
        <v>0</v>
      </c>
      <c r="K147">
        <f t="shared" ca="1" si="49"/>
        <v>0</v>
      </c>
      <c r="L147">
        <f t="shared" ca="1" si="49"/>
        <v>0</v>
      </c>
      <c r="M147">
        <f t="shared" ca="1" si="49"/>
        <v>0</v>
      </c>
      <c r="N147">
        <f t="shared" ca="1" si="49"/>
        <v>0</v>
      </c>
      <c r="O147">
        <f t="shared" ca="1" si="49"/>
        <v>0</v>
      </c>
      <c r="P147">
        <f t="shared" ca="1" si="49"/>
        <v>0</v>
      </c>
      <c r="Q147">
        <f t="shared" ca="1" si="49"/>
        <v>0</v>
      </c>
      <c r="R147">
        <f t="shared" ca="1" si="49"/>
        <v>0</v>
      </c>
      <c r="S147">
        <f t="shared" ca="1" si="49"/>
        <v>0</v>
      </c>
      <c r="T147">
        <f t="shared" ca="1" si="49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</row>
    <row r="148" spans="1:28" x14ac:dyDescent="0.35">
      <c r="A148">
        <f t="shared" si="46"/>
        <v>141</v>
      </c>
      <c r="B148" t="str">
        <f>AUT!A141</f>
        <v>Transmission services of electricity</v>
      </c>
      <c r="C148" t="str">
        <f>VLOOKUP('EXIOBASE EU 25 imports'!B148, 'ISIC Code Mapping'!$A$2:$D$202,  4, FALSE)</f>
        <v>ISIC 351</v>
      </c>
      <c r="D148">
        <f t="shared" ca="1" si="48"/>
        <v>0</v>
      </c>
      <c r="E148">
        <f t="shared" ca="1" si="48"/>
        <v>0</v>
      </c>
      <c r="F148">
        <f t="shared" ca="1" si="48"/>
        <v>0</v>
      </c>
      <c r="G148">
        <f t="shared" ca="1" si="48"/>
        <v>0</v>
      </c>
      <c r="H148">
        <f t="shared" ca="1" si="48"/>
        <v>0</v>
      </c>
      <c r="I148">
        <f t="shared" ca="1" si="48"/>
        <v>0</v>
      </c>
      <c r="J148">
        <f t="shared" ca="1" si="47"/>
        <v>0</v>
      </c>
      <c r="K148">
        <f t="shared" ca="1" si="49"/>
        <v>0</v>
      </c>
      <c r="L148">
        <f t="shared" ca="1" si="49"/>
        <v>0</v>
      </c>
      <c r="M148">
        <f t="shared" ca="1" si="49"/>
        <v>0</v>
      </c>
      <c r="N148">
        <f t="shared" ca="1" si="49"/>
        <v>0</v>
      </c>
      <c r="O148">
        <f t="shared" ca="1" si="49"/>
        <v>0</v>
      </c>
      <c r="P148">
        <f t="shared" ca="1" si="49"/>
        <v>0</v>
      </c>
      <c r="Q148">
        <f t="shared" ca="1" si="49"/>
        <v>0</v>
      </c>
      <c r="R148">
        <f t="shared" ca="1" si="49"/>
        <v>0</v>
      </c>
      <c r="S148">
        <f t="shared" ca="1" si="49"/>
        <v>0</v>
      </c>
      <c r="T148">
        <f t="shared" ca="1" si="49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</row>
    <row r="149" spans="1:28" x14ac:dyDescent="0.35">
      <c r="A149">
        <f t="shared" si="46"/>
        <v>142</v>
      </c>
      <c r="B149" t="str">
        <f>AUT!A142</f>
        <v>Distribution and trade services of electricity</v>
      </c>
      <c r="C149" t="str">
        <f>VLOOKUP('EXIOBASE EU 25 imports'!B149, 'ISIC Code Mapping'!$A$2:$D$202,  4, FALSE)</f>
        <v>ISIC 351</v>
      </c>
      <c r="D149">
        <f t="shared" ca="1" si="48"/>
        <v>0</v>
      </c>
      <c r="E149">
        <f t="shared" ca="1" si="48"/>
        <v>0</v>
      </c>
      <c r="F149">
        <f t="shared" ca="1" si="48"/>
        <v>0</v>
      </c>
      <c r="G149">
        <f t="shared" ca="1" si="48"/>
        <v>0</v>
      </c>
      <c r="H149">
        <f t="shared" ca="1" si="48"/>
        <v>0</v>
      </c>
      <c r="I149">
        <f t="shared" ca="1" si="48"/>
        <v>0</v>
      </c>
      <c r="J149">
        <f t="shared" ca="1" si="47"/>
        <v>0</v>
      </c>
      <c r="K149">
        <f t="shared" ca="1" si="49"/>
        <v>0</v>
      </c>
      <c r="L149">
        <f t="shared" ca="1" si="49"/>
        <v>0</v>
      </c>
      <c r="M149">
        <f t="shared" ca="1" si="49"/>
        <v>0</v>
      </c>
      <c r="N149">
        <f t="shared" ca="1" si="49"/>
        <v>0</v>
      </c>
      <c r="O149">
        <f t="shared" ca="1" si="49"/>
        <v>0</v>
      </c>
      <c r="P149">
        <f t="shared" ca="1" si="49"/>
        <v>0</v>
      </c>
      <c r="Q149">
        <f t="shared" ca="1" si="49"/>
        <v>0</v>
      </c>
      <c r="R149">
        <f t="shared" ca="1" si="49"/>
        <v>0</v>
      </c>
      <c r="S149">
        <f t="shared" ca="1" si="49"/>
        <v>0</v>
      </c>
      <c r="T149">
        <f t="shared" ca="1" si="49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</row>
    <row r="150" spans="1:28" x14ac:dyDescent="0.35">
      <c r="A150">
        <f t="shared" si="46"/>
        <v>143</v>
      </c>
      <c r="B150" t="str">
        <f>AUT!A143</f>
        <v>Coke oven gas</v>
      </c>
      <c r="C150" t="str">
        <f>VLOOKUP('EXIOBASE EU 25 imports'!B150, 'ISIC Code Mapping'!$A$2:$D$202,  4, FALSE)</f>
        <v>ISIC 352T353</v>
      </c>
      <c r="D150">
        <f t="shared" ref="D150:I159" ca="1" si="51">INDIRECT(D$8&amp;"!"&amp;D$7&amp;$A150)</f>
        <v>0</v>
      </c>
      <c r="E150">
        <f t="shared" ca="1" si="51"/>
        <v>8.3964229873272983E-2</v>
      </c>
      <c r="F150">
        <f t="shared" ca="1" si="51"/>
        <v>6.0211416511887451E-3</v>
      </c>
      <c r="G150">
        <f t="shared" ca="1" si="51"/>
        <v>1.886934238199983E-3</v>
      </c>
      <c r="H150">
        <f t="shared" ca="1" si="51"/>
        <v>0</v>
      </c>
      <c r="I150">
        <f t="shared" ca="1" si="51"/>
        <v>6.6329728724969905E-4</v>
      </c>
      <c r="J150">
        <f t="shared" ca="1" si="47"/>
        <v>2.1317019711776169E-2</v>
      </c>
      <c r="K150">
        <f t="shared" ref="K150:T159" ca="1" si="52">INDIRECT(K$8&amp;"!"&amp;K$7&amp;$A150)</f>
        <v>2.3763662508188938E-4</v>
      </c>
      <c r="L150">
        <f t="shared" ca="1" si="52"/>
        <v>0</v>
      </c>
      <c r="M150">
        <f t="shared" ca="1" si="52"/>
        <v>9.6643133717779439E-2</v>
      </c>
      <c r="N150">
        <f t="shared" ca="1" si="52"/>
        <v>3.262573220993388E-2</v>
      </c>
      <c r="O150">
        <f t="shared" ca="1" si="52"/>
        <v>0</v>
      </c>
      <c r="P150">
        <f t="shared" ca="1" si="52"/>
        <v>0</v>
      </c>
      <c r="Q150">
        <f t="shared" ca="1" si="52"/>
        <v>1.078613178823629E-2</v>
      </c>
      <c r="R150">
        <f t="shared" ca="1" si="52"/>
        <v>0.57151313639416756</v>
      </c>
      <c r="S150">
        <f t="shared" ca="1" si="52"/>
        <v>4.3165041990186389E-3</v>
      </c>
      <c r="T150">
        <f t="shared" ca="1" si="52"/>
        <v>2.2419814201006124E-3</v>
      </c>
      <c r="U150">
        <f t="shared" ref="U150:AB159" ca="1" si="53">INDIRECT(U$8&amp;"!"&amp;U$7&amp;$A150)</f>
        <v>0</v>
      </c>
      <c r="V150">
        <f t="shared" ca="1" si="53"/>
        <v>0</v>
      </c>
      <c r="W150">
        <f t="shared" ca="1" si="53"/>
        <v>1.6159158334582267E-4</v>
      </c>
      <c r="X150">
        <f t="shared" ca="1" si="53"/>
        <v>0.26174486503189165</v>
      </c>
      <c r="Y150">
        <f t="shared" ca="1" si="53"/>
        <v>4.5815289565223231E-2</v>
      </c>
      <c r="Z150">
        <f t="shared" ca="1" si="53"/>
        <v>0</v>
      </c>
      <c r="AA150">
        <f t="shared" ca="1" si="53"/>
        <v>0</v>
      </c>
      <c r="AB150">
        <f t="shared" ca="1" si="53"/>
        <v>0</v>
      </c>
    </row>
    <row r="151" spans="1:28" x14ac:dyDescent="0.35">
      <c r="A151">
        <f t="shared" si="46"/>
        <v>144</v>
      </c>
      <c r="B151" t="str">
        <f>AUT!A144</f>
        <v>Blast Furnace Gas</v>
      </c>
      <c r="C151" t="str">
        <f>VLOOKUP('EXIOBASE EU 25 imports'!B151, 'ISIC Code Mapping'!$A$2:$D$202,  4, FALSE)</f>
        <v>ISIC 352T353</v>
      </c>
      <c r="D151">
        <f t="shared" ca="1" si="51"/>
        <v>0</v>
      </c>
      <c r="E151">
        <f t="shared" ca="1" si="51"/>
        <v>0.24055610896342272</v>
      </c>
      <c r="F151">
        <f t="shared" ca="1" si="51"/>
        <v>1.0750976293872668E-2</v>
      </c>
      <c r="G151">
        <f t="shared" ca="1" si="51"/>
        <v>9.5623943308121677E-3</v>
      </c>
      <c r="H151">
        <f t="shared" ca="1" si="51"/>
        <v>0</v>
      </c>
      <c r="I151">
        <f t="shared" ca="1" si="51"/>
        <v>1.12073714982379E-3</v>
      </c>
      <c r="J151">
        <f t="shared" ca="1" si="47"/>
        <v>2.064034764687955E-2</v>
      </c>
      <c r="K151">
        <f t="shared" ca="1" si="52"/>
        <v>3.0811214869340349E-4</v>
      </c>
      <c r="L151">
        <f t="shared" ca="1" si="52"/>
        <v>0</v>
      </c>
      <c r="M151">
        <f t="shared" ca="1" si="52"/>
        <v>0.12530443729365301</v>
      </c>
      <c r="N151">
        <f t="shared" ca="1" si="52"/>
        <v>4.7351741046018331E-2</v>
      </c>
      <c r="O151">
        <f t="shared" ca="1" si="52"/>
        <v>0</v>
      </c>
      <c r="P151">
        <f t="shared" ca="1" si="52"/>
        <v>0</v>
      </c>
      <c r="Q151">
        <f t="shared" ca="1" si="52"/>
        <v>3.0902086491604062E-2</v>
      </c>
      <c r="R151">
        <f t="shared" ca="1" si="52"/>
        <v>1.6085195696982137</v>
      </c>
      <c r="S151">
        <f t="shared" ca="1" si="52"/>
        <v>1.0769735431013268E-2</v>
      </c>
      <c r="T151">
        <f t="shared" ca="1" si="52"/>
        <v>2.8966695706648346E-3</v>
      </c>
      <c r="U151">
        <f t="shared" ca="1" si="53"/>
        <v>0</v>
      </c>
      <c r="V151">
        <f t="shared" ca="1" si="53"/>
        <v>0</v>
      </c>
      <c r="W151">
        <f t="shared" ca="1" si="53"/>
        <v>2.0951454742421804E-4</v>
      </c>
      <c r="X151">
        <f t="shared" ca="1" si="53"/>
        <v>0.41015372062170402</v>
      </c>
      <c r="Y151">
        <f t="shared" ca="1" si="53"/>
        <v>9.1959075387438874E-2</v>
      </c>
      <c r="Z151">
        <f t="shared" ca="1" si="53"/>
        <v>0</v>
      </c>
      <c r="AA151">
        <f t="shared" ca="1" si="53"/>
        <v>0</v>
      </c>
      <c r="AB151">
        <f t="shared" ca="1" si="53"/>
        <v>0</v>
      </c>
    </row>
    <row r="152" spans="1:28" x14ac:dyDescent="0.35">
      <c r="A152">
        <f t="shared" si="46"/>
        <v>145</v>
      </c>
      <c r="B152" t="str">
        <f>AUT!A145</f>
        <v>Oxygen Steel Furnace Gas</v>
      </c>
      <c r="C152" t="str">
        <f>VLOOKUP('EXIOBASE EU 25 imports'!B152, 'ISIC Code Mapping'!$A$2:$D$202,  4, FALSE)</f>
        <v>ISIC 352T353</v>
      </c>
      <c r="D152">
        <f t="shared" ca="1" si="51"/>
        <v>0</v>
      </c>
      <c r="E152">
        <f t="shared" ca="1" si="51"/>
        <v>0</v>
      </c>
      <c r="F152">
        <f t="shared" ca="1" si="51"/>
        <v>0</v>
      </c>
      <c r="G152">
        <f t="shared" ca="1" si="51"/>
        <v>0</v>
      </c>
      <c r="H152">
        <f t="shared" ca="1" si="51"/>
        <v>0</v>
      </c>
      <c r="I152">
        <f t="shared" ca="1" si="51"/>
        <v>0</v>
      </c>
      <c r="J152">
        <f t="shared" ca="1" si="47"/>
        <v>0</v>
      </c>
      <c r="K152">
        <f t="shared" ca="1" si="52"/>
        <v>0</v>
      </c>
      <c r="L152">
        <f t="shared" ca="1" si="52"/>
        <v>0</v>
      </c>
      <c r="M152">
        <f t="shared" ca="1" si="52"/>
        <v>0</v>
      </c>
      <c r="N152">
        <f t="shared" ca="1" si="52"/>
        <v>0</v>
      </c>
      <c r="O152">
        <f t="shared" ca="1" si="52"/>
        <v>0</v>
      </c>
      <c r="P152">
        <f t="shared" ca="1" si="52"/>
        <v>0</v>
      </c>
      <c r="Q152">
        <f t="shared" ca="1" si="52"/>
        <v>0</v>
      </c>
      <c r="R152">
        <f t="shared" ca="1" si="52"/>
        <v>0</v>
      </c>
      <c r="S152">
        <f t="shared" ca="1" si="52"/>
        <v>0</v>
      </c>
      <c r="T152">
        <f t="shared" ca="1" si="52"/>
        <v>0</v>
      </c>
      <c r="U152">
        <f t="shared" ca="1" si="53"/>
        <v>0</v>
      </c>
      <c r="V152">
        <f t="shared" ca="1" si="53"/>
        <v>0</v>
      </c>
      <c r="W152">
        <f t="shared" ca="1" si="53"/>
        <v>0</v>
      </c>
      <c r="X152">
        <f t="shared" ca="1" si="53"/>
        <v>0</v>
      </c>
      <c r="Y152">
        <f t="shared" ca="1" si="53"/>
        <v>0</v>
      </c>
      <c r="Z152">
        <f t="shared" ca="1" si="53"/>
        <v>0</v>
      </c>
      <c r="AA152">
        <f t="shared" ca="1" si="53"/>
        <v>0</v>
      </c>
      <c r="AB152">
        <f t="shared" ca="1" si="53"/>
        <v>0</v>
      </c>
    </row>
    <row r="153" spans="1:28" x14ac:dyDescent="0.35">
      <c r="A153">
        <f t="shared" si="46"/>
        <v>146</v>
      </c>
      <c r="B153" t="str">
        <f>AUT!A146</f>
        <v>Gas Works Gas</v>
      </c>
      <c r="C153" t="str">
        <f>VLOOKUP('EXIOBASE EU 25 imports'!B153, 'ISIC Code Mapping'!$A$2:$D$202,  4, FALSE)</f>
        <v>ISIC 352T353</v>
      </c>
      <c r="D153">
        <f t="shared" ca="1" si="51"/>
        <v>0</v>
      </c>
      <c r="E153">
        <f t="shared" ca="1" si="51"/>
        <v>0</v>
      </c>
      <c r="F153">
        <f t="shared" ca="1" si="51"/>
        <v>0</v>
      </c>
      <c r="G153">
        <f t="shared" ca="1" si="51"/>
        <v>0</v>
      </c>
      <c r="H153">
        <f t="shared" ca="1" si="51"/>
        <v>0</v>
      </c>
      <c r="I153">
        <f t="shared" ca="1" si="51"/>
        <v>0</v>
      </c>
      <c r="J153">
        <f t="shared" ca="1" si="47"/>
        <v>0</v>
      </c>
      <c r="K153">
        <f t="shared" ca="1" si="52"/>
        <v>0</v>
      </c>
      <c r="L153">
        <f t="shared" ca="1" si="52"/>
        <v>0</v>
      </c>
      <c r="M153">
        <f t="shared" ca="1" si="52"/>
        <v>0</v>
      </c>
      <c r="N153">
        <f t="shared" ca="1" si="52"/>
        <v>6.7334481508205164E-4</v>
      </c>
      <c r="O153">
        <f t="shared" ca="1" si="52"/>
        <v>0</v>
      </c>
      <c r="P153">
        <f t="shared" ca="1" si="52"/>
        <v>0</v>
      </c>
      <c r="Q153">
        <f t="shared" ca="1" si="52"/>
        <v>0</v>
      </c>
      <c r="R153">
        <f t="shared" ca="1" si="52"/>
        <v>4.0513769919030816E-4</v>
      </c>
      <c r="S153">
        <f t="shared" ca="1" si="52"/>
        <v>1.0853864259727406E-2</v>
      </c>
      <c r="T153">
        <f t="shared" ca="1" si="52"/>
        <v>0</v>
      </c>
      <c r="U153">
        <f t="shared" ca="1" si="53"/>
        <v>0</v>
      </c>
      <c r="V153">
        <f t="shared" ca="1" si="53"/>
        <v>0</v>
      </c>
      <c r="W153">
        <f t="shared" ca="1" si="53"/>
        <v>5.8201196881516428E-3</v>
      </c>
      <c r="X153">
        <f t="shared" ca="1" si="53"/>
        <v>0</v>
      </c>
      <c r="Y153">
        <f t="shared" ca="1" si="53"/>
        <v>2.5241427279736728E-4</v>
      </c>
      <c r="Z153">
        <f t="shared" ca="1" si="53"/>
        <v>4.5896586850898598E-3</v>
      </c>
      <c r="AA153">
        <f t="shared" ca="1" si="53"/>
        <v>0</v>
      </c>
      <c r="AB153">
        <f t="shared" ca="1" si="53"/>
        <v>0</v>
      </c>
    </row>
    <row r="154" spans="1:28" x14ac:dyDescent="0.35">
      <c r="A154">
        <f t="shared" si="46"/>
        <v>147</v>
      </c>
      <c r="B154" t="str">
        <f>AUT!A147</f>
        <v>Biogas</v>
      </c>
      <c r="C154" t="str">
        <f>VLOOKUP('EXIOBASE EU 25 imports'!B154, 'ISIC Code Mapping'!$A$2:$D$202,  4, FALSE)</f>
        <v>ISIC 352T353</v>
      </c>
      <c r="D154">
        <f t="shared" ca="1" si="51"/>
        <v>0</v>
      </c>
      <c r="E154">
        <f t="shared" ca="1" si="51"/>
        <v>1.3412504433701182</v>
      </c>
      <c r="F154">
        <f t="shared" ca="1" si="51"/>
        <v>7.1820555027961724E-3</v>
      </c>
      <c r="G154">
        <f t="shared" ca="1" si="51"/>
        <v>0.49514652433976486</v>
      </c>
      <c r="H154">
        <f t="shared" ca="1" si="51"/>
        <v>0</v>
      </c>
      <c r="I154">
        <f t="shared" ca="1" si="51"/>
        <v>1.6335799651499699E-3</v>
      </c>
      <c r="J154">
        <f t="shared" ca="1" si="47"/>
        <v>2.8454691559425552E-2</v>
      </c>
      <c r="K154">
        <f t="shared" ca="1" si="52"/>
        <v>1.436918320348435E-3</v>
      </c>
      <c r="L154">
        <f t="shared" ca="1" si="52"/>
        <v>0</v>
      </c>
      <c r="M154">
        <f t="shared" ca="1" si="52"/>
        <v>0.58437241871747236</v>
      </c>
      <c r="N154">
        <f t="shared" ca="1" si="52"/>
        <v>0.1883686519117766</v>
      </c>
      <c r="O154">
        <f t="shared" ca="1" si="52"/>
        <v>0</v>
      </c>
      <c r="P154">
        <f t="shared" ca="1" si="52"/>
        <v>0</v>
      </c>
      <c r="Q154">
        <f t="shared" ca="1" si="52"/>
        <v>0.17229841880352281</v>
      </c>
      <c r="R154">
        <f t="shared" ca="1" si="52"/>
        <v>8.4380115198952144</v>
      </c>
      <c r="S154">
        <f t="shared" ca="1" si="52"/>
        <v>0.25774570498579608</v>
      </c>
      <c r="T154">
        <f t="shared" ca="1" si="52"/>
        <v>5.6353517574462891E-3</v>
      </c>
      <c r="U154">
        <f t="shared" ca="1" si="53"/>
        <v>0</v>
      </c>
      <c r="V154">
        <f t="shared" ca="1" si="53"/>
        <v>0</v>
      </c>
      <c r="W154">
        <f t="shared" ca="1" si="53"/>
        <v>0.16169481368627683</v>
      </c>
      <c r="X154">
        <f t="shared" ca="1" si="53"/>
        <v>0.70828380968550941</v>
      </c>
      <c r="Y154">
        <f t="shared" ca="1" si="53"/>
        <v>0.44461491463622771</v>
      </c>
      <c r="Z154">
        <f t="shared" ca="1" si="53"/>
        <v>0.12673957001094149</v>
      </c>
      <c r="AA154">
        <f t="shared" ca="1" si="53"/>
        <v>0</v>
      </c>
      <c r="AB154">
        <f t="shared" ca="1" si="53"/>
        <v>0</v>
      </c>
    </row>
    <row r="155" spans="1:28" x14ac:dyDescent="0.35">
      <c r="A155">
        <f t="shared" si="46"/>
        <v>148</v>
      </c>
      <c r="B155" t="str">
        <f>AUT!A148</f>
        <v>Distribution services of gaseous fuels through mains</v>
      </c>
      <c r="C155" t="str">
        <f>VLOOKUP('EXIOBASE EU 25 imports'!B155, 'ISIC Code Mapping'!$A$2:$D$202,  4, FALSE)</f>
        <v>ISIC 352T353</v>
      </c>
      <c r="D155">
        <f t="shared" ca="1" si="51"/>
        <v>0</v>
      </c>
      <c r="E155">
        <f t="shared" ca="1" si="51"/>
        <v>0</v>
      </c>
      <c r="F155">
        <f t="shared" ca="1" si="51"/>
        <v>0</v>
      </c>
      <c r="G155">
        <f t="shared" ca="1" si="51"/>
        <v>0</v>
      </c>
      <c r="H155">
        <f t="shared" ca="1" si="51"/>
        <v>0</v>
      </c>
      <c r="I155">
        <f t="shared" ca="1" si="51"/>
        <v>0</v>
      </c>
      <c r="J155">
        <f t="shared" ca="1" si="47"/>
        <v>0</v>
      </c>
      <c r="K155">
        <f t="shared" ca="1" si="52"/>
        <v>0</v>
      </c>
      <c r="L155">
        <f t="shared" ca="1" si="52"/>
        <v>0</v>
      </c>
      <c r="M155">
        <f t="shared" ca="1" si="52"/>
        <v>0</v>
      </c>
      <c r="N155">
        <f t="shared" ca="1" si="52"/>
        <v>0</v>
      </c>
      <c r="O155">
        <f t="shared" ca="1" si="52"/>
        <v>0</v>
      </c>
      <c r="P155">
        <f t="shared" ca="1" si="52"/>
        <v>0</v>
      </c>
      <c r="Q155">
        <f t="shared" ca="1" si="52"/>
        <v>0</v>
      </c>
      <c r="R155">
        <f t="shared" ca="1" si="52"/>
        <v>0</v>
      </c>
      <c r="S155">
        <f t="shared" ca="1" si="52"/>
        <v>0</v>
      </c>
      <c r="T155">
        <f t="shared" ca="1" si="52"/>
        <v>0</v>
      </c>
      <c r="U155">
        <f t="shared" ca="1" si="53"/>
        <v>0</v>
      </c>
      <c r="V155">
        <f t="shared" ca="1" si="53"/>
        <v>0</v>
      </c>
      <c r="W155">
        <f t="shared" ca="1" si="53"/>
        <v>0</v>
      </c>
      <c r="X155">
        <f t="shared" ca="1" si="53"/>
        <v>0</v>
      </c>
      <c r="Y155">
        <f t="shared" ca="1" si="53"/>
        <v>0</v>
      </c>
      <c r="Z155">
        <f t="shared" ca="1" si="53"/>
        <v>0</v>
      </c>
      <c r="AA155">
        <f t="shared" ca="1" si="53"/>
        <v>0</v>
      </c>
      <c r="AB155">
        <f t="shared" ca="1" si="53"/>
        <v>0</v>
      </c>
    </row>
    <row r="156" spans="1:28" x14ac:dyDescent="0.35">
      <c r="A156">
        <f t="shared" si="46"/>
        <v>149</v>
      </c>
      <c r="B156" t="str">
        <f>AUT!A149</f>
        <v>Steam and hot water supply services</v>
      </c>
      <c r="C156" t="str">
        <f>VLOOKUP('EXIOBASE EU 25 imports'!B156, 'ISIC Code Mapping'!$A$2:$D$202,  4, FALSE)</f>
        <v>ISIC 36T39</v>
      </c>
      <c r="D156">
        <f t="shared" ca="1" si="51"/>
        <v>0</v>
      </c>
      <c r="E156">
        <f t="shared" ca="1" si="51"/>
        <v>0</v>
      </c>
      <c r="F156">
        <f t="shared" ca="1" si="51"/>
        <v>0</v>
      </c>
      <c r="G156">
        <f t="shared" ca="1" si="51"/>
        <v>0</v>
      </c>
      <c r="H156">
        <f t="shared" ca="1" si="51"/>
        <v>0</v>
      </c>
      <c r="I156">
        <f t="shared" ca="1" si="51"/>
        <v>0</v>
      </c>
      <c r="J156">
        <f t="shared" ca="1" si="47"/>
        <v>0</v>
      </c>
      <c r="K156">
        <f t="shared" ca="1" si="52"/>
        <v>0</v>
      </c>
      <c r="L156">
        <f t="shared" ca="1" si="52"/>
        <v>0</v>
      </c>
      <c r="M156">
        <f t="shared" ca="1" si="52"/>
        <v>0</v>
      </c>
      <c r="N156">
        <f t="shared" ca="1" si="52"/>
        <v>0</v>
      </c>
      <c r="O156">
        <f t="shared" ca="1" si="52"/>
        <v>0</v>
      </c>
      <c r="P156">
        <f t="shared" ca="1" si="52"/>
        <v>0</v>
      </c>
      <c r="Q156">
        <f t="shared" ca="1" si="52"/>
        <v>0</v>
      </c>
      <c r="R156">
        <f t="shared" ca="1" si="52"/>
        <v>0</v>
      </c>
      <c r="S156">
        <f t="shared" ca="1" si="52"/>
        <v>0</v>
      </c>
      <c r="T156">
        <f t="shared" ca="1" si="52"/>
        <v>0</v>
      </c>
      <c r="U156">
        <f t="shared" ca="1" si="53"/>
        <v>0</v>
      </c>
      <c r="V156">
        <f t="shared" ca="1" si="53"/>
        <v>0</v>
      </c>
      <c r="W156">
        <f t="shared" ca="1" si="53"/>
        <v>0</v>
      </c>
      <c r="X156">
        <f t="shared" ca="1" si="53"/>
        <v>0</v>
      </c>
      <c r="Y156">
        <f t="shared" ca="1" si="53"/>
        <v>0</v>
      </c>
      <c r="Z156">
        <f t="shared" ca="1" si="53"/>
        <v>0</v>
      </c>
      <c r="AA156">
        <f t="shared" ca="1" si="53"/>
        <v>0</v>
      </c>
      <c r="AB156">
        <f t="shared" ca="1" si="53"/>
        <v>0</v>
      </c>
    </row>
    <row r="157" spans="1:28" x14ac:dyDescent="0.35">
      <c r="A157">
        <f t="shared" si="46"/>
        <v>150</v>
      </c>
      <c r="B157" t="str">
        <f>AUT!A150</f>
        <v>Collected and purified water, distribution services of water (41)</v>
      </c>
      <c r="C157" t="str">
        <f>VLOOKUP('EXIOBASE EU 25 imports'!B157, 'ISIC Code Mapping'!$A$2:$D$202,  4, FALSE)</f>
        <v>ISIC 36T39</v>
      </c>
      <c r="D157">
        <f t="shared" ca="1" si="51"/>
        <v>0</v>
      </c>
      <c r="E157">
        <f t="shared" ca="1" si="51"/>
        <v>0</v>
      </c>
      <c r="F157">
        <f t="shared" ca="1" si="51"/>
        <v>0</v>
      </c>
      <c r="G157">
        <f t="shared" ca="1" si="51"/>
        <v>0</v>
      </c>
      <c r="H157">
        <f t="shared" ca="1" si="51"/>
        <v>0</v>
      </c>
      <c r="I157">
        <f t="shared" ca="1" si="51"/>
        <v>0</v>
      </c>
      <c r="J157">
        <f t="shared" ca="1" si="47"/>
        <v>0</v>
      </c>
      <c r="K157">
        <f t="shared" ca="1" si="52"/>
        <v>0</v>
      </c>
      <c r="L157">
        <f t="shared" ca="1" si="52"/>
        <v>0</v>
      </c>
      <c r="M157">
        <f t="shared" ca="1" si="52"/>
        <v>0</v>
      </c>
      <c r="N157">
        <f t="shared" ca="1" si="52"/>
        <v>0</v>
      </c>
      <c r="O157">
        <f t="shared" ca="1" si="52"/>
        <v>0</v>
      </c>
      <c r="P157">
        <f t="shared" ca="1" si="52"/>
        <v>0</v>
      </c>
      <c r="Q157">
        <f t="shared" ca="1" si="52"/>
        <v>0</v>
      </c>
      <c r="R157">
        <f t="shared" ca="1" si="52"/>
        <v>0</v>
      </c>
      <c r="S157">
        <f t="shared" ca="1" si="52"/>
        <v>0</v>
      </c>
      <c r="T157">
        <f t="shared" ca="1" si="52"/>
        <v>0</v>
      </c>
      <c r="U157">
        <f t="shared" ca="1" si="53"/>
        <v>0</v>
      </c>
      <c r="V157">
        <f t="shared" ca="1" si="53"/>
        <v>0</v>
      </c>
      <c r="W157">
        <f t="shared" ca="1" si="53"/>
        <v>0</v>
      </c>
      <c r="X157">
        <f t="shared" ca="1" si="53"/>
        <v>0</v>
      </c>
      <c r="Y157">
        <f t="shared" ca="1" si="53"/>
        <v>0</v>
      </c>
      <c r="Z157">
        <f t="shared" ca="1" si="53"/>
        <v>0</v>
      </c>
      <c r="AA157">
        <f t="shared" ca="1" si="53"/>
        <v>0</v>
      </c>
      <c r="AB157">
        <f t="shared" ca="1" si="53"/>
        <v>0</v>
      </c>
    </row>
    <row r="158" spans="1:28" x14ac:dyDescent="0.35">
      <c r="A158">
        <f t="shared" si="46"/>
        <v>151</v>
      </c>
      <c r="B158" t="str">
        <f>AUT!A151</f>
        <v>Construction work (45)</v>
      </c>
      <c r="C158" t="str">
        <f>VLOOKUP('EXIOBASE EU 25 imports'!B158, 'ISIC Code Mapping'!$A$2:$D$202,  4, FALSE)</f>
        <v>ISIC 31T33</v>
      </c>
      <c r="D158">
        <f t="shared" ca="1" si="51"/>
        <v>2634.9949171749945</v>
      </c>
      <c r="E158">
        <f t="shared" ca="1" si="51"/>
        <v>6695.788742187342</v>
      </c>
      <c r="F158">
        <f t="shared" ca="1" si="51"/>
        <v>1482.6699148516047</v>
      </c>
      <c r="G158">
        <f t="shared" ca="1" si="51"/>
        <v>3287.3487893413735</v>
      </c>
      <c r="H158">
        <f t="shared" ca="1" si="51"/>
        <v>272.79385302289461</v>
      </c>
      <c r="I158">
        <f t="shared" ca="1" si="51"/>
        <v>1366.5197956506879</v>
      </c>
      <c r="J158">
        <f t="shared" ca="1" si="47"/>
        <v>22822.4303425336</v>
      </c>
      <c r="K158">
        <f t="shared" ca="1" si="52"/>
        <v>13484.716349471826</v>
      </c>
      <c r="L158">
        <f t="shared" ca="1" si="52"/>
        <v>821.03136867055844</v>
      </c>
      <c r="M158">
        <f t="shared" ca="1" si="52"/>
        <v>6596.7898849386866</v>
      </c>
      <c r="N158">
        <f t="shared" ca="1" si="52"/>
        <v>11602.96132372289</v>
      </c>
      <c r="O158">
        <f t="shared" ca="1" si="52"/>
        <v>235.04356561463177</v>
      </c>
      <c r="P158">
        <f t="shared" ca="1" si="52"/>
        <v>339.05171179210708</v>
      </c>
      <c r="Q158">
        <f t="shared" ca="1" si="52"/>
        <v>2300.4785342901209</v>
      </c>
      <c r="R158">
        <f t="shared" ca="1" si="52"/>
        <v>6430.7410103317161</v>
      </c>
      <c r="S158">
        <f t="shared" ca="1" si="52"/>
        <v>2163.8624066001844</v>
      </c>
      <c r="T158">
        <f t="shared" ca="1" si="52"/>
        <v>1451.0290218244436</v>
      </c>
      <c r="U158">
        <f t="shared" ca="1" si="53"/>
        <v>751.32253461047458</v>
      </c>
      <c r="V158">
        <f t="shared" ca="1" si="53"/>
        <v>379.97882165398022</v>
      </c>
      <c r="W158">
        <f t="shared" ca="1" si="53"/>
        <v>9016.2936860149493</v>
      </c>
      <c r="X158">
        <f t="shared" ca="1" si="53"/>
        <v>3324.7192698340732</v>
      </c>
      <c r="Y158">
        <f t="shared" ca="1" si="53"/>
        <v>23702.414550976839</v>
      </c>
      <c r="Z158">
        <f t="shared" ca="1" si="53"/>
        <v>168.29073433322921</v>
      </c>
      <c r="AA158">
        <f t="shared" ca="1" si="53"/>
        <v>148.46116323352328</v>
      </c>
      <c r="AB158">
        <f t="shared" ca="1" si="53"/>
        <v>177.39357999194584</v>
      </c>
    </row>
    <row r="159" spans="1:28" x14ac:dyDescent="0.35">
      <c r="A159">
        <f t="shared" si="46"/>
        <v>152</v>
      </c>
      <c r="B159" t="str">
        <f>AUT!A152</f>
        <v>Secondary construction material for treatment, Re-processing of secondary construction material into aggregates</v>
      </c>
      <c r="C159" t="str">
        <f>VLOOKUP('EXIOBASE EU 25 imports'!B159, 'ISIC Code Mapping'!$A$2:$D$202,  4, FALSE)</f>
        <v>ISIC 31T33</v>
      </c>
      <c r="D159">
        <f t="shared" ca="1" si="51"/>
        <v>0</v>
      </c>
      <c r="E159">
        <f t="shared" ca="1" si="51"/>
        <v>0</v>
      </c>
      <c r="F159">
        <f t="shared" ca="1" si="51"/>
        <v>0</v>
      </c>
      <c r="G159">
        <f t="shared" ca="1" si="51"/>
        <v>0</v>
      </c>
      <c r="H159">
        <f t="shared" ca="1" si="51"/>
        <v>0</v>
      </c>
      <c r="I159">
        <f t="shared" ca="1" si="51"/>
        <v>0</v>
      </c>
      <c r="J159">
        <f t="shared" ca="1" si="47"/>
        <v>0</v>
      </c>
      <c r="K159">
        <f t="shared" ca="1" si="52"/>
        <v>0</v>
      </c>
      <c r="L159">
        <f t="shared" ca="1" si="52"/>
        <v>0</v>
      </c>
      <c r="M159">
        <f t="shared" ca="1" si="52"/>
        <v>0</v>
      </c>
      <c r="N159">
        <f t="shared" ca="1" si="52"/>
        <v>0</v>
      </c>
      <c r="O159">
        <f t="shared" ca="1" si="52"/>
        <v>0</v>
      </c>
      <c r="P159">
        <f t="shared" ca="1" si="52"/>
        <v>0</v>
      </c>
      <c r="Q159">
        <f t="shared" ca="1" si="52"/>
        <v>0</v>
      </c>
      <c r="R159">
        <f t="shared" ca="1" si="52"/>
        <v>0</v>
      </c>
      <c r="S159">
        <f t="shared" ca="1" si="52"/>
        <v>0</v>
      </c>
      <c r="T159">
        <f t="shared" ca="1" si="52"/>
        <v>0</v>
      </c>
      <c r="U159">
        <f t="shared" ca="1" si="53"/>
        <v>0</v>
      </c>
      <c r="V159">
        <f t="shared" ca="1" si="53"/>
        <v>0</v>
      </c>
      <c r="W159">
        <f t="shared" ca="1" si="53"/>
        <v>0</v>
      </c>
      <c r="X159">
        <f t="shared" ca="1" si="53"/>
        <v>0</v>
      </c>
      <c r="Y159">
        <f t="shared" ca="1" si="53"/>
        <v>0</v>
      </c>
      <c r="Z159">
        <f t="shared" ca="1" si="53"/>
        <v>0</v>
      </c>
      <c r="AA159">
        <f t="shared" ca="1" si="53"/>
        <v>0</v>
      </c>
      <c r="AB159">
        <f t="shared" ca="1" si="53"/>
        <v>0</v>
      </c>
    </row>
    <row r="160" spans="1:28" x14ac:dyDescent="0.35">
      <c r="A160">
        <f t="shared" si="46"/>
        <v>153</v>
      </c>
      <c r="B160" t="str">
        <f>AUT!A153</f>
        <v>Sale, maintenance, repair of motor vehicles, motor vehicles parts, motorcycles, motor cycles parts and accessoiries</v>
      </c>
      <c r="C160" t="str">
        <f>VLOOKUP('EXIOBASE EU 25 imports'!B160, 'ISIC Code Mapping'!$A$2:$D$202,  4, FALSE)</f>
        <v>ISIC 45T47</v>
      </c>
      <c r="D160">
        <f t="shared" ref="D160:I169" ca="1" si="54">INDIRECT(D$8&amp;"!"&amp;D$7&amp;$A160)</f>
        <v>404.21088602561224</v>
      </c>
      <c r="E160">
        <f t="shared" ca="1" si="54"/>
        <v>1251.8051474369877</v>
      </c>
      <c r="F160">
        <f t="shared" ca="1" si="54"/>
        <v>178.97550444015874</v>
      </c>
      <c r="G160">
        <f t="shared" ca="1" si="54"/>
        <v>477.82643320088397</v>
      </c>
      <c r="H160">
        <f t="shared" ca="1" si="54"/>
        <v>22.953964134173315</v>
      </c>
      <c r="I160">
        <f t="shared" ca="1" si="54"/>
        <v>161.68066166112087</v>
      </c>
      <c r="J160">
        <f t="shared" ca="1" si="47"/>
        <v>3149.1681069058423</v>
      </c>
      <c r="K160">
        <f t="shared" ref="K160:T169" ca="1" si="55">INDIRECT(K$8&amp;"!"&amp;K$7&amp;$A160)</f>
        <v>2603.0075687320436</v>
      </c>
      <c r="L160">
        <f t="shared" ca="1" si="55"/>
        <v>148.64475409767368</v>
      </c>
      <c r="M160">
        <f t="shared" ca="1" si="55"/>
        <v>1404.5098729754495</v>
      </c>
      <c r="N160">
        <f t="shared" ca="1" si="55"/>
        <v>2215.5361876264037</v>
      </c>
      <c r="O160">
        <f t="shared" ca="1" si="55"/>
        <v>40.511681945924543</v>
      </c>
      <c r="P160">
        <f t="shared" ca="1" si="55"/>
        <v>62.94998987897398</v>
      </c>
      <c r="Q160">
        <f t="shared" ca="1" si="55"/>
        <v>641.77234466035497</v>
      </c>
      <c r="R160">
        <f t="shared" ca="1" si="55"/>
        <v>1105.9073298971919</v>
      </c>
      <c r="S160">
        <f t="shared" ca="1" si="55"/>
        <v>268.69704032873642</v>
      </c>
      <c r="T160">
        <f t="shared" ca="1" si="55"/>
        <v>328.01732974453898</v>
      </c>
      <c r="U160">
        <f t="shared" ref="U160:AB169" ca="1" si="56">INDIRECT(U$8&amp;"!"&amp;U$7&amp;$A160)</f>
        <v>94.05479117044473</v>
      </c>
      <c r="V160">
        <f t="shared" ca="1" si="56"/>
        <v>62.035217681535549</v>
      </c>
      <c r="W160">
        <f t="shared" ca="1" si="56"/>
        <v>1313.0522214174164</v>
      </c>
      <c r="X160">
        <f t="shared" ca="1" si="56"/>
        <v>728.63953794548354</v>
      </c>
      <c r="Y160">
        <f t="shared" ca="1" si="56"/>
        <v>6335.3397352181573</v>
      </c>
      <c r="Z160">
        <f t="shared" ca="1" si="56"/>
        <v>18.153367737795804</v>
      </c>
      <c r="AA160">
        <f t="shared" ca="1" si="56"/>
        <v>40.311586241822077</v>
      </c>
      <c r="AB160">
        <f t="shared" ca="1" si="56"/>
        <v>78.569974957955623</v>
      </c>
    </row>
    <row r="161" spans="1:28" x14ac:dyDescent="0.35">
      <c r="A161">
        <f t="shared" si="46"/>
        <v>154</v>
      </c>
      <c r="B161" t="str">
        <f>AUT!A154</f>
        <v>Retail trade services of motor fuel</v>
      </c>
      <c r="C161" t="str">
        <f>VLOOKUP('EXIOBASE EU 25 imports'!B161, 'ISIC Code Mapping'!$A$2:$D$202,  4, FALSE)</f>
        <v>ISIC 45T47</v>
      </c>
      <c r="D161">
        <f t="shared" ca="1" si="54"/>
        <v>34.156102997068345</v>
      </c>
      <c r="E161">
        <f t="shared" ca="1" si="54"/>
        <v>90.038924138363356</v>
      </c>
      <c r="F161">
        <f t="shared" ca="1" si="54"/>
        <v>28.159077074426722</v>
      </c>
      <c r="G161">
        <f t="shared" ca="1" si="54"/>
        <v>20.884896487471682</v>
      </c>
      <c r="H161">
        <f t="shared" ca="1" si="54"/>
        <v>3.4280039566667644</v>
      </c>
      <c r="I161">
        <f t="shared" ca="1" si="54"/>
        <v>15.94513316027763</v>
      </c>
      <c r="J161">
        <f t="shared" ca="1" si="47"/>
        <v>313.85735866849666</v>
      </c>
      <c r="K161">
        <f t="shared" ca="1" si="55"/>
        <v>300.33496909480795</v>
      </c>
      <c r="L161">
        <f t="shared" ca="1" si="55"/>
        <v>20.723903027148801</v>
      </c>
      <c r="M161">
        <f t="shared" ca="1" si="55"/>
        <v>165.8583838269129</v>
      </c>
      <c r="N161">
        <f t="shared" ca="1" si="55"/>
        <v>512.56039581787013</v>
      </c>
      <c r="O161">
        <f t="shared" ca="1" si="55"/>
        <v>9.4082852137571198</v>
      </c>
      <c r="P161">
        <f t="shared" ca="1" si="55"/>
        <v>15.783784497323589</v>
      </c>
      <c r="Q161">
        <f t="shared" ca="1" si="55"/>
        <v>139.17304490426483</v>
      </c>
      <c r="R161">
        <f t="shared" ca="1" si="55"/>
        <v>75.368266416952864</v>
      </c>
      <c r="S161">
        <f t="shared" ca="1" si="55"/>
        <v>74.158415985180824</v>
      </c>
      <c r="T161">
        <f t="shared" ca="1" si="55"/>
        <v>39.486349667114546</v>
      </c>
      <c r="U161">
        <f t="shared" ca="1" si="56"/>
        <v>15.790908487965334</v>
      </c>
      <c r="V161">
        <f t="shared" ca="1" si="56"/>
        <v>13.96507574823117</v>
      </c>
      <c r="W161">
        <f t="shared" ca="1" si="56"/>
        <v>181.96337917272797</v>
      </c>
      <c r="X161">
        <f t="shared" ca="1" si="56"/>
        <v>75.456232628462843</v>
      </c>
      <c r="Y161">
        <f t="shared" ca="1" si="56"/>
        <v>566.73306101638184</v>
      </c>
      <c r="Z161">
        <f t="shared" ca="1" si="56"/>
        <v>3.6335726790461078</v>
      </c>
      <c r="AA161">
        <f t="shared" ca="1" si="56"/>
        <v>7.3611554534755861</v>
      </c>
      <c r="AB161">
        <f t="shared" ca="1" si="56"/>
        <v>6.8479178432391405</v>
      </c>
    </row>
    <row r="162" spans="1:28" x14ac:dyDescent="0.35">
      <c r="A162">
        <f t="shared" si="46"/>
        <v>155</v>
      </c>
      <c r="B162" t="str">
        <f>AUT!A155</f>
        <v>Wholesale trade and commission trade services, except of motor vehicles and motorcycles (51)</v>
      </c>
      <c r="C162" t="str">
        <f>VLOOKUP('EXIOBASE EU 25 imports'!B162, 'ISIC Code Mapping'!$A$2:$D$202,  4, FALSE)</f>
        <v>ISIC 45T47</v>
      </c>
      <c r="D162">
        <f t="shared" ca="1" si="54"/>
        <v>1861.6057980130845</v>
      </c>
      <c r="E162">
        <f t="shared" ca="1" si="54"/>
        <v>8660.276347891273</v>
      </c>
      <c r="F162">
        <f t="shared" ca="1" si="54"/>
        <v>747.61871353947129</v>
      </c>
      <c r="G162">
        <f t="shared" ca="1" si="54"/>
        <v>3683.1929548352723</v>
      </c>
      <c r="H162">
        <f t="shared" ca="1" si="54"/>
        <v>99.297623479984011</v>
      </c>
      <c r="I162">
        <f t="shared" ca="1" si="54"/>
        <v>577.97976000747178</v>
      </c>
      <c r="J162">
        <f t="shared" ca="1" si="47"/>
        <v>16040.702084564318</v>
      </c>
      <c r="K162">
        <f t="shared" ca="1" si="55"/>
        <v>10251.86479975813</v>
      </c>
      <c r="L162">
        <f t="shared" ca="1" si="55"/>
        <v>752.69860548543136</v>
      </c>
      <c r="M162">
        <f t="shared" ca="1" si="55"/>
        <v>10959.230823219368</v>
      </c>
      <c r="N162">
        <f t="shared" ca="1" si="55"/>
        <v>8081.5030912792672</v>
      </c>
      <c r="O162">
        <f t="shared" ca="1" si="55"/>
        <v>164.03611085700595</v>
      </c>
      <c r="P162">
        <f t="shared" ca="1" si="55"/>
        <v>352.48311678468139</v>
      </c>
      <c r="Q162">
        <f t="shared" ca="1" si="55"/>
        <v>3011.401225725609</v>
      </c>
      <c r="R162">
        <f t="shared" ca="1" si="55"/>
        <v>4835.9564575920331</v>
      </c>
      <c r="S162">
        <f t="shared" ca="1" si="55"/>
        <v>1087.9303921887436</v>
      </c>
      <c r="T162">
        <f t="shared" ca="1" si="55"/>
        <v>1270.7683731831626</v>
      </c>
      <c r="U162">
        <f t="shared" ca="1" si="56"/>
        <v>453.02405389688266</v>
      </c>
      <c r="V162">
        <f t="shared" ca="1" si="56"/>
        <v>332.91802985068392</v>
      </c>
      <c r="W162">
        <f t="shared" ca="1" si="56"/>
        <v>4919.8673112934048</v>
      </c>
      <c r="X162">
        <f t="shared" ca="1" si="56"/>
        <v>2573.9730170904891</v>
      </c>
      <c r="Y162">
        <f t="shared" ca="1" si="56"/>
        <v>17760.931346478839</v>
      </c>
      <c r="Z162">
        <f t="shared" ca="1" si="56"/>
        <v>99.413784763285292</v>
      </c>
      <c r="AA162">
        <f t="shared" ca="1" si="56"/>
        <v>169.37669687595783</v>
      </c>
      <c r="AB162">
        <f t="shared" ca="1" si="56"/>
        <v>369.1661258183081</v>
      </c>
    </row>
    <row r="163" spans="1:28" x14ac:dyDescent="0.35">
      <c r="A163">
        <f t="shared" si="46"/>
        <v>156</v>
      </c>
      <c r="B163" t="str">
        <f>AUT!A156</f>
        <v>Retail  trade services, except of motor vehicles and motorcycles; repair services of personal and household goods (52)</v>
      </c>
      <c r="C163" t="str">
        <f>VLOOKUP('EXIOBASE EU 25 imports'!B163, 'ISIC Code Mapping'!$A$2:$D$202,  4, FALSE)</f>
        <v>ISIC 49T53</v>
      </c>
      <c r="D163">
        <f t="shared" ca="1" si="54"/>
        <v>1047.0228993997819</v>
      </c>
      <c r="E163">
        <f t="shared" ca="1" si="54"/>
        <v>1760.4284492303098</v>
      </c>
      <c r="F163">
        <f t="shared" ca="1" si="54"/>
        <v>409.6313156935434</v>
      </c>
      <c r="G163">
        <f t="shared" ca="1" si="54"/>
        <v>1704.6332013591857</v>
      </c>
      <c r="H163">
        <f t="shared" ca="1" si="54"/>
        <v>60.886131731034276</v>
      </c>
      <c r="I163">
        <f t="shared" ca="1" si="54"/>
        <v>414.58121313584013</v>
      </c>
      <c r="J163">
        <f t="shared" ca="1" si="47"/>
        <v>9942.3109602770946</v>
      </c>
      <c r="K163">
        <f t="shared" ca="1" si="55"/>
        <v>5974.7934007964841</v>
      </c>
      <c r="L163">
        <f t="shared" ca="1" si="55"/>
        <v>430.36668388982827</v>
      </c>
      <c r="M163">
        <f t="shared" ca="1" si="55"/>
        <v>6179.2185898600965</v>
      </c>
      <c r="N163">
        <f t="shared" ca="1" si="55"/>
        <v>6638.2099859806222</v>
      </c>
      <c r="O163">
        <f t="shared" ca="1" si="55"/>
        <v>109.1433422244893</v>
      </c>
      <c r="P163">
        <f t="shared" ca="1" si="55"/>
        <v>270.45484954880897</v>
      </c>
      <c r="Q163">
        <f t="shared" ca="1" si="55"/>
        <v>1847.3591846481352</v>
      </c>
      <c r="R163">
        <f t="shared" ca="1" si="55"/>
        <v>2287.3386254193301</v>
      </c>
      <c r="S163">
        <f t="shared" ca="1" si="55"/>
        <v>820.74244208158905</v>
      </c>
      <c r="T163">
        <f t="shared" ca="1" si="55"/>
        <v>1134.4095904470257</v>
      </c>
      <c r="U163">
        <f t="shared" ca="1" si="56"/>
        <v>275.651001011407</v>
      </c>
      <c r="V163">
        <f t="shared" ca="1" si="56"/>
        <v>194.44068010792785</v>
      </c>
      <c r="W163">
        <f t="shared" ca="1" si="56"/>
        <v>3383.5296264141548</v>
      </c>
      <c r="X163">
        <f t="shared" ca="1" si="56"/>
        <v>1642.8633277590434</v>
      </c>
      <c r="Y163">
        <f t="shared" ca="1" si="56"/>
        <v>14956.175049393203</v>
      </c>
      <c r="Z163">
        <f t="shared" ca="1" si="56"/>
        <v>59.52673753582043</v>
      </c>
      <c r="AA163">
        <f t="shared" ca="1" si="56"/>
        <v>104.94879668657795</v>
      </c>
      <c r="AB163">
        <f t="shared" ca="1" si="56"/>
        <v>244.96011943931191</v>
      </c>
    </row>
    <row r="164" spans="1:28" x14ac:dyDescent="0.35">
      <c r="A164">
        <f t="shared" si="46"/>
        <v>157</v>
      </c>
      <c r="B164" t="str">
        <f>AUT!A157</f>
        <v>Hotel and restaurant services (55)</v>
      </c>
      <c r="C164" t="str">
        <f>VLOOKUP('EXIOBASE EU 25 imports'!B164, 'ISIC Code Mapping'!$A$2:$D$202,  4, FALSE)</f>
        <v>ISIC 55T56</v>
      </c>
      <c r="D164">
        <f t="shared" ca="1" si="54"/>
        <v>9966.6663107282147</v>
      </c>
      <c r="E164">
        <f t="shared" ca="1" si="54"/>
        <v>16802.817814082096</v>
      </c>
      <c r="F164">
        <f t="shared" ca="1" si="54"/>
        <v>4433.0417074960515</v>
      </c>
      <c r="G164">
        <f t="shared" ca="1" si="54"/>
        <v>7592.5049333968</v>
      </c>
      <c r="H164">
        <f t="shared" ca="1" si="54"/>
        <v>803.35144544327045</v>
      </c>
      <c r="I164">
        <f t="shared" ca="1" si="54"/>
        <v>5346.0289464784728</v>
      </c>
      <c r="J164">
        <f t="shared" ca="1" si="47"/>
        <v>41771.389365680254</v>
      </c>
      <c r="K164">
        <f t="shared" ca="1" si="55"/>
        <v>85943.541466606242</v>
      </c>
      <c r="L164">
        <f t="shared" ca="1" si="55"/>
        <v>2633.5377601370751</v>
      </c>
      <c r="M164">
        <f t="shared" ca="1" si="55"/>
        <v>6701.4061854349357</v>
      </c>
      <c r="N164">
        <f t="shared" ca="1" si="55"/>
        <v>29313.409887502981</v>
      </c>
      <c r="O164">
        <f t="shared" ca="1" si="55"/>
        <v>885.60572545980892</v>
      </c>
      <c r="P164">
        <f t="shared" ca="1" si="55"/>
        <v>1210.5804915825165</v>
      </c>
      <c r="Q164">
        <f t="shared" ca="1" si="55"/>
        <v>3981.9385307936782</v>
      </c>
      <c r="R164">
        <f t="shared" ca="1" si="55"/>
        <v>22493.184751658293</v>
      </c>
      <c r="S164">
        <f t="shared" ca="1" si="55"/>
        <v>8683.7545124910466</v>
      </c>
      <c r="T164">
        <f t="shared" ca="1" si="55"/>
        <v>4196.7265592760814</v>
      </c>
      <c r="U164">
        <f t="shared" ca="1" si="56"/>
        <v>2689.9963394301931</v>
      </c>
      <c r="V164">
        <f t="shared" ca="1" si="56"/>
        <v>1068.6265195663029</v>
      </c>
      <c r="W164">
        <f t="shared" ca="1" si="56"/>
        <v>17361.396545828364</v>
      </c>
      <c r="X164">
        <f t="shared" ca="1" si="56"/>
        <v>14446.473768906497</v>
      </c>
      <c r="Y164">
        <f t="shared" ca="1" si="56"/>
        <v>49329.093892120123</v>
      </c>
      <c r="Z164">
        <f t="shared" ca="1" si="56"/>
        <v>1394.9461399165798</v>
      </c>
      <c r="AA164">
        <f t="shared" ca="1" si="56"/>
        <v>1114.0264270730941</v>
      </c>
      <c r="AB164">
        <f t="shared" ca="1" si="56"/>
        <v>232.35774336320944</v>
      </c>
    </row>
    <row r="165" spans="1:28" x14ac:dyDescent="0.35">
      <c r="A165">
        <f t="shared" si="46"/>
        <v>158</v>
      </c>
      <c r="B165" t="str">
        <f>AUT!A158</f>
        <v>Railway transportation services</v>
      </c>
      <c r="C165" t="str">
        <f>VLOOKUP('EXIOBASE EU 25 imports'!B165, 'ISIC Code Mapping'!$A$2:$D$202,  4, FALSE)</f>
        <v>ISIC 49T53</v>
      </c>
      <c r="D165">
        <f t="shared" ca="1" si="54"/>
        <v>2107.3157235889225</v>
      </c>
      <c r="E165">
        <f t="shared" ca="1" si="54"/>
        <v>1342.2320198995621</v>
      </c>
      <c r="F165">
        <f t="shared" ca="1" si="54"/>
        <v>892.62537088917338</v>
      </c>
      <c r="G165">
        <f t="shared" ca="1" si="54"/>
        <v>303.87581200507702</v>
      </c>
      <c r="H165">
        <f t="shared" ca="1" si="54"/>
        <v>137.32470128582244</v>
      </c>
      <c r="I165">
        <f t="shared" ca="1" si="54"/>
        <v>413.83095430903415</v>
      </c>
      <c r="J165">
        <f t="shared" ca="1" si="47"/>
        <v>5566.9209286992591</v>
      </c>
      <c r="K165">
        <f t="shared" ca="1" si="55"/>
        <v>5572.1739016774882</v>
      </c>
      <c r="L165">
        <f t="shared" ca="1" si="55"/>
        <v>566.73788472249316</v>
      </c>
      <c r="M165">
        <f t="shared" ca="1" si="55"/>
        <v>376.22587324300298</v>
      </c>
      <c r="N165">
        <f t="shared" ca="1" si="55"/>
        <v>1736.8434896837796</v>
      </c>
      <c r="O165">
        <f t="shared" ca="1" si="55"/>
        <v>159.72138607548862</v>
      </c>
      <c r="P165">
        <f t="shared" ca="1" si="55"/>
        <v>339.04388803090688</v>
      </c>
      <c r="Q165">
        <f t="shared" ca="1" si="55"/>
        <v>272.81242339575522</v>
      </c>
      <c r="R165">
        <f t="shared" ca="1" si="55"/>
        <v>1445.2706980573585</v>
      </c>
      <c r="S165">
        <f t="shared" ca="1" si="55"/>
        <v>1280.6168911018551</v>
      </c>
      <c r="T165">
        <f t="shared" ca="1" si="55"/>
        <v>403.8434399893012</v>
      </c>
      <c r="U165">
        <f t="shared" ca="1" si="56"/>
        <v>864.58765756521211</v>
      </c>
      <c r="V165">
        <f t="shared" ca="1" si="56"/>
        <v>165.90502583958269</v>
      </c>
      <c r="W165">
        <f t="shared" ca="1" si="56"/>
        <v>906.12005755097744</v>
      </c>
      <c r="X165">
        <f t="shared" ca="1" si="56"/>
        <v>789.39267466922877</v>
      </c>
      <c r="Y165">
        <f t="shared" ca="1" si="56"/>
        <v>2435.6089164235009</v>
      </c>
      <c r="Z165">
        <f t="shared" ca="1" si="56"/>
        <v>95.437053034703908</v>
      </c>
      <c r="AA165">
        <f t="shared" ca="1" si="56"/>
        <v>113.60428640315186</v>
      </c>
      <c r="AB165">
        <f t="shared" ca="1" si="56"/>
        <v>15.982859763554474</v>
      </c>
    </row>
    <row r="166" spans="1:28" x14ac:dyDescent="0.35">
      <c r="A166">
        <f t="shared" si="46"/>
        <v>159</v>
      </c>
      <c r="B166" t="str">
        <f>AUT!A159</f>
        <v>Other land transportation services</v>
      </c>
      <c r="C166" t="str">
        <f>VLOOKUP('EXIOBASE EU 25 imports'!B166, 'ISIC Code Mapping'!$A$2:$D$202,  4, FALSE)</f>
        <v>ISIC 49T53</v>
      </c>
      <c r="D166">
        <f t="shared" ca="1" si="54"/>
        <v>8239.1608091091439</v>
      </c>
      <c r="E166">
        <f t="shared" ca="1" si="54"/>
        <v>5915.6238877004716</v>
      </c>
      <c r="F166">
        <f t="shared" ca="1" si="54"/>
        <v>3964.2527905941979</v>
      </c>
      <c r="G166">
        <f t="shared" ca="1" si="54"/>
        <v>3874.9758758718599</v>
      </c>
      <c r="H166">
        <f t="shared" ca="1" si="54"/>
        <v>327.94374255730031</v>
      </c>
      <c r="I166">
        <f t="shared" ca="1" si="54"/>
        <v>1945.6801026399448</v>
      </c>
      <c r="J166">
        <f t="shared" ca="1" si="47"/>
        <v>19983.33019696573</v>
      </c>
      <c r="K166">
        <f t="shared" ca="1" si="55"/>
        <v>27511.76002557659</v>
      </c>
      <c r="L166">
        <f t="shared" ca="1" si="55"/>
        <v>1867.9264785510545</v>
      </c>
      <c r="M166">
        <f t="shared" ca="1" si="55"/>
        <v>1946.8985211717338</v>
      </c>
      <c r="N166">
        <f t="shared" ca="1" si="55"/>
        <v>12703.603962855555</v>
      </c>
      <c r="O166">
        <f t="shared" ca="1" si="55"/>
        <v>381.70828199546895</v>
      </c>
      <c r="P166">
        <f t="shared" ca="1" si="55"/>
        <v>1098.5855588944453</v>
      </c>
      <c r="Q166">
        <f t="shared" ca="1" si="55"/>
        <v>945.62316009408107</v>
      </c>
      <c r="R166">
        <f t="shared" ca="1" si="55"/>
        <v>11838.823038139151</v>
      </c>
      <c r="S166">
        <f t="shared" ca="1" si="55"/>
        <v>5445.8305133140866</v>
      </c>
      <c r="T166">
        <f t="shared" ca="1" si="55"/>
        <v>1266.8374927242028</v>
      </c>
      <c r="U166">
        <f t="shared" ca="1" si="56"/>
        <v>1301.4821967255964</v>
      </c>
      <c r="V166">
        <f t="shared" ca="1" si="56"/>
        <v>704.44142985316273</v>
      </c>
      <c r="W166">
        <f t="shared" ca="1" si="56"/>
        <v>9711.5756741879904</v>
      </c>
      <c r="X166">
        <f t="shared" ca="1" si="56"/>
        <v>3432.7204511699424</v>
      </c>
      <c r="Y166">
        <f t="shared" ca="1" si="56"/>
        <v>11850.573069336901</v>
      </c>
      <c r="Z166">
        <f t="shared" ca="1" si="56"/>
        <v>506.21165503392621</v>
      </c>
      <c r="AA166">
        <f t="shared" ca="1" si="56"/>
        <v>274.07209827062576</v>
      </c>
      <c r="AB166">
        <f t="shared" ca="1" si="56"/>
        <v>47.452754105648928</v>
      </c>
    </row>
    <row r="167" spans="1:28" x14ac:dyDescent="0.35">
      <c r="A167">
        <f t="shared" si="46"/>
        <v>160</v>
      </c>
      <c r="B167" t="str">
        <f>AUT!A160</f>
        <v>Transportation services via pipelines</v>
      </c>
      <c r="C167" t="str">
        <f>VLOOKUP('EXIOBASE EU 25 imports'!B167, 'ISIC Code Mapping'!$A$2:$D$202,  4, FALSE)</f>
        <v>ISIC 49T53</v>
      </c>
      <c r="D167">
        <f t="shared" ca="1" si="54"/>
        <v>214.23980315877606</v>
      </c>
      <c r="E167">
        <f t="shared" ca="1" si="54"/>
        <v>323.78929467208974</v>
      </c>
      <c r="F167">
        <f t="shared" ca="1" si="54"/>
        <v>465.98819790180522</v>
      </c>
      <c r="G167">
        <f t="shared" ca="1" si="54"/>
        <v>159.05894972966797</v>
      </c>
      <c r="H167">
        <f t="shared" ca="1" si="54"/>
        <v>2.9805128869255784</v>
      </c>
      <c r="I167">
        <f t="shared" ca="1" si="54"/>
        <v>21.034245908030801</v>
      </c>
      <c r="J167">
        <f t="shared" ca="1" si="47"/>
        <v>569.06214040780469</v>
      </c>
      <c r="K167">
        <f t="shared" ca="1" si="55"/>
        <v>1057.6015757449809</v>
      </c>
      <c r="L167">
        <f t="shared" ca="1" si="55"/>
        <v>94.14279134192455</v>
      </c>
      <c r="M167">
        <f t="shared" ca="1" si="55"/>
        <v>42.634692333744873</v>
      </c>
      <c r="N167">
        <f t="shared" ca="1" si="55"/>
        <v>458.20789747975914</v>
      </c>
      <c r="O167">
        <f t="shared" ca="1" si="55"/>
        <v>4.7389189625068004</v>
      </c>
      <c r="P167">
        <f t="shared" ca="1" si="55"/>
        <v>15.378754163311317</v>
      </c>
      <c r="Q167">
        <f t="shared" ca="1" si="55"/>
        <v>63.835788751639392</v>
      </c>
      <c r="R167">
        <f t="shared" ca="1" si="55"/>
        <v>246.76678511837582</v>
      </c>
      <c r="S167">
        <f t="shared" ca="1" si="55"/>
        <v>155.97922535464349</v>
      </c>
      <c r="T167">
        <f t="shared" ca="1" si="55"/>
        <v>38.838440486603766</v>
      </c>
      <c r="U167">
        <f t="shared" ca="1" si="56"/>
        <v>54.658643913372131</v>
      </c>
      <c r="V167">
        <f t="shared" ca="1" si="56"/>
        <v>49.105578505380421</v>
      </c>
      <c r="W167">
        <f t="shared" ca="1" si="56"/>
        <v>344.72359007837781</v>
      </c>
      <c r="X167">
        <f t="shared" ca="1" si="56"/>
        <v>82.833317663939383</v>
      </c>
      <c r="Y167">
        <f t="shared" ca="1" si="56"/>
        <v>351.26472504645824</v>
      </c>
      <c r="Z167">
        <f t="shared" ca="1" si="56"/>
        <v>20.795205633840073</v>
      </c>
      <c r="AA167">
        <f t="shared" ca="1" si="56"/>
        <v>10.813087520006297</v>
      </c>
      <c r="AB167">
        <f t="shared" ca="1" si="56"/>
        <v>1.7537187564687426</v>
      </c>
    </row>
    <row r="168" spans="1:28" x14ac:dyDescent="0.35">
      <c r="A168">
        <f t="shared" si="46"/>
        <v>161</v>
      </c>
      <c r="B168" t="str">
        <f>AUT!A161</f>
        <v>Sea and coastal water transportation services</v>
      </c>
      <c r="C168" t="str">
        <f>VLOOKUP('EXIOBASE EU 25 imports'!B168, 'ISIC Code Mapping'!$A$2:$D$202,  4, FALSE)</f>
        <v>ISIC 49T53</v>
      </c>
      <c r="D168">
        <f t="shared" ca="1" si="54"/>
        <v>1135.110601874047</v>
      </c>
      <c r="E168">
        <f t="shared" ca="1" si="54"/>
        <v>3091.2851391141094</v>
      </c>
      <c r="F168">
        <f t="shared" ca="1" si="54"/>
        <v>121.86114587863389</v>
      </c>
      <c r="G168">
        <f t="shared" ca="1" si="54"/>
        <v>10800.841257892505</v>
      </c>
      <c r="H168">
        <f t="shared" ca="1" si="54"/>
        <v>203.20589635946919</v>
      </c>
      <c r="I168">
        <f t="shared" ca="1" si="54"/>
        <v>2080.037555156483</v>
      </c>
      <c r="J168">
        <f t="shared" ca="1" si="47"/>
        <v>11501.165234348378</v>
      </c>
      <c r="K168">
        <f t="shared" ca="1" si="55"/>
        <v>12839.093744799988</v>
      </c>
      <c r="L168">
        <f t="shared" ca="1" si="55"/>
        <v>104.21261821493748</v>
      </c>
      <c r="M168">
        <f t="shared" ca="1" si="55"/>
        <v>673.4563404033704</v>
      </c>
      <c r="N168">
        <f t="shared" ca="1" si="55"/>
        <v>3817.3974441223522</v>
      </c>
      <c r="O168">
        <f t="shared" ca="1" si="55"/>
        <v>125.41831209505537</v>
      </c>
      <c r="P168">
        <f t="shared" ca="1" si="55"/>
        <v>203.16120885325432</v>
      </c>
      <c r="Q168">
        <f t="shared" ca="1" si="55"/>
        <v>185.23299883098827</v>
      </c>
      <c r="R168">
        <f t="shared" ca="1" si="55"/>
        <v>3866.8363164573434</v>
      </c>
      <c r="S168">
        <f t="shared" ca="1" si="55"/>
        <v>257.02787342341048</v>
      </c>
      <c r="T168">
        <f t="shared" ca="1" si="55"/>
        <v>162.4649604879036</v>
      </c>
      <c r="U168">
        <f t="shared" ca="1" si="56"/>
        <v>45.815369827593507</v>
      </c>
      <c r="V168">
        <f t="shared" ca="1" si="56"/>
        <v>107.26523008631939</v>
      </c>
      <c r="W168">
        <f t="shared" ca="1" si="56"/>
        <v>854.91574132358562</v>
      </c>
      <c r="X168">
        <f t="shared" ca="1" si="56"/>
        <v>2116.9326066900298</v>
      </c>
      <c r="Y168">
        <f t="shared" ca="1" si="56"/>
        <v>6340.2689683119925</v>
      </c>
      <c r="Z168">
        <f t="shared" ca="1" si="56"/>
        <v>101.27110553107647</v>
      </c>
      <c r="AA168">
        <f t="shared" ca="1" si="56"/>
        <v>103.44448022841732</v>
      </c>
      <c r="AB168">
        <f t="shared" ca="1" si="56"/>
        <v>95.76938866032161</v>
      </c>
    </row>
    <row r="169" spans="1:28" x14ac:dyDescent="0.35">
      <c r="A169">
        <f t="shared" si="46"/>
        <v>162</v>
      </c>
      <c r="B169" t="str">
        <f>AUT!A162</f>
        <v>Inland water transportation services</v>
      </c>
      <c r="C169" t="str">
        <f>VLOOKUP('EXIOBASE EU 25 imports'!B169, 'ISIC Code Mapping'!$A$2:$D$202,  4, FALSE)</f>
        <v>ISIC 49T53</v>
      </c>
      <c r="D169">
        <f t="shared" ca="1" si="54"/>
        <v>200.13619723357928</v>
      </c>
      <c r="E169">
        <f t="shared" ca="1" si="54"/>
        <v>243.26265077264065</v>
      </c>
      <c r="F169">
        <f t="shared" ca="1" si="54"/>
        <v>9.0080287766290592</v>
      </c>
      <c r="G169">
        <f t="shared" ca="1" si="54"/>
        <v>194.2159887527398</v>
      </c>
      <c r="H169">
        <f t="shared" ca="1" si="54"/>
        <v>2.8540337913033977</v>
      </c>
      <c r="I169">
        <f t="shared" ca="1" si="54"/>
        <v>10.712576948168547</v>
      </c>
      <c r="J169">
        <f t="shared" ca="1" si="47"/>
        <v>281.13754946267989</v>
      </c>
      <c r="K169">
        <f t="shared" ca="1" si="55"/>
        <v>1089.6578736359884</v>
      </c>
      <c r="L169">
        <f t="shared" ca="1" si="55"/>
        <v>41.565827890358882</v>
      </c>
      <c r="M169">
        <f t="shared" ca="1" si="55"/>
        <v>15.904964313438859</v>
      </c>
      <c r="N169">
        <f t="shared" ca="1" si="55"/>
        <v>38.892735894826799</v>
      </c>
      <c r="O169">
        <f t="shared" ca="1" si="55"/>
        <v>2.1718766519568873</v>
      </c>
      <c r="P169">
        <f t="shared" ca="1" si="55"/>
        <v>3.8832652238863008</v>
      </c>
      <c r="Q169">
        <f t="shared" ca="1" si="55"/>
        <v>49.053518285058104</v>
      </c>
      <c r="R169">
        <f t="shared" ca="1" si="55"/>
        <v>435.16490534889789</v>
      </c>
      <c r="S169">
        <f t="shared" ca="1" si="55"/>
        <v>38.510532919399267</v>
      </c>
      <c r="T169">
        <f t="shared" ca="1" si="55"/>
        <v>15.072424027499348</v>
      </c>
      <c r="U169">
        <f t="shared" ca="1" si="56"/>
        <v>57.827156257371243</v>
      </c>
      <c r="V169">
        <f t="shared" ca="1" si="56"/>
        <v>7.2112994558723083</v>
      </c>
      <c r="W169">
        <f t="shared" ca="1" si="56"/>
        <v>25.989416596690436</v>
      </c>
      <c r="X169">
        <f t="shared" ca="1" si="56"/>
        <v>50.298846960393995</v>
      </c>
      <c r="Y169">
        <f t="shared" ca="1" si="56"/>
        <v>143.27612479808516</v>
      </c>
      <c r="Z169">
        <f t="shared" ca="1" si="56"/>
        <v>5.9819209805891687</v>
      </c>
      <c r="AA169">
        <f t="shared" ca="1" si="56"/>
        <v>10.605220640232213</v>
      </c>
      <c r="AB169">
        <f t="shared" ca="1" si="56"/>
        <v>1.2945069011826975</v>
      </c>
    </row>
    <row r="170" spans="1:28" x14ac:dyDescent="0.35">
      <c r="A170">
        <f t="shared" ref="A170:A201" si="57">A169+1</f>
        <v>163</v>
      </c>
      <c r="B170" t="str">
        <f>AUT!A163</f>
        <v>Air transport services (62)</v>
      </c>
      <c r="C170" t="str">
        <f>VLOOKUP('EXIOBASE EU 25 imports'!B170, 'ISIC Code Mapping'!$A$2:$D$202,  4, FALSE)</f>
        <v>ISIC 49T53</v>
      </c>
      <c r="D170">
        <f t="shared" ref="D170:I179" ca="1" si="58">INDIRECT(D$8&amp;"!"&amp;D$7&amp;$A170)</f>
        <v>1174.2743907621418</v>
      </c>
      <c r="E170">
        <f t="shared" ca="1" si="58"/>
        <v>2367.9934207037259</v>
      </c>
      <c r="F170">
        <f t="shared" ca="1" si="58"/>
        <v>799.49073194764969</v>
      </c>
      <c r="G170">
        <f t="shared" ca="1" si="58"/>
        <v>2476.4037867920929</v>
      </c>
      <c r="H170">
        <f t="shared" ca="1" si="58"/>
        <v>159.76849348196546</v>
      </c>
      <c r="I170">
        <f t="shared" ca="1" si="58"/>
        <v>920.58604534881647</v>
      </c>
      <c r="J170">
        <f t="shared" ca="1" si="47"/>
        <v>11433.694244334323</v>
      </c>
      <c r="K170">
        <f t="shared" ref="K170:T179" ca="1" si="59">INDIRECT(K$8&amp;"!"&amp;K$7&amp;$A170)</f>
        <v>19131.337909584036</v>
      </c>
      <c r="L170">
        <f t="shared" ca="1" si="59"/>
        <v>1139.2528326535453</v>
      </c>
      <c r="M170">
        <f t="shared" ca="1" si="59"/>
        <v>2104.625105784768</v>
      </c>
      <c r="N170">
        <f t="shared" ca="1" si="59"/>
        <v>7243.5054712132614</v>
      </c>
      <c r="O170">
        <f t="shared" ca="1" si="59"/>
        <v>223.74478403828169</v>
      </c>
      <c r="P170">
        <f t="shared" ca="1" si="59"/>
        <v>186.50906519714601</v>
      </c>
      <c r="Q170">
        <f t="shared" ca="1" si="59"/>
        <v>779.40532169748906</v>
      </c>
      <c r="R170">
        <f t="shared" ca="1" si="59"/>
        <v>3755.190771964682</v>
      </c>
      <c r="S170">
        <f t="shared" ca="1" si="59"/>
        <v>1314.7092412528314</v>
      </c>
      <c r="T170">
        <f t="shared" ca="1" si="59"/>
        <v>919.91987493403815</v>
      </c>
      <c r="U170">
        <f t="shared" ref="U170:AB179" ca="1" si="60">INDIRECT(U$8&amp;"!"&amp;U$7&amp;$A170)</f>
        <v>220.8799000501896</v>
      </c>
      <c r="V170">
        <f t="shared" ca="1" si="60"/>
        <v>206.24025779296818</v>
      </c>
      <c r="W170">
        <f t="shared" ca="1" si="60"/>
        <v>4289.670161074594</v>
      </c>
      <c r="X170">
        <f t="shared" ca="1" si="60"/>
        <v>2966.2792417406254</v>
      </c>
      <c r="Y170">
        <f t="shared" ca="1" si="60"/>
        <v>16650.429819802263</v>
      </c>
      <c r="Z170">
        <f t="shared" ca="1" si="60"/>
        <v>275.31597096932956</v>
      </c>
      <c r="AA170">
        <f t="shared" ca="1" si="60"/>
        <v>222.04287123123456</v>
      </c>
      <c r="AB170">
        <f t="shared" ca="1" si="60"/>
        <v>137.2802373204008</v>
      </c>
    </row>
    <row r="171" spans="1:28" x14ac:dyDescent="0.35">
      <c r="A171">
        <f t="shared" si="57"/>
        <v>164</v>
      </c>
      <c r="B171" t="str">
        <f>AUT!A164</f>
        <v>Supporting and auxiliary transport services; travel agency services (63)</v>
      </c>
      <c r="C171" t="str">
        <f>VLOOKUP('EXIOBASE EU 25 imports'!B171, 'ISIC Code Mapping'!$A$2:$D$202,  4, FALSE)</f>
        <v>ISIC 49T53</v>
      </c>
      <c r="D171">
        <f t="shared" ca="1" si="58"/>
        <v>3382.9967784873656</v>
      </c>
      <c r="E171">
        <f t="shared" ca="1" si="58"/>
        <v>5134.8630638594577</v>
      </c>
      <c r="F171">
        <f t="shared" ca="1" si="58"/>
        <v>2037.0805755380134</v>
      </c>
      <c r="G171">
        <f t="shared" ca="1" si="58"/>
        <v>1725.1841243828089</v>
      </c>
      <c r="H171">
        <f t="shared" ca="1" si="58"/>
        <v>297.16812478059489</v>
      </c>
      <c r="I171">
        <f t="shared" ca="1" si="58"/>
        <v>791.211609467367</v>
      </c>
      <c r="J171">
        <f t="shared" ca="1" si="47"/>
        <v>12168.315984377883</v>
      </c>
      <c r="K171">
        <f t="shared" ca="1" si="59"/>
        <v>20508.567560209998</v>
      </c>
      <c r="L171">
        <f t="shared" ca="1" si="59"/>
        <v>1341.4058869620676</v>
      </c>
      <c r="M171">
        <f t="shared" ca="1" si="59"/>
        <v>1554.862485246394</v>
      </c>
      <c r="N171">
        <f t="shared" ca="1" si="59"/>
        <v>6422.9913250811178</v>
      </c>
      <c r="O171">
        <f t="shared" ca="1" si="59"/>
        <v>279.28286232865008</v>
      </c>
      <c r="P171">
        <f t="shared" ca="1" si="59"/>
        <v>767.89756901529813</v>
      </c>
      <c r="Q171">
        <f t="shared" ca="1" si="59"/>
        <v>565.22219559230291</v>
      </c>
      <c r="R171">
        <f t="shared" ca="1" si="59"/>
        <v>4337.1005068722352</v>
      </c>
      <c r="S171">
        <f t="shared" ca="1" si="59"/>
        <v>2102.9614292064566</v>
      </c>
      <c r="T171">
        <f t="shared" ca="1" si="59"/>
        <v>1369.2547822448605</v>
      </c>
      <c r="U171">
        <f t="shared" ca="1" si="60"/>
        <v>1405.7711530119157</v>
      </c>
      <c r="V171">
        <f t="shared" ca="1" si="60"/>
        <v>280.04154599266667</v>
      </c>
      <c r="W171">
        <f t="shared" ca="1" si="60"/>
        <v>9540.5935486829312</v>
      </c>
      <c r="X171">
        <f t="shared" ca="1" si="60"/>
        <v>2413.4763713515772</v>
      </c>
      <c r="Y171">
        <f t="shared" ca="1" si="60"/>
        <v>8519.3408230793502</v>
      </c>
      <c r="Z171">
        <f t="shared" ca="1" si="60"/>
        <v>113.23710517919693</v>
      </c>
      <c r="AA171">
        <f t="shared" ca="1" si="60"/>
        <v>115.38784257498789</v>
      </c>
      <c r="AB171">
        <f t="shared" ca="1" si="60"/>
        <v>105.36511614247293</v>
      </c>
    </row>
    <row r="172" spans="1:28" x14ac:dyDescent="0.35">
      <c r="A172">
        <f t="shared" si="57"/>
        <v>165</v>
      </c>
      <c r="B172" t="str">
        <f>AUT!A165</f>
        <v>Post and telecommunication services (64)</v>
      </c>
      <c r="C172" t="str">
        <f>VLOOKUP('EXIOBASE EU 25 imports'!B172, 'ISIC Code Mapping'!$A$2:$D$202,  4, FALSE)</f>
        <v>ISIC 61</v>
      </c>
      <c r="D172">
        <f t="shared" ca="1" si="58"/>
        <v>1532.4477009845496</v>
      </c>
      <c r="E172">
        <f t="shared" ca="1" si="58"/>
        <v>4110.8814495003671</v>
      </c>
      <c r="F172">
        <f t="shared" ca="1" si="58"/>
        <v>961.92437991721499</v>
      </c>
      <c r="G172">
        <f t="shared" ca="1" si="58"/>
        <v>1767.4754527350799</v>
      </c>
      <c r="H172">
        <f t="shared" ca="1" si="58"/>
        <v>214.29590100347608</v>
      </c>
      <c r="I172">
        <f t="shared" ca="1" si="58"/>
        <v>775.90017797066412</v>
      </c>
      <c r="J172">
        <f t="shared" ca="1" si="47"/>
        <v>10663.247050531814</v>
      </c>
      <c r="K172">
        <f t="shared" ca="1" si="59"/>
        <v>9494.8116089587402</v>
      </c>
      <c r="L172">
        <f t="shared" ca="1" si="59"/>
        <v>760.20719251626724</v>
      </c>
      <c r="M172">
        <f t="shared" ca="1" si="59"/>
        <v>7318.0070869817928</v>
      </c>
      <c r="N172">
        <f t="shared" ca="1" si="59"/>
        <v>7083.5870324166881</v>
      </c>
      <c r="O172">
        <f t="shared" ca="1" si="59"/>
        <v>168.86142816610939</v>
      </c>
      <c r="P172">
        <f t="shared" ca="1" si="59"/>
        <v>252.23316664404462</v>
      </c>
      <c r="Q172">
        <f t="shared" ca="1" si="59"/>
        <v>2094.0671790465317</v>
      </c>
      <c r="R172">
        <f t="shared" ca="1" si="59"/>
        <v>4416.1824857939573</v>
      </c>
      <c r="S172">
        <f t="shared" ca="1" si="59"/>
        <v>1000.9400211487235</v>
      </c>
      <c r="T172">
        <f t="shared" ca="1" si="59"/>
        <v>806.77482376010244</v>
      </c>
      <c r="U172">
        <f t="shared" ca="1" si="60"/>
        <v>388.04714371930942</v>
      </c>
      <c r="V172">
        <f t="shared" ca="1" si="60"/>
        <v>475.09662330496269</v>
      </c>
      <c r="W172">
        <f t="shared" ca="1" si="60"/>
        <v>3264.6543598724547</v>
      </c>
      <c r="X172">
        <f t="shared" ca="1" si="60"/>
        <v>3816.0319513667714</v>
      </c>
      <c r="Y172">
        <f t="shared" ca="1" si="60"/>
        <v>10892.236157139962</v>
      </c>
      <c r="Z172">
        <f t="shared" ca="1" si="60"/>
        <v>194.87851220621195</v>
      </c>
      <c r="AA172">
        <f t="shared" ca="1" si="60"/>
        <v>213.27317240386762</v>
      </c>
      <c r="AB172">
        <f t="shared" ca="1" si="60"/>
        <v>135.24421753026479</v>
      </c>
    </row>
    <row r="173" spans="1:28" x14ac:dyDescent="0.35">
      <c r="A173">
        <f t="shared" si="57"/>
        <v>166</v>
      </c>
      <c r="B173" t="str">
        <f>AUT!A166</f>
        <v>Financial intermediation services, except insurance and pension funding services (65)</v>
      </c>
      <c r="C173" t="str">
        <f>VLOOKUP('EXIOBASE EU 25 imports'!B173, 'ISIC Code Mapping'!$A$2:$D$202,  4, FALSE)</f>
        <v>ISIC 64T66</v>
      </c>
      <c r="D173">
        <f t="shared" ca="1" si="58"/>
        <v>1057.6528437137122</v>
      </c>
      <c r="E173">
        <f t="shared" ca="1" si="58"/>
        <v>4332.3067966689177</v>
      </c>
      <c r="F173">
        <f t="shared" ca="1" si="58"/>
        <v>291.25859844076558</v>
      </c>
      <c r="G173">
        <f t="shared" ca="1" si="58"/>
        <v>1626.8803541236321</v>
      </c>
      <c r="H173">
        <f t="shared" ca="1" si="58"/>
        <v>51.508424860344178</v>
      </c>
      <c r="I173">
        <f t="shared" ca="1" si="58"/>
        <v>917.30069799913599</v>
      </c>
      <c r="J173">
        <f t="shared" ca="1" si="47"/>
        <v>12538.040367923983</v>
      </c>
      <c r="K173">
        <f t="shared" ca="1" si="59"/>
        <v>13698.114908038853</v>
      </c>
      <c r="L173">
        <f t="shared" ca="1" si="59"/>
        <v>435.86215957723812</v>
      </c>
      <c r="M173">
        <f t="shared" ca="1" si="59"/>
        <v>6599.263781745095</v>
      </c>
      <c r="N173">
        <f t="shared" ca="1" si="59"/>
        <v>9911.3373958141965</v>
      </c>
      <c r="O173">
        <f t="shared" ca="1" si="59"/>
        <v>87.871074372044376</v>
      </c>
      <c r="P173">
        <f t="shared" ca="1" si="59"/>
        <v>91.718834565654049</v>
      </c>
      <c r="Q173">
        <f t="shared" ca="1" si="59"/>
        <v>19443.954897654548</v>
      </c>
      <c r="R173">
        <f t="shared" ca="1" si="59"/>
        <v>4006.6477847777637</v>
      </c>
      <c r="S173">
        <f t="shared" ca="1" si="59"/>
        <v>888.77418948202239</v>
      </c>
      <c r="T173">
        <f t="shared" ca="1" si="59"/>
        <v>816.97714809865079</v>
      </c>
      <c r="U173">
        <f t="shared" ca="1" si="60"/>
        <v>272.14911944600891</v>
      </c>
      <c r="V173">
        <f t="shared" ca="1" si="60"/>
        <v>144.01709332636861</v>
      </c>
      <c r="W173">
        <f t="shared" ca="1" si="60"/>
        <v>3444.7880311796062</v>
      </c>
      <c r="X173">
        <f t="shared" ca="1" si="60"/>
        <v>2301.1616649764119</v>
      </c>
      <c r="Y173">
        <f t="shared" ca="1" si="60"/>
        <v>24125.980002811157</v>
      </c>
      <c r="Z173">
        <f t="shared" ca="1" si="60"/>
        <v>70.985788350819391</v>
      </c>
      <c r="AA173">
        <f t="shared" ca="1" si="60"/>
        <v>221.51327201549012</v>
      </c>
      <c r="AB173">
        <f t="shared" ca="1" si="60"/>
        <v>218.06041499115449</v>
      </c>
    </row>
    <row r="174" spans="1:28" x14ac:dyDescent="0.35">
      <c r="A174">
        <f t="shared" si="57"/>
        <v>167</v>
      </c>
      <c r="B174" t="str">
        <f>AUT!A167</f>
        <v>Insurance and pension funding services, except compulsory social security services (66)</v>
      </c>
      <c r="C174" t="str">
        <f>VLOOKUP('EXIOBASE EU 25 imports'!B174, 'ISIC Code Mapping'!$A$2:$D$202,  4, FALSE)</f>
        <v>ISIC 64T66</v>
      </c>
      <c r="D174">
        <f t="shared" ca="1" si="58"/>
        <v>1056.4657654047173</v>
      </c>
      <c r="E174">
        <f t="shared" ca="1" si="58"/>
        <v>1515.4893171542124</v>
      </c>
      <c r="F174">
        <f t="shared" ca="1" si="58"/>
        <v>448.44989746933771</v>
      </c>
      <c r="G174">
        <f t="shared" ca="1" si="58"/>
        <v>659.4029080610386</v>
      </c>
      <c r="H174">
        <f t="shared" ca="1" si="58"/>
        <v>8.4756702799714425</v>
      </c>
      <c r="I174">
        <f t="shared" ca="1" si="58"/>
        <v>342.03016689598041</v>
      </c>
      <c r="J174">
        <f t="shared" ca="1" si="47"/>
        <v>5615.0975138000886</v>
      </c>
      <c r="K174">
        <f t="shared" ca="1" si="59"/>
        <v>6088.3771978831046</v>
      </c>
      <c r="L174">
        <f t="shared" ca="1" si="59"/>
        <v>240.37512613950463</v>
      </c>
      <c r="M174">
        <f t="shared" ca="1" si="59"/>
        <v>5337.5549743946603</v>
      </c>
      <c r="N174">
        <f t="shared" ca="1" si="59"/>
        <v>5161.5297573095431</v>
      </c>
      <c r="O174">
        <f t="shared" ca="1" si="59"/>
        <v>26.788603669851117</v>
      </c>
      <c r="P174">
        <f t="shared" ca="1" si="59"/>
        <v>64.935335993797494</v>
      </c>
      <c r="Q174">
        <f t="shared" ca="1" si="59"/>
        <v>1344.0762763434072</v>
      </c>
      <c r="R174">
        <f t="shared" ca="1" si="59"/>
        <v>1642.6579911243664</v>
      </c>
      <c r="S174">
        <f t="shared" ca="1" si="59"/>
        <v>808.50335193707156</v>
      </c>
      <c r="T174">
        <f t="shared" ca="1" si="59"/>
        <v>361.52763161867705</v>
      </c>
      <c r="U174">
        <f t="shared" ca="1" si="60"/>
        <v>278.97145458764237</v>
      </c>
      <c r="V174">
        <f t="shared" ca="1" si="60"/>
        <v>149.00423943826451</v>
      </c>
      <c r="W174">
        <f t="shared" ca="1" si="60"/>
        <v>1114.6455341133203</v>
      </c>
      <c r="X174">
        <f t="shared" ca="1" si="60"/>
        <v>868.6353925053786</v>
      </c>
      <c r="Y174">
        <f t="shared" ca="1" si="60"/>
        <v>9072.4229033139927</v>
      </c>
      <c r="Z174">
        <f t="shared" ca="1" si="60"/>
        <v>151.2123005647839</v>
      </c>
      <c r="AA174">
        <f t="shared" ca="1" si="60"/>
        <v>64.967873365787284</v>
      </c>
      <c r="AB174">
        <f t="shared" ca="1" si="60"/>
        <v>119.06708451177559</v>
      </c>
    </row>
    <row r="175" spans="1:28" x14ac:dyDescent="0.35">
      <c r="A175">
        <f t="shared" si="57"/>
        <v>168</v>
      </c>
      <c r="B175" t="str">
        <f>AUT!A168</f>
        <v>Services auxiliary to financial intermediation (67)</v>
      </c>
      <c r="C175" t="str">
        <f>VLOOKUP('EXIOBASE EU 25 imports'!B175, 'ISIC Code Mapping'!$A$2:$D$202,  4, FALSE)</f>
        <v>ISIC 64T66</v>
      </c>
      <c r="D175">
        <f t="shared" ca="1" si="58"/>
        <v>206.75312083093365</v>
      </c>
      <c r="E175">
        <f t="shared" ca="1" si="58"/>
        <v>1627.4359037128788</v>
      </c>
      <c r="F175">
        <f t="shared" ca="1" si="58"/>
        <v>131.1329460845742</v>
      </c>
      <c r="G175">
        <f t="shared" ca="1" si="58"/>
        <v>229.18664092714991</v>
      </c>
      <c r="H175">
        <f t="shared" ca="1" si="58"/>
        <v>19.705283003461595</v>
      </c>
      <c r="I175">
        <f t="shared" ca="1" si="58"/>
        <v>92.79818304393163</v>
      </c>
      <c r="J175">
        <f t="shared" ca="1" si="47"/>
        <v>3261.1549126049972</v>
      </c>
      <c r="K175">
        <f t="shared" ca="1" si="59"/>
        <v>1612.0227525407456</v>
      </c>
      <c r="L175">
        <f t="shared" ca="1" si="59"/>
        <v>226.45468776688682</v>
      </c>
      <c r="M175">
        <f t="shared" ca="1" si="59"/>
        <v>1688.0934726828521</v>
      </c>
      <c r="N175">
        <f t="shared" ca="1" si="59"/>
        <v>2005.0711994595338</v>
      </c>
      <c r="O175">
        <f t="shared" ca="1" si="59"/>
        <v>29.359978339381243</v>
      </c>
      <c r="P175">
        <f t="shared" ca="1" si="59"/>
        <v>15.291632620733271</v>
      </c>
      <c r="Q175">
        <f t="shared" ca="1" si="59"/>
        <v>2319.0059939816888</v>
      </c>
      <c r="R175">
        <f t="shared" ca="1" si="59"/>
        <v>1250.0280045955744</v>
      </c>
      <c r="S175">
        <f t="shared" ca="1" si="59"/>
        <v>284.16984807052734</v>
      </c>
      <c r="T175">
        <f t="shared" ca="1" si="59"/>
        <v>142.31999055929373</v>
      </c>
      <c r="U175">
        <f t="shared" ca="1" si="60"/>
        <v>80.646027170452697</v>
      </c>
      <c r="V175">
        <f t="shared" ca="1" si="60"/>
        <v>27.344242354211001</v>
      </c>
      <c r="W175">
        <f t="shared" ca="1" si="60"/>
        <v>723.8910595774172</v>
      </c>
      <c r="X175">
        <f t="shared" ca="1" si="60"/>
        <v>258.70181052985265</v>
      </c>
      <c r="Y175">
        <f t="shared" ca="1" si="60"/>
        <v>3896.6167437106756</v>
      </c>
      <c r="Z175">
        <f t="shared" ca="1" si="60"/>
        <v>29.708753053312407</v>
      </c>
      <c r="AA175">
        <f t="shared" ca="1" si="60"/>
        <v>19.315941615131734</v>
      </c>
      <c r="AB175">
        <f t="shared" ca="1" si="60"/>
        <v>70.078668360667507</v>
      </c>
    </row>
    <row r="176" spans="1:28" x14ac:dyDescent="0.35">
      <c r="A176">
        <f t="shared" si="57"/>
        <v>169</v>
      </c>
      <c r="B176" t="str">
        <f>AUT!A169</f>
        <v>Real estate services (70)</v>
      </c>
      <c r="C176" t="str">
        <f>VLOOKUP('EXIOBASE EU 25 imports'!B176, 'ISIC Code Mapping'!$A$2:$D$202,  4, FALSE)</f>
        <v>ISIC 68</v>
      </c>
      <c r="D176">
        <f t="shared" ca="1" si="58"/>
        <v>2324.8894687363004</v>
      </c>
      <c r="E176">
        <f t="shared" ca="1" si="58"/>
        <v>5110.1738355389671</v>
      </c>
      <c r="F176">
        <f t="shared" ca="1" si="58"/>
        <v>895.07778782448906</v>
      </c>
      <c r="G176">
        <f t="shared" ca="1" si="58"/>
        <v>3255.6053605718716</v>
      </c>
      <c r="H176">
        <f t="shared" ca="1" si="58"/>
        <v>165.07729010841945</v>
      </c>
      <c r="I176">
        <f t="shared" ca="1" si="58"/>
        <v>951.70210255257621</v>
      </c>
      <c r="J176">
        <f t="shared" ca="1" si="47"/>
        <v>23743.070834873564</v>
      </c>
      <c r="K176">
        <f t="shared" ca="1" si="59"/>
        <v>7766.3385439225258</v>
      </c>
      <c r="L176">
        <f t="shared" ca="1" si="59"/>
        <v>1557.8099169554528</v>
      </c>
      <c r="M176">
        <f t="shared" ca="1" si="59"/>
        <v>6391.2960822696214</v>
      </c>
      <c r="N176">
        <f t="shared" ca="1" si="59"/>
        <v>14375.977716257548</v>
      </c>
      <c r="O176">
        <f t="shared" ca="1" si="59"/>
        <v>186.85586921813885</v>
      </c>
      <c r="P176">
        <f t="shared" ca="1" si="59"/>
        <v>204.57368845066893</v>
      </c>
      <c r="Q176">
        <f t="shared" ca="1" si="59"/>
        <v>1467.4404767102321</v>
      </c>
      <c r="R176">
        <f t="shared" ca="1" si="59"/>
        <v>3671.9098708830679</v>
      </c>
      <c r="S176">
        <f t="shared" ca="1" si="59"/>
        <v>1626.2410505305872</v>
      </c>
      <c r="T176">
        <f t="shared" ca="1" si="59"/>
        <v>1289.5071408617655</v>
      </c>
      <c r="U176">
        <f t="shared" ca="1" si="60"/>
        <v>656.25407282071842</v>
      </c>
      <c r="V176">
        <f t="shared" ca="1" si="60"/>
        <v>306.05223974717035</v>
      </c>
      <c r="W176">
        <f t="shared" ca="1" si="60"/>
        <v>5773.2408350092992</v>
      </c>
      <c r="X176">
        <f t="shared" ca="1" si="60"/>
        <v>4348.1308553393992</v>
      </c>
      <c r="Y176">
        <f t="shared" ca="1" si="60"/>
        <v>25233.656351354599</v>
      </c>
      <c r="Z176">
        <f t="shared" ca="1" si="60"/>
        <v>244.80871250113424</v>
      </c>
      <c r="AA176">
        <f t="shared" ca="1" si="60"/>
        <v>241.54132912033384</v>
      </c>
      <c r="AB176">
        <f t="shared" ca="1" si="60"/>
        <v>504.50089387903154</v>
      </c>
    </row>
    <row r="177" spans="1:28" x14ac:dyDescent="0.35">
      <c r="A177">
        <f t="shared" si="57"/>
        <v>170</v>
      </c>
      <c r="B177" t="str">
        <f>AUT!A170</f>
        <v>Renting services of machinery and equipment without operator and of personal and household goods (71)</v>
      </c>
      <c r="C177" t="str">
        <f>VLOOKUP('EXIOBASE EU 25 imports'!B177, 'ISIC Code Mapping'!$A$2:$D$202,  4, FALSE)</f>
        <v>ISIC 69T82</v>
      </c>
      <c r="D177">
        <f t="shared" ca="1" si="58"/>
        <v>504.84823563084734</v>
      </c>
      <c r="E177">
        <f t="shared" ca="1" si="58"/>
        <v>1752.8762710333122</v>
      </c>
      <c r="F177">
        <f t="shared" ca="1" si="58"/>
        <v>836.40890453425834</v>
      </c>
      <c r="G177">
        <f t="shared" ca="1" si="58"/>
        <v>955.69674682992979</v>
      </c>
      <c r="H177">
        <f t="shared" ca="1" si="58"/>
        <v>70.758158033602228</v>
      </c>
      <c r="I177">
        <f t="shared" ca="1" si="58"/>
        <v>836.89504768929169</v>
      </c>
      <c r="J177">
        <f t="shared" ca="1" si="47"/>
        <v>6506.1429465047495</v>
      </c>
      <c r="K177">
        <f t="shared" ca="1" si="59"/>
        <v>3966.3797236678356</v>
      </c>
      <c r="L177">
        <f t="shared" ca="1" si="59"/>
        <v>484.63109333702317</v>
      </c>
      <c r="M177">
        <f t="shared" ca="1" si="59"/>
        <v>2343.8600807122857</v>
      </c>
      <c r="N177">
        <f t="shared" ca="1" si="59"/>
        <v>3124.3324409117686</v>
      </c>
      <c r="O177">
        <f t="shared" ca="1" si="59"/>
        <v>93.515265036434087</v>
      </c>
      <c r="P177">
        <f t="shared" ca="1" si="59"/>
        <v>56.971371808939963</v>
      </c>
      <c r="Q177">
        <f t="shared" ca="1" si="59"/>
        <v>270.26509449997241</v>
      </c>
      <c r="R177">
        <f t="shared" ca="1" si="59"/>
        <v>1682.5336208986146</v>
      </c>
      <c r="S177">
        <f t="shared" ca="1" si="59"/>
        <v>481.5379531485882</v>
      </c>
      <c r="T177">
        <f t="shared" ca="1" si="59"/>
        <v>334.61526104286725</v>
      </c>
      <c r="U177">
        <f t="shared" ca="1" si="60"/>
        <v>983.73911376092565</v>
      </c>
      <c r="V177">
        <f t="shared" ca="1" si="60"/>
        <v>71.219747144624989</v>
      </c>
      <c r="W177">
        <f t="shared" ca="1" si="60"/>
        <v>987.34200961432668</v>
      </c>
      <c r="X177">
        <f t="shared" ca="1" si="60"/>
        <v>1511.3589450534637</v>
      </c>
      <c r="Y177">
        <f t="shared" ca="1" si="60"/>
        <v>3729.4216361921149</v>
      </c>
      <c r="Z177">
        <f t="shared" ca="1" si="60"/>
        <v>133.53555246574814</v>
      </c>
      <c r="AA177">
        <f t="shared" ca="1" si="60"/>
        <v>110.38940209389072</v>
      </c>
      <c r="AB177">
        <f t="shared" ca="1" si="60"/>
        <v>55.442031641916635</v>
      </c>
    </row>
    <row r="178" spans="1:28" x14ac:dyDescent="0.35">
      <c r="A178">
        <f t="shared" si="57"/>
        <v>171</v>
      </c>
      <c r="B178" t="str">
        <f>AUT!A171</f>
        <v>Computer and related services (72)</v>
      </c>
      <c r="C178" t="str">
        <f>VLOOKUP('EXIOBASE EU 25 imports'!B178, 'ISIC Code Mapping'!$A$2:$D$202,  4, FALSE)</f>
        <v>ISIC 62T63</v>
      </c>
      <c r="D178">
        <f t="shared" ca="1" si="58"/>
        <v>2325.3122710079701</v>
      </c>
      <c r="E178">
        <f t="shared" ca="1" si="58"/>
        <v>4054.5631118994997</v>
      </c>
      <c r="F178">
        <f t="shared" ca="1" si="58"/>
        <v>1472.5748782249348</v>
      </c>
      <c r="G178">
        <f t="shared" ca="1" si="58"/>
        <v>2775.2033049863471</v>
      </c>
      <c r="H178">
        <f t="shared" ca="1" si="58"/>
        <v>108.82670073173813</v>
      </c>
      <c r="I178">
        <f t="shared" ca="1" si="58"/>
        <v>2142.2648283275753</v>
      </c>
      <c r="J178">
        <f t="shared" ca="1" si="47"/>
        <v>12584.688053544336</v>
      </c>
      <c r="K178">
        <f t="shared" ca="1" si="59"/>
        <v>18910.69454400563</v>
      </c>
      <c r="L178">
        <f t="shared" ca="1" si="59"/>
        <v>994.19172894361884</v>
      </c>
      <c r="M178">
        <f t="shared" ca="1" si="59"/>
        <v>3952.74085222334</v>
      </c>
      <c r="N178">
        <f t="shared" ca="1" si="59"/>
        <v>6269.6641404499251</v>
      </c>
      <c r="O178">
        <f t="shared" ca="1" si="59"/>
        <v>94.738215629416402</v>
      </c>
      <c r="P178">
        <f t="shared" ca="1" si="59"/>
        <v>90.718902206565446</v>
      </c>
      <c r="Q178">
        <f t="shared" ca="1" si="59"/>
        <v>1399.6837162993502</v>
      </c>
      <c r="R178">
        <f t="shared" ca="1" si="59"/>
        <v>7482.3729208003197</v>
      </c>
      <c r="S178">
        <f t="shared" ca="1" si="59"/>
        <v>2601.4063137722446</v>
      </c>
      <c r="T178">
        <f t="shared" ca="1" si="59"/>
        <v>819.85964413559134</v>
      </c>
      <c r="U178">
        <f t="shared" ca="1" si="60"/>
        <v>477.06722048070975</v>
      </c>
      <c r="V178">
        <f t="shared" ca="1" si="60"/>
        <v>242.18190883030078</v>
      </c>
      <c r="W178">
        <f t="shared" ca="1" si="60"/>
        <v>3301.279521926981</v>
      </c>
      <c r="X178">
        <f t="shared" ca="1" si="60"/>
        <v>5051.9019882030116</v>
      </c>
      <c r="Y178">
        <f t="shared" ca="1" si="60"/>
        <v>14458.657903859106</v>
      </c>
      <c r="Z178">
        <f t="shared" ca="1" si="60"/>
        <v>201.96264467769541</v>
      </c>
      <c r="AA178">
        <f t="shared" ca="1" si="60"/>
        <v>239.66790318622904</v>
      </c>
      <c r="AB178">
        <f t="shared" ca="1" si="60"/>
        <v>85.4495573878648</v>
      </c>
    </row>
    <row r="179" spans="1:28" x14ac:dyDescent="0.35">
      <c r="A179">
        <f t="shared" si="57"/>
        <v>172</v>
      </c>
      <c r="B179" t="str">
        <f>AUT!A172</f>
        <v>Research and development services (73)</v>
      </c>
      <c r="C179" t="str">
        <f>VLOOKUP('EXIOBASE EU 25 imports'!B179, 'ISIC Code Mapping'!$A$2:$D$202,  4, FALSE)</f>
        <v>ISIC 69T82</v>
      </c>
      <c r="D179">
        <f t="shared" ca="1" si="58"/>
        <v>595.7502967885016</v>
      </c>
      <c r="E179">
        <f t="shared" ca="1" si="58"/>
        <v>1851.9815476249682</v>
      </c>
      <c r="F179">
        <f t="shared" ca="1" si="58"/>
        <v>540.0958051702753</v>
      </c>
      <c r="G179">
        <f t="shared" ca="1" si="58"/>
        <v>779.32520110919825</v>
      </c>
      <c r="H179">
        <f t="shared" ca="1" si="58"/>
        <v>12.106977004633988</v>
      </c>
      <c r="I179">
        <f t="shared" ca="1" si="58"/>
        <v>3241.9019152631067</v>
      </c>
      <c r="J179">
        <f t="shared" ca="1" si="47"/>
        <v>8463.2605600587049</v>
      </c>
      <c r="K179">
        <f t="shared" ca="1" si="59"/>
        <v>10309.381106993274</v>
      </c>
      <c r="L179">
        <f t="shared" ca="1" si="59"/>
        <v>990.2224853356314</v>
      </c>
      <c r="M179">
        <f t="shared" ca="1" si="59"/>
        <v>6534.5095716309934</v>
      </c>
      <c r="N179">
        <f t="shared" ca="1" si="59"/>
        <v>2348.1671724529806</v>
      </c>
      <c r="O179">
        <f t="shared" ca="1" si="59"/>
        <v>51.179784416046054</v>
      </c>
      <c r="P179">
        <f t="shared" ca="1" si="59"/>
        <v>19.098925989893026</v>
      </c>
      <c r="Q179">
        <f t="shared" ca="1" si="59"/>
        <v>184.44388168202872</v>
      </c>
      <c r="R179">
        <f t="shared" ca="1" si="59"/>
        <v>2795.5966164755441</v>
      </c>
      <c r="S179">
        <f t="shared" ca="1" si="59"/>
        <v>374.20100550051757</v>
      </c>
      <c r="T179">
        <f t="shared" ca="1" si="59"/>
        <v>118.21677146989114</v>
      </c>
      <c r="U179">
        <f t="shared" ca="1" si="60"/>
        <v>51.840855172541666</v>
      </c>
      <c r="V179">
        <f t="shared" ca="1" si="60"/>
        <v>71.030707576816837</v>
      </c>
      <c r="W179">
        <f t="shared" ca="1" si="60"/>
        <v>837.36218781828302</v>
      </c>
      <c r="X179">
        <f t="shared" ca="1" si="60"/>
        <v>4501.2284871318006</v>
      </c>
      <c r="Y179">
        <f t="shared" ca="1" si="60"/>
        <v>3278.8657303795244</v>
      </c>
      <c r="Z179">
        <f t="shared" ca="1" si="60"/>
        <v>95.329620344155174</v>
      </c>
      <c r="AA179">
        <f t="shared" ca="1" si="60"/>
        <v>30.727183522862912</v>
      </c>
      <c r="AB179">
        <f t="shared" ca="1" si="60"/>
        <v>5.5959319604722237</v>
      </c>
    </row>
    <row r="180" spans="1:28" x14ac:dyDescent="0.35">
      <c r="A180">
        <f t="shared" si="57"/>
        <v>173</v>
      </c>
      <c r="B180" t="str">
        <f>AUT!A173</f>
        <v>Other business services (74)</v>
      </c>
      <c r="C180" t="str">
        <f>VLOOKUP('EXIOBASE EU 25 imports'!B180, 'ISIC Code Mapping'!$A$2:$D$202,  4, FALSE)</f>
        <v>ISIC 69T82</v>
      </c>
      <c r="D180">
        <f t="shared" ref="D180:I189" ca="1" si="61">INDIRECT(D$8&amp;"!"&amp;D$7&amp;$A180)</f>
        <v>7858.3617289046642</v>
      </c>
      <c r="E180">
        <f t="shared" ca="1" si="61"/>
        <v>15168.450420483159</v>
      </c>
      <c r="F180">
        <f t="shared" ca="1" si="61"/>
        <v>4508.3013736879057</v>
      </c>
      <c r="G180">
        <f t="shared" ca="1" si="61"/>
        <v>7163.0775466650575</v>
      </c>
      <c r="H180">
        <f t="shared" ca="1" si="61"/>
        <v>407.33369315500556</v>
      </c>
      <c r="I180">
        <f t="shared" ca="1" si="61"/>
        <v>4369.9866869277848</v>
      </c>
      <c r="J180">
        <f t="shared" ca="1" si="47"/>
        <v>49387.570945880747</v>
      </c>
      <c r="K180">
        <f t="shared" ref="K180:T189" ca="1" si="62">INDIRECT(K$8&amp;"!"&amp;K$7&amp;$A180)</f>
        <v>69017.054150916185</v>
      </c>
      <c r="L180">
        <f t="shared" ca="1" si="62"/>
        <v>4979.3969936612739</v>
      </c>
      <c r="M180">
        <f t="shared" ca="1" si="62"/>
        <v>51598.486919552917</v>
      </c>
      <c r="N180">
        <f t="shared" ca="1" si="62"/>
        <v>25196.355434477544</v>
      </c>
      <c r="O180">
        <f t="shared" ca="1" si="62"/>
        <v>319.44424576890327</v>
      </c>
      <c r="P180">
        <f t="shared" ca="1" si="62"/>
        <v>422.11242681566108</v>
      </c>
      <c r="Q180">
        <f t="shared" ca="1" si="62"/>
        <v>2936.2813977887427</v>
      </c>
      <c r="R180">
        <f t="shared" ca="1" si="62"/>
        <v>30028.247821583907</v>
      </c>
      <c r="S180">
        <f t="shared" ca="1" si="62"/>
        <v>8518.2718933980268</v>
      </c>
      <c r="T180">
        <f t="shared" ca="1" si="62"/>
        <v>2367.3762589218809</v>
      </c>
      <c r="U180">
        <f t="shared" ref="U180:AB189" ca="1" si="63">INDIRECT(U$8&amp;"!"&amp;U$7&amp;$A180)</f>
        <v>1461.1869944062989</v>
      </c>
      <c r="V180">
        <f t="shared" ca="1" si="63"/>
        <v>1188.0372368093654</v>
      </c>
      <c r="W180">
        <f t="shared" ca="1" si="63"/>
        <v>9126.1421190517813</v>
      </c>
      <c r="X180">
        <f t="shared" ca="1" si="63"/>
        <v>9610.1246603648742</v>
      </c>
      <c r="Y180">
        <f t="shared" ca="1" si="63"/>
        <v>43231.381031723693</v>
      </c>
      <c r="Z180">
        <f t="shared" ca="1" si="63"/>
        <v>654.49563936328252</v>
      </c>
      <c r="AA180">
        <f t="shared" ca="1" si="63"/>
        <v>877.90563823304376</v>
      </c>
      <c r="AB180">
        <f t="shared" ca="1" si="63"/>
        <v>474.47810740290817</v>
      </c>
    </row>
    <row r="181" spans="1:28" x14ac:dyDescent="0.35">
      <c r="A181">
        <f t="shared" si="57"/>
        <v>174</v>
      </c>
      <c r="B181" t="str">
        <f>AUT!A174</f>
        <v>Public administration and defence services; compulsory social security services (75)</v>
      </c>
      <c r="C181" t="str">
        <f>VLOOKUP('EXIOBASE EU 25 imports'!B181, 'ISIC Code Mapping'!$A$2:$D$202,  4, FALSE)</f>
        <v>ISIC 84</v>
      </c>
      <c r="D181">
        <f t="shared" ca="1" si="61"/>
        <v>987.09105327351631</v>
      </c>
      <c r="E181">
        <f t="shared" ca="1" si="61"/>
        <v>3501.7815371796532</v>
      </c>
      <c r="F181">
        <f t="shared" ca="1" si="61"/>
        <v>321.34455314718161</v>
      </c>
      <c r="G181">
        <f t="shared" ca="1" si="61"/>
        <v>1991.1677974870545</v>
      </c>
      <c r="H181">
        <f t="shared" ca="1" si="61"/>
        <v>53.242764894991844</v>
      </c>
      <c r="I181">
        <f t="shared" ca="1" si="61"/>
        <v>473.95583169226472</v>
      </c>
      <c r="J181">
        <f t="shared" ca="1" si="47"/>
        <v>11509.799627262593</v>
      </c>
      <c r="K181">
        <f t="shared" ca="1" si="62"/>
        <v>4332.5142172286342</v>
      </c>
      <c r="L181">
        <f t="shared" ca="1" si="62"/>
        <v>511.19396790719662</v>
      </c>
      <c r="M181">
        <f t="shared" ca="1" si="62"/>
        <v>3721.6888086688</v>
      </c>
      <c r="N181">
        <f t="shared" ca="1" si="62"/>
        <v>6505.9609842874142</v>
      </c>
      <c r="O181">
        <f t="shared" ca="1" si="62"/>
        <v>55.807112920666981</v>
      </c>
      <c r="P181">
        <f t="shared" ca="1" si="62"/>
        <v>182.48036933851418</v>
      </c>
      <c r="Q181">
        <f t="shared" ca="1" si="62"/>
        <v>1243.5050934936694</v>
      </c>
      <c r="R181">
        <f t="shared" ca="1" si="62"/>
        <v>1961.8944015552383</v>
      </c>
      <c r="S181">
        <f t="shared" ca="1" si="62"/>
        <v>490.32572770273464</v>
      </c>
      <c r="T181">
        <f t="shared" ca="1" si="62"/>
        <v>771.22099085398702</v>
      </c>
      <c r="U181">
        <f t="shared" ca="1" si="63"/>
        <v>136.212173074492</v>
      </c>
      <c r="V181">
        <f t="shared" ca="1" si="63"/>
        <v>181.64668101992282</v>
      </c>
      <c r="W181">
        <f t="shared" ca="1" si="63"/>
        <v>3905.2841467457565</v>
      </c>
      <c r="X181">
        <f t="shared" ca="1" si="63"/>
        <v>1013.7546836670474</v>
      </c>
      <c r="Y181">
        <f t="shared" ca="1" si="63"/>
        <v>14493.049695749696</v>
      </c>
      <c r="Z181">
        <f t="shared" ca="1" si="63"/>
        <v>33.402787277373513</v>
      </c>
      <c r="AA181">
        <f t="shared" ca="1" si="63"/>
        <v>145.06220130499401</v>
      </c>
      <c r="AB181">
        <f t="shared" ca="1" si="63"/>
        <v>290.4303530406923</v>
      </c>
    </row>
    <row r="182" spans="1:28" x14ac:dyDescent="0.35">
      <c r="A182">
        <f t="shared" si="57"/>
        <v>175</v>
      </c>
      <c r="B182" t="str">
        <f>AUT!A175</f>
        <v>Education services (80)</v>
      </c>
      <c r="C182" t="str">
        <f>VLOOKUP('EXIOBASE EU 25 imports'!B182, 'ISIC Code Mapping'!$A$2:$D$202,  4, FALSE)</f>
        <v>ISIC 85</v>
      </c>
      <c r="D182">
        <f t="shared" ca="1" si="61"/>
        <v>679.92207867988225</v>
      </c>
      <c r="E182">
        <f t="shared" ca="1" si="61"/>
        <v>2120.4360592321132</v>
      </c>
      <c r="F182">
        <f t="shared" ca="1" si="61"/>
        <v>170.37349958045735</v>
      </c>
      <c r="G182">
        <f t="shared" ca="1" si="61"/>
        <v>1523.3979788579411</v>
      </c>
      <c r="H182">
        <f t="shared" ca="1" si="61"/>
        <v>19.744953423261972</v>
      </c>
      <c r="I182">
        <f t="shared" ca="1" si="61"/>
        <v>274.6162798213316</v>
      </c>
      <c r="J182">
        <f t="shared" ca="1" si="47"/>
        <v>7753.4708073286465</v>
      </c>
      <c r="K182">
        <f t="shared" ca="1" si="62"/>
        <v>5128.6887404505997</v>
      </c>
      <c r="L182">
        <f t="shared" ca="1" si="62"/>
        <v>279.03414776632815</v>
      </c>
      <c r="M182">
        <f t="shared" ca="1" si="62"/>
        <v>4116.7939419300355</v>
      </c>
      <c r="N182">
        <f t="shared" ca="1" si="62"/>
        <v>3444.5049645983386</v>
      </c>
      <c r="O182">
        <f t="shared" ca="1" si="62"/>
        <v>32.217492535548629</v>
      </c>
      <c r="P182">
        <f t="shared" ca="1" si="62"/>
        <v>87.984711579674297</v>
      </c>
      <c r="Q182">
        <f t="shared" ca="1" si="62"/>
        <v>736.35058518830613</v>
      </c>
      <c r="R182">
        <f t="shared" ca="1" si="62"/>
        <v>899.10721272144701</v>
      </c>
      <c r="S182">
        <f t="shared" ca="1" si="62"/>
        <v>341.88719825316304</v>
      </c>
      <c r="T182">
        <f t="shared" ca="1" si="62"/>
        <v>665.34014051270071</v>
      </c>
      <c r="U182">
        <f t="shared" ca="1" si="63"/>
        <v>103.78183822849086</v>
      </c>
      <c r="V182">
        <f t="shared" ca="1" si="63"/>
        <v>76.944282739571477</v>
      </c>
      <c r="W182">
        <f t="shared" ca="1" si="63"/>
        <v>3043.7020581177676</v>
      </c>
      <c r="X182">
        <f t="shared" ca="1" si="63"/>
        <v>887.9701321977426</v>
      </c>
      <c r="Y182">
        <f t="shared" ca="1" si="63"/>
        <v>11992.738820611068</v>
      </c>
      <c r="Z182">
        <f t="shared" ca="1" si="63"/>
        <v>23.061242077972317</v>
      </c>
      <c r="AA182">
        <f t="shared" ca="1" si="63"/>
        <v>69.057521245801851</v>
      </c>
      <c r="AB182">
        <f t="shared" ca="1" si="63"/>
        <v>192.31053556271522</v>
      </c>
    </row>
    <row r="183" spans="1:28" x14ac:dyDescent="0.35">
      <c r="A183">
        <f t="shared" si="57"/>
        <v>176</v>
      </c>
      <c r="B183" t="str">
        <f>AUT!A176</f>
        <v>Health and social work services (85)</v>
      </c>
      <c r="C183" t="str">
        <f>VLOOKUP('EXIOBASE EU 25 imports'!B183, 'ISIC Code Mapping'!$A$2:$D$202,  4, FALSE)</f>
        <v>ISIC 86T88</v>
      </c>
      <c r="D183">
        <f t="shared" ca="1" si="61"/>
        <v>1260.8915614358773</v>
      </c>
      <c r="E183">
        <f t="shared" ca="1" si="61"/>
        <v>3571.0001573292816</v>
      </c>
      <c r="F183">
        <f t="shared" ca="1" si="61"/>
        <v>208.27819264105401</v>
      </c>
      <c r="G183">
        <f t="shared" ca="1" si="61"/>
        <v>3182.2851050363761</v>
      </c>
      <c r="H183">
        <f t="shared" ca="1" si="61"/>
        <v>22.862231813256436</v>
      </c>
      <c r="I183">
        <f t="shared" ca="1" si="61"/>
        <v>518.87977578212679</v>
      </c>
      <c r="J183">
        <f t="shared" ca="1" si="47"/>
        <v>12709.523745625356</v>
      </c>
      <c r="K183">
        <f t="shared" ca="1" si="62"/>
        <v>8853.0122508177083</v>
      </c>
      <c r="L183">
        <f t="shared" ca="1" si="62"/>
        <v>424.89685484928384</v>
      </c>
      <c r="M183">
        <f t="shared" ca="1" si="62"/>
        <v>6272.6105975356186</v>
      </c>
      <c r="N183">
        <f t="shared" ca="1" si="62"/>
        <v>6013.8133246850657</v>
      </c>
      <c r="O183">
        <f t="shared" ca="1" si="62"/>
        <v>37.86489451899272</v>
      </c>
      <c r="P183">
        <f t="shared" ca="1" si="62"/>
        <v>88.563485744768712</v>
      </c>
      <c r="Q183">
        <f t="shared" ca="1" si="62"/>
        <v>1297.8927430248689</v>
      </c>
      <c r="R183">
        <f t="shared" ca="1" si="62"/>
        <v>1562.9418117700554</v>
      </c>
      <c r="S183">
        <f t="shared" ca="1" si="62"/>
        <v>500.4428117325466</v>
      </c>
      <c r="T183">
        <f t="shared" ca="1" si="62"/>
        <v>941.32116100857104</v>
      </c>
      <c r="U183">
        <f t="shared" ca="1" si="63"/>
        <v>100.72634344309527</v>
      </c>
      <c r="V183">
        <f t="shared" ca="1" si="63"/>
        <v>101.22825838204859</v>
      </c>
      <c r="W183">
        <f t="shared" ca="1" si="63"/>
        <v>4902.5199122306412</v>
      </c>
      <c r="X183">
        <f t="shared" ca="1" si="63"/>
        <v>1542.2513361202762</v>
      </c>
      <c r="Y183">
        <f t="shared" ca="1" si="63"/>
        <v>21171.65151687897</v>
      </c>
      <c r="Z183">
        <f t="shared" ca="1" si="63"/>
        <v>34.480609385481557</v>
      </c>
      <c r="AA183">
        <f t="shared" ca="1" si="63"/>
        <v>74.694716630235803</v>
      </c>
      <c r="AB183">
        <f t="shared" ca="1" si="63"/>
        <v>243.07764253984598</v>
      </c>
    </row>
    <row r="184" spans="1:28" x14ac:dyDescent="0.35">
      <c r="A184">
        <f t="shared" si="57"/>
        <v>177</v>
      </c>
      <c r="B184" t="str">
        <f>AUT!A177</f>
        <v>Food waste for treatment: incineration</v>
      </c>
      <c r="C184" t="str">
        <f>VLOOKUP('EXIOBASE EU 25 imports'!B184, 'ISIC Code Mapping'!$A$2:$D$202,  4, FALSE)</f>
        <v>ISIC 36T39</v>
      </c>
      <c r="D184">
        <f t="shared" ca="1" si="61"/>
        <v>20.549744473886832</v>
      </c>
      <c r="E184">
        <f t="shared" ca="1" si="61"/>
        <v>72.717314213055801</v>
      </c>
      <c r="F184">
        <f t="shared" ca="1" si="61"/>
        <v>9.5592475623660587</v>
      </c>
      <c r="G184">
        <f t="shared" ca="1" si="61"/>
        <v>92.581862295702322</v>
      </c>
      <c r="H184">
        <f t="shared" ca="1" si="61"/>
        <v>0.9157862311783046</v>
      </c>
      <c r="I184">
        <f t="shared" ca="1" si="61"/>
        <v>63.208753266327797</v>
      </c>
      <c r="J184">
        <f t="shared" ca="1" si="47"/>
        <v>167.9689545454267</v>
      </c>
      <c r="K184">
        <f t="shared" ca="1" si="62"/>
        <v>70.732549173424218</v>
      </c>
      <c r="L184">
        <f t="shared" ca="1" si="62"/>
        <v>11.455453893525169</v>
      </c>
      <c r="M184">
        <f t="shared" ca="1" si="62"/>
        <v>30.876092656269691</v>
      </c>
      <c r="N184">
        <f t="shared" ca="1" si="62"/>
        <v>72.971552611550308</v>
      </c>
      <c r="O184">
        <f t="shared" ca="1" si="62"/>
        <v>0.64699033508176362</v>
      </c>
      <c r="P184">
        <f t="shared" ca="1" si="62"/>
        <v>2.6915110144886789</v>
      </c>
      <c r="Q184">
        <f t="shared" ca="1" si="62"/>
        <v>10.154758278621584</v>
      </c>
      <c r="R184">
        <f t="shared" ca="1" si="62"/>
        <v>71.184072420701497</v>
      </c>
      <c r="S184">
        <f t="shared" ca="1" si="62"/>
        <v>108.94277953303822</v>
      </c>
      <c r="T184">
        <f t="shared" ca="1" si="62"/>
        <v>16.017096156814397</v>
      </c>
      <c r="U184">
        <f t="shared" ca="1" si="63"/>
        <v>3.0380519378263973</v>
      </c>
      <c r="V184">
        <f t="shared" ca="1" si="63"/>
        <v>0.51665050347975883</v>
      </c>
      <c r="W184">
        <f t="shared" ca="1" si="63"/>
        <v>22.454768461545839</v>
      </c>
      <c r="X184">
        <f t="shared" ca="1" si="63"/>
        <v>296.27473372196971</v>
      </c>
      <c r="Y184">
        <f t="shared" ca="1" si="63"/>
        <v>113.03615472235872</v>
      </c>
      <c r="Z184">
        <f t="shared" ca="1" si="63"/>
        <v>0.51008582761025112</v>
      </c>
      <c r="AA184">
        <f t="shared" ca="1" si="63"/>
        <v>0.4364832451064713</v>
      </c>
      <c r="AB184">
        <f t="shared" ca="1" si="63"/>
        <v>0.61329350058854615</v>
      </c>
    </row>
    <row r="185" spans="1:28" x14ac:dyDescent="0.35">
      <c r="A185">
        <f t="shared" si="57"/>
        <v>178</v>
      </c>
      <c r="B185" t="str">
        <f>AUT!A178</f>
        <v>Paper waste for treatment: incineration</v>
      </c>
      <c r="C185" t="str">
        <f>VLOOKUP('EXIOBASE EU 25 imports'!B185, 'ISIC Code Mapping'!$A$2:$D$202,  4, FALSE)</f>
        <v>ISIC 36T39</v>
      </c>
      <c r="D185">
        <f t="shared" ca="1" si="61"/>
        <v>23.762149728494641</v>
      </c>
      <c r="E185">
        <f t="shared" ca="1" si="61"/>
        <v>75.77239513948507</v>
      </c>
      <c r="F185">
        <f t="shared" ca="1" si="61"/>
        <v>10.391012674108275</v>
      </c>
      <c r="G185">
        <f t="shared" ca="1" si="61"/>
        <v>91.416451536509427</v>
      </c>
      <c r="H185">
        <f t="shared" ca="1" si="61"/>
        <v>0.47209685414767016</v>
      </c>
      <c r="I185">
        <f t="shared" ca="1" si="61"/>
        <v>67.437541358301203</v>
      </c>
      <c r="J185">
        <f t="shared" ca="1" si="47"/>
        <v>166.28217603399946</v>
      </c>
      <c r="K185">
        <f t="shared" ca="1" si="62"/>
        <v>78.899732872145819</v>
      </c>
      <c r="L185">
        <f t="shared" ca="1" si="62"/>
        <v>11.909904350523405</v>
      </c>
      <c r="M185">
        <f t="shared" ca="1" si="62"/>
        <v>16.790833845295367</v>
      </c>
      <c r="N185">
        <f t="shared" ca="1" si="62"/>
        <v>97.586575626098224</v>
      </c>
      <c r="O185">
        <f t="shared" ca="1" si="62"/>
        <v>0.66299178539298875</v>
      </c>
      <c r="P185">
        <f t="shared" ca="1" si="62"/>
        <v>2.7009105883000912</v>
      </c>
      <c r="Q185">
        <f t="shared" ca="1" si="62"/>
        <v>11.478110267746585</v>
      </c>
      <c r="R185">
        <f t="shared" ca="1" si="62"/>
        <v>72.802182878213571</v>
      </c>
      <c r="S185">
        <f t="shared" ca="1" si="62"/>
        <v>110.70529609931957</v>
      </c>
      <c r="T185">
        <f t="shared" ca="1" si="62"/>
        <v>15.783497193555826</v>
      </c>
      <c r="U185">
        <f t="shared" ca="1" si="63"/>
        <v>3.1301481323218603</v>
      </c>
      <c r="V185">
        <f t="shared" ca="1" si="63"/>
        <v>0.32152354626377572</v>
      </c>
      <c r="W185">
        <f t="shared" ca="1" si="63"/>
        <v>23.743894700944651</v>
      </c>
      <c r="X185">
        <f t="shared" ca="1" si="63"/>
        <v>301.79879369741889</v>
      </c>
      <c r="Y185">
        <f t="shared" ca="1" si="63"/>
        <v>113.61069741464112</v>
      </c>
      <c r="Z185">
        <f t="shared" ca="1" si="63"/>
        <v>0.54839511371827243</v>
      </c>
      <c r="AA185">
        <f t="shared" ca="1" si="63"/>
        <v>0.48278208797294275</v>
      </c>
      <c r="AB185">
        <f t="shared" ca="1" si="63"/>
        <v>0.64704978293904558</v>
      </c>
    </row>
    <row r="186" spans="1:28" x14ac:dyDescent="0.35">
      <c r="A186">
        <f t="shared" si="57"/>
        <v>179</v>
      </c>
      <c r="B186" t="str">
        <f>AUT!A179</f>
        <v>Plastic waste for treatment: incineration</v>
      </c>
      <c r="C186" t="str">
        <f>VLOOKUP('EXIOBASE EU 25 imports'!B186, 'ISIC Code Mapping'!$A$2:$D$202,  4, FALSE)</f>
        <v>ISIC 36T39</v>
      </c>
      <c r="D186">
        <f t="shared" ca="1" si="61"/>
        <v>27.940293728411739</v>
      </c>
      <c r="E186">
        <f t="shared" ca="1" si="61"/>
        <v>57.888319994100911</v>
      </c>
      <c r="F186">
        <f t="shared" ca="1" si="61"/>
        <v>5.5638637247616352</v>
      </c>
      <c r="G186">
        <f t="shared" ca="1" si="61"/>
        <v>26.392103425525232</v>
      </c>
      <c r="H186">
        <f t="shared" ca="1" si="61"/>
        <v>0.30173381000613297</v>
      </c>
      <c r="I186">
        <f t="shared" ca="1" si="61"/>
        <v>52.413717306684362</v>
      </c>
      <c r="J186">
        <f t="shared" ca="1" si="47"/>
        <v>62.147457406871091</v>
      </c>
      <c r="K186">
        <f t="shared" ca="1" si="62"/>
        <v>49.274293970794176</v>
      </c>
      <c r="L186">
        <f t="shared" ca="1" si="62"/>
        <v>7.5811709479707075</v>
      </c>
      <c r="M186">
        <f t="shared" ca="1" si="62"/>
        <v>12.479982393093669</v>
      </c>
      <c r="N186">
        <f t="shared" ca="1" si="62"/>
        <v>125.02826323655142</v>
      </c>
      <c r="O186">
        <f t="shared" ca="1" si="62"/>
        <v>0.39599208037743</v>
      </c>
      <c r="P186">
        <f t="shared" ca="1" si="62"/>
        <v>3.2867608927905581</v>
      </c>
      <c r="Q186">
        <f t="shared" ca="1" si="62"/>
        <v>8.4845293889885873</v>
      </c>
      <c r="R186">
        <f t="shared" ca="1" si="62"/>
        <v>31.697551292881222</v>
      </c>
      <c r="S186">
        <f t="shared" ca="1" si="62"/>
        <v>76.12922538729994</v>
      </c>
      <c r="T186">
        <f t="shared" ca="1" si="62"/>
        <v>7.5583446280801034</v>
      </c>
      <c r="U186">
        <f t="shared" ca="1" si="63"/>
        <v>1.8057584427384756</v>
      </c>
      <c r="V186">
        <f t="shared" ca="1" si="63"/>
        <v>0.35739923003154517</v>
      </c>
      <c r="W186">
        <f t="shared" ca="1" si="63"/>
        <v>12.33134521277958</v>
      </c>
      <c r="X186">
        <f t="shared" ca="1" si="63"/>
        <v>197.72227408953398</v>
      </c>
      <c r="Y186">
        <f t="shared" ca="1" si="63"/>
        <v>40.435121044095347</v>
      </c>
      <c r="Z186">
        <f t="shared" ca="1" si="63"/>
        <v>0.3523836147075613</v>
      </c>
      <c r="AA186">
        <f t="shared" ca="1" si="63"/>
        <v>0.37708874370259071</v>
      </c>
      <c r="AB186">
        <f t="shared" ca="1" si="63"/>
        <v>0.46136684290690588</v>
      </c>
    </row>
    <row r="187" spans="1:28" x14ac:dyDescent="0.35">
      <c r="A187">
        <f t="shared" si="57"/>
        <v>180</v>
      </c>
      <c r="B187" t="str">
        <f>AUT!A180</f>
        <v>Intert/metal waste for treatment: incineration</v>
      </c>
      <c r="C187" t="str">
        <f>VLOOKUP('EXIOBASE EU 25 imports'!B187, 'ISIC Code Mapping'!$A$2:$D$202,  4, FALSE)</f>
        <v>ISIC 36T39</v>
      </c>
      <c r="D187">
        <f t="shared" ca="1" si="61"/>
        <v>118.08645717315902</v>
      </c>
      <c r="E187">
        <f t="shared" ca="1" si="61"/>
        <v>209.08836057257295</v>
      </c>
      <c r="F187">
        <f t="shared" ca="1" si="61"/>
        <v>19.930728664869001</v>
      </c>
      <c r="G187">
        <f t="shared" ca="1" si="61"/>
        <v>68.929259501200022</v>
      </c>
      <c r="H187">
        <f t="shared" ca="1" si="61"/>
        <v>4.0073852001530241</v>
      </c>
      <c r="I187">
        <f t="shared" ca="1" si="61"/>
        <v>380.65791813410095</v>
      </c>
      <c r="J187">
        <f t="shared" ca="1" si="47"/>
        <v>218.87696638484042</v>
      </c>
      <c r="K187">
        <f t="shared" ca="1" si="62"/>
        <v>184.98058565413385</v>
      </c>
      <c r="L187">
        <f t="shared" ca="1" si="62"/>
        <v>29.168927825360296</v>
      </c>
      <c r="M187">
        <f t="shared" ca="1" si="62"/>
        <v>91.787647867336972</v>
      </c>
      <c r="N187">
        <f t="shared" ca="1" si="62"/>
        <v>92.989333740972043</v>
      </c>
      <c r="O187">
        <f t="shared" ca="1" si="62"/>
        <v>3.4986046665542596</v>
      </c>
      <c r="P187">
        <f t="shared" ca="1" si="62"/>
        <v>16.314890858124535</v>
      </c>
      <c r="Q187">
        <f t="shared" ca="1" si="62"/>
        <v>15.458088142833045</v>
      </c>
      <c r="R187">
        <f t="shared" ca="1" si="62"/>
        <v>70.195165935724773</v>
      </c>
      <c r="S187">
        <f t="shared" ca="1" si="62"/>
        <v>587.67875803331469</v>
      </c>
      <c r="T187">
        <f t="shared" ca="1" si="62"/>
        <v>50.815006249492768</v>
      </c>
      <c r="U187">
        <f t="shared" ca="1" si="63"/>
        <v>13.896330450796222</v>
      </c>
      <c r="V187">
        <f t="shared" ca="1" si="63"/>
        <v>3.52668576185477</v>
      </c>
      <c r="W187">
        <f t="shared" ca="1" si="63"/>
        <v>43.515154337005093</v>
      </c>
      <c r="X187">
        <f t="shared" ca="1" si="63"/>
        <v>1633.8321846786391</v>
      </c>
      <c r="Y187">
        <f t="shared" ca="1" si="63"/>
        <v>133.37087947511699</v>
      </c>
      <c r="Z187">
        <f t="shared" ca="1" si="63"/>
        <v>1.3825690630525074</v>
      </c>
      <c r="AA187">
        <f t="shared" ca="1" si="63"/>
        <v>0.86630786593732645</v>
      </c>
      <c r="AB187">
        <f t="shared" ca="1" si="63"/>
        <v>1.4595412585469234</v>
      </c>
    </row>
    <row r="188" spans="1:28" x14ac:dyDescent="0.35">
      <c r="A188">
        <f t="shared" si="57"/>
        <v>181</v>
      </c>
      <c r="B188" t="str">
        <f>AUT!A181</f>
        <v>Textiles waste for treatment: incineration</v>
      </c>
      <c r="C188" t="str">
        <f>VLOOKUP('EXIOBASE EU 25 imports'!B188, 'ISIC Code Mapping'!$A$2:$D$202,  4, FALSE)</f>
        <v>ISIC 36T39</v>
      </c>
      <c r="D188">
        <f t="shared" ca="1" si="61"/>
        <v>4.8798944165736877</v>
      </c>
      <c r="E188">
        <f t="shared" ca="1" si="61"/>
        <v>18.083710154554804</v>
      </c>
      <c r="F188">
        <f t="shared" ca="1" si="61"/>
        <v>2.1129673577144898</v>
      </c>
      <c r="G188">
        <f t="shared" ca="1" si="61"/>
        <v>24.517993311869926</v>
      </c>
      <c r="H188">
        <f t="shared" ca="1" si="61"/>
        <v>0.20493080018295737</v>
      </c>
      <c r="I188">
        <f t="shared" ca="1" si="61"/>
        <v>14.192950106620723</v>
      </c>
      <c r="J188">
        <f t="shared" ca="1" si="47"/>
        <v>44.79367429569983</v>
      </c>
      <c r="K188">
        <f t="shared" ca="1" si="62"/>
        <v>17.789964034801727</v>
      </c>
      <c r="L188">
        <f t="shared" ca="1" si="62"/>
        <v>2.6180469066008918</v>
      </c>
      <c r="M188">
        <f t="shared" ca="1" si="62"/>
        <v>6.972591328269111</v>
      </c>
      <c r="N188">
        <f t="shared" ca="1" si="62"/>
        <v>18.489743446467418</v>
      </c>
      <c r="O188">
        <f t="shared" ca="1" si="62"/>
        <v>0.14497519703634265</v>
      </c>
      <c r="P188">
        <f t="shared" ca="1" si="62"/>
        <v>1.1601595584732312</v>
      </c>
      <c r="Q188">
        <f t="shared" ca="1" si="62"/>
        <v>2.4991037350583474</v>
      </c>
      <c r="R188">
        <f t="shared" ca="1" si="62"/>
        <v>16.656530490816358</v>
      </c>
      <c r="S188">
        <f t="shared" ca="1" si="62"/>
        <v>24.29960285273431</v>
      </c>
      <c r="T188">
        <f t="shared" ca="1" si="62"/>
        <v>3.6304644496424672</v>
      </c>
      <c r="U188">
        <f t="shared" ca="1" si="63"/>
        <v>0.68110352276570651</v>
      </c>
      <c r="V188">
        <f t="shared" ca="1" si="63"/>
        <v>0.11696465905036116</v>
      </c>
      <c r="W188">
        <f t="shared" ca="1" si="63"/>
        <v>5.3272796447592814</v>
      </c>
      <c r="X188">
        <f t="shared" ca="1" si="63"/>
        <v>67.400309388605734</v>
      </c>
      <c r="Y188">
        <f t="shared" ca="1" si="63"/>
        <v>28.831409247632255</v>
      </c>
      <c r="Z188">
        <f t="shared" ca="1" si="63"/>
        <v>0.11457035773894811</v>
      </c>
      <c r="AA188">
        <f t="shared" ca="1" si="63"/>
        <v>9.998674393986462E-2</v>
      </c>
      <c r="AB188">
        <f t="shared" ca="1" si="63"/>
        <v>0.1398632555650762</v>
      </c>
    </row>
    <row r="189" spans="1:28" x14ac:dyDescent="0.35">
      <c r="A189">
        <f t="shared" si="57"/>
        <v>182</v>
      </c>
      <c r="B189" t="str">
        <f>AUT!A182</f>
        <v>Wood waste for treatment: incineration</v>
      </c>
      <c r="C189" t="str">
        <f>VLOOKUP('EXIOBASE EU 25 imports'!B189, 'ISIC Code Mapping'!$A$2:$D$202,  4, FALSE)</f>
        <v>ISIC 36T39</v>
      </c>
      <c r="D189">
        <f t="shared" ca="1" si="61"/>
        <v>13.324653977903059</v>
      </c>
      <c r="E189">
        <f t="shared" ca="1" si="61"/>
        <v>29.707947836171879</v>
      </c>
      <c r="F189">
        <f t="shared" ca="1" si="61"/>
        <v>3.8083619046930903</v>
      </c>
      <c r="G189">
        <f t="shared" ca="1" si="61"/>
        <v>30.590658399840947</v>
      </c>
      <c r="H189">
        <f t="shared" ca="1" si="61"/>
        <v>0.30818815958023849</v>
      </c>
      <c r="I189">
        <f t="shared" ca="1" si="61"/>
        <v>44.254476884256754</v>
      </c>
      <c r="J189">
        <f t="shared" ca="1" si="47"/>
        <v>57.583852994816645</v>
      </c>
      <c r="K189">
        <f t="shared" ca="1" si="62"/>
        <v>41.949026565221736</v>
      </c>
      <c r="L189">
        <f t="shared" ca="1" si="62"/>
        <v>4.8699598231040264</v>
      </c>
      <c r="M189">
        <f t="shared" ca="1" si="62"/>
        <v>6.1391800381916655</v>
      </c>
      <c r="N189">
        <f t="shared" ca="1" si="62"/>
        <v>39.965162311453675</v>
      </c>
      <c r="O189">
        <f t="shared" ca="1" si="62"/>
        <v>0.55918901613385907</v>
      </c>
      <c r="P189">
        <f t="shared" ca="1" si="62"/>
        <v>4.4039387894896613</v>
      </c>
      <c r="Q189">
        <f t="shared" ca="1" si="62"/>
        <v>4.2151835752621079</v>
      </c>
      <c r="R189">
        <f t="shared" ca="1" si="62"/>
        <v>26.584190313020819</v>
      </c>
      <c r="S189">
        <f t="shared" ca="1" si="62"/>
        <v>84.458270456728897</v>
      </c>
      <c r="T189">
        <f t="shared" ca="1" si="62"/>
        <v>7.5347786035372879</v>
      </c>
      <c r="U189">
        <f t="shared" ca="1" si="63"/>
        <v>2.0265791436252583</v>
      </c>
      <c r="V189">
        <f t="shared" ca="1" si="63"/>
        <v>0.15088820577082554</v>
      </c>
      <c r="W189">
        <f t="shared" ca="1" si="63"/>
        <v>9.4928109478960678</v>
      </c>
      <c r="X189">
        <f t="shared" ca="1" si="63"/>
        <v>244.29039966300374</v>
      </c>
      <c r="Y189">
        <f t="shared" ca="1" si="63"/>
        <v>38.71945593103861</v>
      </c>
      <c r="Z189">
        <f t="shared" ca="1" si="63"/>
        <v>0.17237665920945019</v>
      </c>
      <c r="AA189">
        <f t="shared" ca="1" si="63"/>
        <v>0.16585823685083309</v>
      </c>
      <c r="AB189">
        <f t="shared" ca="1" si="63"/>
        <v>0.21353982544943839</v>
      </c>
    </row>
    <row r="190" spans="1:28" x14ac:dyDescent="0.35">
      <c r="A190">
        <f t="shared" si="57"/>
        <v>183</v>
      </c>
      <c r="B190" t="str">
        <f>AUT!A183</f>
        <v>Oil/hazardous waste for treatment: incineration</v>
      </c>
      <c r="C190" t="str">
        <f>VLOOKUP('EXIOBASE EU 25 imports'!B190, 'ISIC Code Mapping'!$A$2:$D$202,  4, FALSE)</f>
        <v>ISIC 36T39</v>
      </c>
      <c r="D190">
        <f t="shared" ref="D190:I199" ca="1" si="64">INDIRECT(D$8&amp;"!"&amp;D$7&amp;$A190)</f>
        <v>23.286947843467146</v>
      </c>
      <c r="E190">
        <f t="shared" ca="1" si="64"/>
        <v>103.09809961673086</v>
      </c>
      <c r="F190">
        <f t="shared" ca="1" si="64"/>
        <v>14.666721539469897</v>
      </c>
      <c r="G190">
        <f t="shared" ca="1" si="64"/>
        <v>45.875785294403755</v>
      </c>
      <c r="H190">
        <f t="shared" ca="1" si="64"/>
        <v>0.89044710590506337</v>
      </c>
      <c r="I190">
        <f t="shared" ca="1" si="64"/>
        <v>257.44738057522204</v>
      </c>
      <c r="J190">
        <f t="shared" ca="1" si="47"/>
        <v>183.07592531887022</v>
      </c>
      <c r="K190">
        <f t="shared" ref="K190:T199" ca="1" si="65">INDIRECT(K$8&amp;"!"&amp;K$7&amp;$A190)</f>
        <v>103.87082368914918</v>
      </c>
      <c r="L190">
        <f t="shared" ca="1" si="65"/>
        <v>11.35271206522809</v>
      </c>
      <c r="M190">
        <f t="shared" ca="1" si="65"/>
        <v>68.538589300130113</v>
      </c>
      <c r="N190">
        <f t="shared" ca="1" si="65"/>
        <v>100.90626711631801</v>
      </c>
      <c r="O190">
        <f t="shared" ca="1" si="65"/>
        <v>1.2711667485925546</v>
      </c>
      <c r="P190">
        <f t="shared" ca="1" si="65"/>
        <v>2.5346034376095994</v>
      </c>
      <c r="Q190">
        <f t="shared" ca="1" si="65"/>
        <v>8.442369914199876</v>
      </c>
      <c r="R190">
        <f t="shared" ca="1" si="65"/>
        <v>52.737109108495481</v>
      </c>
      <c r="S190">
        <f t="shared" ca="1" si="65"/>
        <v>100.22250421326957</v>
      </c>
      <c r="T190">
        <f t="shared" ca="1" si="65"/>
        <v>13.35217599131215</v>
      </c>
      <c r="U190">
        <f t="shared" ref="U190:AB199" ca="1" si="66">INDIRECT(U$8&amp;"!"&amp;U$7&amp;$A190)</f>
        <v>3.263701421217498</v>
      </c>
      <c r="V190">
        <f t="shared" ca="1" si="66"/>
        <v>1.1240631243801806</v>
      </c>
      <c r="W190">
        <f t="shared" ca="1" si="66"/>
        <v>31.233892388297697</v>
      </c>
      <c r="X190">
        <f t="shared" ca="1" si="66"/>
        <v>313.19162959594422</v>
      </c>
      <c r="Y190">
        <f t="shared" ca="1" si="66"/>
        <v>87.886533491672211</v>
      </c>
      <c r="Z190">
        <f t="shared" ca="1" si="66"/>
        <v>0.91528545984890752</v>
      </c>
      <c r="AA190">
        <f t="shared" ca="1" si="66"/>
        <v>0.57374592032958582</v>
      </c>
      <c r="AB190">
        <f t="shared" ca="1" si="66"/>
        <v>0.43752207343829363</v>
      </c>
    </row>
    <row r="191" spans="1:28" x14ac:dyDescent="0.35">
      <c r="A191">
        <f t="shared" si="57"/>
        <v>184</v>
      </c>
      <c r="B191" t="str">
        <f>AUT!A184</f>
        <v>Food waste for treatment: biogasification and land application</v>
      </c>
      <c r="C191" t="str">
        <f>VLOOKUP('EXIOBASE EU 25 imports'!B191, 'ISIC Code Mapping'!$A$2:$D$202,  4, FALSE)</f>
        <v>ISIC 36T39</v>
      </c>
      <c r="D191">
        <f t="shared" ca="1" si="64"/>
        <v>2.7012988993094105</v>
      </c>
      <c r="E191">
        <f t="shared" ca="1" si="64"/>
        <v>17.15398647825257</v>
      </c>
      <c r="F191">
        <f t="shared" ca="1" si="64"/>
        <v>0.43356794722570663</v>
      </c>
      <c r="G191">
        <f t="shared" ca="1" si="64"/>
        <v>4.5847580298934982</v>
      </c>
      <c r="H191">
        <f t="shared" ca="1" si="64"/>
        <v>7.3449734195455293E-2</v>
      </c>
      <c r="I191">
        <f t="shared" ca="1" si="64"/>
        <v>18.656913843646137</v>
      </c>
      <c r="J191">
        <f t="shared" ca="1" si="47"/>
        <v>23.832648442317364</v>
      </c>
      <c r="K191">
        <f t="shared" ca="1" si="65"/>
        <v>10.106355134831114</v>
      </c>
      <c r="L191">
        <f t="shared" ca="1" si="65"/>
        <v>0.62704777891708796</v>
      </c>
      <c r="M191">
        <f t="shared" ca="1" si="65"/>
        <v>7.125533748278313</v>
      </c>
      <c r="N191">
        <f t="shared" ca="1" si="65"/>
        <v>11.120547252485325</v>
      </c>
      <c r="O191">
        <f t="shared" ca="1" si="65"/>
        <v>7.9361931182266254E-2</v>
      </c>
      <c r="P191">
        <f t="shared" ca="1" si="65"/>
        <v>0.28104989897751498</v>
      </c>
      <c r="Q191">
        <f t="shared" ca="1" si="65"/>
        <v>2.5412617827550972</v>
      </c>
      <c r="R191">
        <f t="shared" ca="1" si="65"/>
        <v>9.9925597864005447</v>
      </c>
      <c r="S191">
        <f t="shared" ca="1" si="65"/>
        <v>8.6798590283758301</v>
      </c>
      <c r="T191">
        <f t="shared" ca="1" si="65"/>
        <v>3.5448648640719571</v>
      </c>
      <c r="U191">
        <f t="shared" ca="1" si="66"/>
        <v>0.2029712088066547</v>
      </c>
      <c r="V191">
        <f t="shared" ca="1" si="66"/>
        <v>0.10228882581794965</v>
      </c>
      <c r="W191">
        <f t="shared" ca="1" si="66"/>
        <v>22.952607498881491</v>
      </c>
      <c r="X191">
        <f t="shared" ca="1" si="66"/>
        <v>13.445828709238876</v>
      </c>
      <c r="Y191">
        <f t="shared" ca="1" si="66"/>
        <v>15.649221566271118</v>
      </c>
      <c r="Z191">
        <f t="shared" ca="1" si="66"/>
        <v>0.17101934173447059</v>
      </c>
      <c r="AA191">
        <f t="shared" ca="1" si="66"/>
        <v>2.5294711813400629E-2</v>
      </c>
      <c r="AB191">
        <f t="shared" ca="1" si="66"/>
        <v>0.15462892831251807</v>
      </c>
    </row>
    <row r="192" spans="1:28" x14ac:dyDescent="0.35">
      <c r="A192">
        <f t="shared" si="57"/>
        <v>185</v>
      </c>
      <c r="B192" t="str">
        <f>AUT!A185</f>
        <v>Paper waste for treatment: biogasification and land application</v>
      </c>
      <c r="C192" t="str">
        <f>VLOOKUP('EXIOBASE EU 25 imports'!B192, 'ISIC Code Mapping'!$A$2:$D$202,  4, FALSE)</f>
        <v>ISIC 36T39</v>
      </c>
      <c r="D192">
        <f t="shared" ca="1" si="64"/>
        <v>0.31430945947271782</v>
      </c>
      <c r="E192">
        <f t="shared" ca="1" si="64"/>
        <v>2.1984532475962535</v>
      </c>
      <c r="F192">
        <f t="shared" ca="1" si="64"/>
        <v>5.218620541556207E-2</v>
      </c>
      <c r="G192">
        <f t="shared" ca="1" si="64"/>
        <v>0.92387501109061632</v>
      </c>
      <c r="H192">
        <f t="shared" ca="1" si="64"/>
        <v>8.7143701484749675E-3</v>
      </c>
      <c r="I192">
        <f t="shared" ca="1" si="64"/>
        <v>2.2814265091737447</v>
      </c>
      <c r="J192">
        <f t="shared" ca="1" si="47"/>
        <v>3.2102663444403263</v>
      </c>
      <c r="K192">
        <f t="shared" ca="1" si="65"/>
        <v>2.5123155476898718</v>
      </c>
      <c r="L192">
        <f t="shared" ca="1" si="65"/>
        <v>7.884108319767888E-2</v>
      </c>
      <c r="M192">
        <f t="shared" ca="1" si="65"/>
        <v>0.88353573649125938</v>
      </c>
      <c r="N192">
        <f t="shared" ca="1" si="65"/>
        <v>1.4933223780991827</v>
      </c>
      <c r="O192">
        <f t="shared" ca="1" si="65"/>
        <v>9.7384082778781932E-3</v>
      </c>
      <c r="P192">
        <f t="shared" ca="1" si="65"/>
        <v>3.355713104417999E-2</v>
      </c>
      <c r="Q192">
        <f t="shared" ca="1" si="65"/>
        <v>0.39402570400402454</v>
      </c>
      <c r="R192">
        <f t="shared" ca="1" si="65"/>
        <v>1.5501288381150518</v>
      </c>
      <c r="S192">
        <f t="shared" ca="1" si="65"/>
        <v>1.0307634844559532</v>
      </c>
      <c r="T192">
        <f t="shared" ca="1" si="65"/>
        <v>0.42183258545999813</v>
      </c>
      <c r="U192">
        <f t="shared" ca="1" si="66"/>
        <v>2.4929363334764056E-2</v>
      </c>
      <c r="V192">
        <f t="shared" ca="1" si="66"/>
        <v>1.2560750238057286E-2</v>
      </c>
      <c r="W192">
        <f t="shared" ca="1" si="66"/>
        <v>2.7901584829938479</v>
      </c>
      <c r="X192">
        <f t="shared" ca="1" si="66"/>
        <v>1.7151485421947339</v>
      </c>
      <c r="Y192">
        <f t="shared" ca="1" si="66"/>
        <v>3.2438745988803515</v>
      </c>
      <c r="Z192">
        <f t="shared" ca="1" si="66"/>
        <v>2.0592943720915968E-2</v>
      </c>
      <c r="AA192">
        <f t="shared" ca="1" si="66"/>
        <v>3.759521256307183E-3</v>
      </c>
      <c r="AB192">
        <f t="shared" ca="1" si="66"/>
        <v>1.9452702997916183E-2</v>
      </c>
    </row>
    <row r="193" spans="1:28" x14ac:dyDescent="0.35">
      <c r="A193">
        <f t="shared" si="57"/>
        <v>186</v>
      </c>
      <c r="B193" t="str">
        <f>AUT!A186</f>
        <v>Sewage sludge for treatment: biogasification and land application</v>
      </c>
      <c r="C193" t="str">
        <f>VLOOKUP('EXIOBASE EU 25 imports'!B193, 'ISIC Code Mapping'!$A$2:$D$202,  4, FALSE)</f>
        <v>ISIC 36T39</v>
      </c>
      <c r="D193">
        <f t="shared" ca="1" si="64"/>
        <v>12.640724504062142</v>
      </c>
      <c r="E193">
        <f t="shared" ca="1" si="64"/>
        <v>53.587363854571819</v>
      </c>
      <c r="F193">
        <f t="shared" ca="1" si="64"/>
        <v>55.574137036831601</v>
      </c>
      <c r="G193">
        <f t="shared" ca="1" si="64"/>
        <v>41.938419261182347</v>
      </c>
      <c r="H193">
        <f t="shared" ca="1" si="64"/>
        <v>0.95724652876013605</v>
      </c>
      <c r="I193">
        <f t="shared" ca="1" si="64"/>
        <v>95.95451800514796</v>
      </c>
      <c r="J193">
        <f t="shared" ca="1" si="47"/>
        <v>181.28091144381497</v>
      </c>
      <c r="K193">
        <f t="shared" ca="1" si="65"/>
        <v>132.00420235968025</v>
      </c>
      <c r="L193">
        <f t="shared" ca="1" si="65"/>
        <v>12.699357795759457</v>
      </c>
      <c r="M193">
        <f t="shared" ca="1" si="65"/>
        <v>77.846013773990506</v>
      </c>
      <c r="N193">
        <f t="shared" ca="1" si="65"/>
        <v>24.679352392823208</v>
      </c>
      <c r="O193">
        <f t="shared" ca="1" si="65"/>
        <v>0.86446178863758938</v>
      </c>
      <c r="P193">
        <f t="shared" ca="1" si="65"/>
        <v>1.93808850968914</v>
      </c>
      <c r="Q193">
        <f t="shared" ca="1" si="65"/>
        <v>17.617212987183244</v>
      </c>
      <c r="R193">
        <f t="shared" ca="1" si="65"/>
        <v>53.420787487407779</v>
      </c>
      <c r="S193">
        <f t="shared" ca="1" si="65"/>
        <v>65.314882009502625</v>
      </c>
      <c r="T193">
        <f t="shared" ca="1" si="65"/>
        <v>11.086671643559578</v>
      </c>
      <c r="U193">
        <f t="shared" ca="1" si="66"/>
        <v>5.9912228144731987</v>
      </c>
      <c r="V193">
        <f t="shared" ca="1" si="66"/>
        <v>0.66064104717953109</v>
      </c>
      <c r="W193">
        <f t="shared" ca="1" si="66"/>
        <v>32.635039655698797</v>
      </c>
      <c r="X193">
        <f t="shared" ca="1" si="66"/>
        <v>154.75660774512787</v>
      </c>
      <c r="Y193">
        <f t="shared" ca="1" si="66"/>
        <v>259.86776243687922</v>
      </c>
      <c r="Z193">
        <f t="shared" ca="1" si="66"/>
        <v>0.96117799402604553</v>
      </c>
      <c r="AA193">
        <f t="shared" ca="1" si="66"/>
        <v>1.4769333631894892</v>
      </c>
      <c r="AB193">
        <f t="shared" ca="1" si="66"/>
        <v>0.78159836100288915</v>
      </c>
    </row>
    <row r="194" spans="1:28" x14ac:dyDescent="0.35">
      <c r="A194">
        <f t="shared" si="57"/>
        <v>187</v>
      </c>
      <c r="B194" t="str">
        <f>AUT!A187</f>
        <v>Food waste for treatment: composting and land application</v>
      </c>
      <c r="C194" t="str">
        <f>VLOOKUP('EXIOBASE EU 25 imports'!B194, 'ISIC Code Mapping'!$A$2:$D$202,  4, FALSE)</f>
        <v>ISIC 36T39</v>
      </c>
      <c r="D194">
        <f t="shared" ca="1" si="64"/>
        <v>55.567170591562942</v>
      </c>
      <c r="E194">
        <f t="shared" ca="1" si="64"/>
        <v>114.8985847514988</v>
      </c>
      <c r="F194">
        <f t="shared" ca="1" si="64"/>
        <v>17.211638334587583</v>
      </c>
      <c r="G194">
        <f t="shared" ca="1" si="64"/>
        <v>19.337135574906835</v>
      </c>
      <c r="H194">
        <f t="shared" ca="1" si="64"/>
        <v>1.6463444505657614</v>
      </c>
      <c r="I194">
        <f t="shared" ca="1" si="64"/>
        <v>76.602350507803237</v>
      </c>
      <c r="J194">
        <f t="shared" ca="1" si="47"/>
        <v>129.1353803830043</v>
      </c>
      <c r="K194">
        <f t="shared" ca="1" si="65"/>
        <v>121.7770463756415</v>
      </c>
      <c r="L194">
        <f t="shared" ca="1" si="65"/>
        <v>12.371006758852657</v>
      </c>
      <c r="M194">
        <f t="shared" ca="1" si="65"/>
        <v>201.32582470605792</v>
      </c>
      <c r="N194">
        <f t="shared" ca="1" si="65"/>
        <v>133.98408480385666</v>
      </c>
      <c r="O194">
        <f t="shared" ca="1" si="65"/>
        <v>2.0801869765786449</v>
      </c>
      <c r="P194">
        <f t="shared" ca="1" si="65"/>
        <v>3.7698591596479401</v>
      </c>
      <c r="Q194">
        <f t="shared" ca="1" si="65"/>
        <v>18.387905102378639</v>
      </c>
      <c r="R194">
        <f t="shared" ca="1" si="65"/>
        <v>232.61213882017964</v>
      </c>
      <c r="S194">
        <f t="shared" ca="1" si="65"/>
        <v>106.52836315086311</v>
      </c>
      <c r="T194">
        <f t="shared" ca="1" si="65"/>
        <v>14.508426087574374</v>
      </c>
      <c r="U194">
        <f t="shared" ca="1" si="66"/>
        <v>4.970286519540732</v>
      </c>
      <c r="V194">
        <f t="shared" ca="1" si="66"/>
        <v>0.97145309487181708</v>
      </c>
      <c r="W194">
        <f t="shared" ca="1" si="66"/>
        <v>67.89008096260234</v>
      </c>
      <c r="X194">
        <f t="shared" ca="1" si="66"/>
        <v>231.28148405534105</v>
      </c>
      <c r="Y194">
        <f t="shared" ca="1" si="66"/>
        <v>542.57912413013094</v>
      </c>
      <c r="Z194">
        <f t="shared" ca="1" si="66"/>
        <v>0.82404677301864793</v>
      </c>
      <c r="AA194">
        <f t="shared" ca="1" si="66"/>
        <v>0.84078336255246522</v>
      </c>
      <c r="AB194">
        <f t="shared" ca="1" si="66"/>
        <v>1.1302577528833408</v>
      </c>
    </row>
    <row r="195" spans="1:28" x14ac:dyDescent="0.35">
      <c r="A195">
        <f t="shared" si="57"/>
        <v>188</v>
      </c>
      <c r="B195" t="str">
        <f>AUT!A188</f>
        <v>Paper and wood waste for treatment: composting and land application</v>
      </c>
      <c r="C195" t="str">
        <f>VLOOKUP('EXIOBASE EU 25 imports'!B195, 'ISIC Code Mapping'!$A$2:$D$202,  4, FALSE)</f>
        <v>ISIC 36T39</v>
      </c>
      <c r="D195">
        <f t="shared" ca="1" si="64"/>
        <v>1.6548082003662069E-2</v>
      </c>
      <c r="E195">
        <f t="shared" ca="1" si="64"/>
        <v>1.5065814973197034</v>
      </c>
      <c r="F195">
        <f t="shared" ca="1" si="64"/>
        <v>5.9445955788825881E-2</v>
      </c>
      <c r="G195">
        <f t="shared" ca="1" si="64"/>
        <v>0.75100546354187259</v>
      </c>
      <c r="H195">
        <f t="shared" ca="1" si="64"/>
        <v>4.551463394221451E-3</v>
      </c>
      <c r="I195">
        <f t="shared" ca="1" si="64"/>
        <v>3.391543416857886E-2</v>
      </c>
      <c r="J195">
        <f t="shared" ca="1" si="47"/>
        <v>1.3981392933883761</v>
      </c>
      <c r="K195">
        <f t="shared" ca="1" si="65"/>
        <v>3.1327708265799181</v>
      </c>
      <c r="L195">
        <f t="shared" ca="1" si="65"/>
        <v>1.1011335883338634E-2</v>
      </c>
      <c r="M195">
        <f t="shared" ca="1" si="65"/>
        <v>6.6013626408392645E-2</v>
      </c>
      <c r="N195">
        <f t="shared" ca="1" si="65"/>
        <v>1.048261165648694</v>
      </c>
      <c r="O195">
        <f t="shared" ca="1" si="65"/>
        <v>1.7911779597321906E-3</v>
      </c>
      <c r="P195">
        <f t="shared" ca="1" si="65"/>
        <v>5.5111704984197858E-4</v>
      </c>
      <c r="Q195">
        <f t="shared" ca="1" si="65"/>
        <v>1.3987355319605637</v>
      </c>
      <c r="R195">
        <f t="shared" ca="1" si="65"/>
        <v>1.7741790382076088</v>
      </c>
      <c r="S195">
        <f t="shared" ca="1" si="65"/>
        <v>3.5229726619507323E-2</v>
      </c>
      <c r="T195">
        <f t="shared" ca="1" si="65"/>
        <v>0.1102293057529576</v>
      </c>
      <c r="U195">
        <f t="shared" ca="1" si="66"/>
        <v>5.94150449389063E-3</v>
      </c>
      <c r="V195">
        <f t="shared" ca="1" si="66"/>
        <v>2.7144445816100577E-3</v>
      </c>
      <c r="W195">
        <f t="shared" ca="1" si="66"/>
        <v>0.22361418722811827</v>
      </c>
      <c r="X195">
        <f t="shared" ca="1" si="66"/>
        <v>0.40311357489487698</v>
      </c>
      <c r="Y195">
        <f t="shared" ca="1" si="66"/>
        <v>7.0410276612380596</v>
      </c>
      <c r="Z195">
        <f t="shared" ca="1" si="66"/>
        <v>0</v>
      </c>
      <c r="AA195">
        <f t="shared" ca="1" si="66"/>
        <v>2.2784588861799668E-3</v>
      </c>
      <c r="AB195">
        <f t="shared" ca="1" si="66"/>
        <v>2.7721222932411988E-3</v>
      </c>
    </row>
    <row r="196" spans="1:28" x14ac:dyDescent="0.35">
      <c r="A196">
        <f t="shared" si="57"/>
        <v>189</v>
      </c>
      <c r="B196" t="str">
        <f>AUT!A189</f>
        <v>Food waste for treatment: waste water treatment</v>
      </c>
      <c r="C196" t="str">
        <f>VLOOKUP('EXIOBASE EU 25 imports'!B196, 'ISIC Code Mapping'!$A$2:$D$202,  4, FALSE)</f>
        <v>ISIC 36T39</v>
      </c>
      <c r="D196">
        <f t="shared" ca="1" si="64"/>
        <v>9.6030302228913058</v>
      </c>
      <c r="E196">
        <f t="shared" ca="1" si="64"/>
        <v>28.685107436391696</v>
      </c>
      <c r="F196">
        <f t="shared" ca="1" si="64"/>
        <v>19.379535224064195</v>
      </c>
      <c r="G196">
        <f t="shared" ca="1" si="64"/>
        <v>18.446167272615575</v>
      </c>
      <c r="H196">
        <f t="shared" ca="1" si="64"/>
        <v>0.62504105549892208</v>
      </c>
      <c r="I196">
        <f t="shared" ca="1" si="64"/>
        <v>50.750622638367666</v>
      </c>
      <c r="J196">
        <f t="shared" ca="1" si="47"/>
        <v>68.331100397081968</v>
      </c>
      <c r="K196">
        <f t="shared" ca="1" si="65"/>
        <v>66.906826685019823</v>
      </c>
      <c r="L196">
        <f t="shared" ca="1" si="65"/>
        <v>14.071442327523888</v>
      </c>
      <c r="M196">
        <f t="shared" ca="1" si="65"/>
        <v>85.783351224370151</v>
      </c>
      <c r="N196">
        <f t="shared" ca="1" si="65"/>
        <v>96.029909503159217</v>
      </c>
      <c r="O196">
        <f t="shared" ca="1" si="65"/>
        <v>1.2351529258724021</v>
      </c>
      <c r="P196">
        <f t="shared" ca="1" si="65"/>
        <v>1.1300374423458395</v>
      </c>
      <c r="Q196">
        <f t="shared" ca="1" si="65"/>
        <v>6.4537813498659116</v>
      </c>
      <c r="R196">
        <f t="shared" ca="1" si="65"/>
        <v>24.529653763174426</v>
      </c>
      <c r="S196">
        <f t="shared" ca="1" si="65"/>
        <v>31.591110530577705</v>
      </c>
      <c r="T196">
        <f t="shared" ca="1" si="65"/>
        <v>5.4906449607539738</v>
      </c>
      <c r="U196">
        <f t="shared" ca="1" si="66"/>
        <v>2.3239056688647883</v>
      </c>
      <c r="V196">
        <f t="shared" ca="1" si="66"/>
        <v>0.95203486282845029</v>
      </c>
      <c r="W196">
        <f t="shared" ca="1" si="66"/>
        <v>21.05319383116494</v>
      </c>
      <c r="X196">
        <f t="shared" ca="1" si="66"/>
        <v>78.026665021937063</v>
      </c>
      <c r="Y196">
        <f t="shared" ca="1" si="66"/>
        <v>93.390750043857068</v>
      </c>
      <c r="Z196">
        <f t="shared" ca="1" si="66"/>
        <v>1.2477061059330152</v>
      </c>
      <c r="AA196">
        <f t="shared" ca="1" si="66"/>
        <v>1.5001127373318262</v>
      </c>
      <c r="AB196">
        <f t="shared" ca="1" si="66"/>
        <v>2.2257083756417702</v>
      </c>
    </row>
    <row r="197" spans="1:28" x14ac:dyDescent="0.35">
      <c r="A197">
        <f t="shared" si="57"/>
        <v>190</v>
      </c>
      <c r="B197" t="str">
        <f>AUT!A190</f>
        <v>Other waste for treatment: waste water treatment</v>
      </c>
      <c r="C197" t="str">
        <f>VLOOKUP('EXIOBASE EU 25 imports'!B197, 'ISIC Code Mapping'!$A$2:$D$202,  4, FALSE)</f>
        <v>ISIC 36T39</v>
      </c>
      <c r="D197">
        <f t="shared" ca="1" si="64"/>
        <v>18.613757055492137</v>
      </c>
      <c r="E197">
        <f t="shared" ca="1" si="64"/>
        <v>55.790781495806051</v>
      </c>
      <c r="F197">
        <f t="shared" ca="1" si="64"/>
        <v>34.632718895950489</v>
      </c>
      <c r="G197">
        <f t="shared" ca="1" si="64"/>
        <v>31.85589344764691</v>
      </c>
      <c r="H197">
        <f t="shared" ca="1" si="64"/>
        <v>1.2046344366917061</v>
      </c>
      <c r="I197">
        <f t="shared" ca="1" si="64"/>
        <v>97.953290555023528</v>
      </c>
      <c r="J197">
        <f t="shared" ca="1" si="47"/>
        <v>130.89327672400378</v>
      </c>
      <c r="K197">
        <f t="shared" ca="1" si="65"/>
        <v>109.54812474443307</v>
      </c>
      <c r="L197">
        <f t="shared" ca="1" si="65"/>
        <v>24.914481791719705</v>
      </c>
      <c r="M197">
        <f t="shared" ca="1" si="65"/>
        <v>170.47442201134311</v>
      </c>
      <c r="N197">
        <f t="shared" ca="1" si="65"/>
        <v>151.11474908468077</v>
      </c>
      <c r="O197">
        <f t="shared" ca="1" si="65"/>
        <v>2.0062215235515186</v>
      </c>
      <c r="P197">
        <f t="shared" ca="1" si="65"/>
        <v>1.9687312914315565</v>
      </c>
      <c r="Q197">
        <f t="shared" ca="1" si="65"/>
        <v>9.3095681771146364</v>
      </c>
      <c r="R197">
        <f t="shared" ca="1" si="65"/>
        <v>48.757247945185554</v>
      </c>
      <c r="S197">
        <f t="shared" ca="1" si="65"/>
        <v>56.770784284359976</v>
      </c>
      <c r="T197">
        <f t="shared" ca="1" si="65"/>
        <v>12.958971025264164</v>
      </c>
      <c r="U197">
        <f t="shared" ca="1" si="66"/>
        <v>4.1521458156178808</v>
      </c>
      <c r="V197">
        <f t="shared" ca="1" si="66"/>
        <v>1.5399573589458737</v>
      </c>
      <c r="W197">
        <f t="shared" ca="1" si="66"/>
        <v>41.365443474652807</v>
      </c>
      <c r="X197">
        <f t="shared" ca="1" si="66"/>
        <v>144.67904827693076</v>
      </c>
      <c r="Y197">
        <f t="shared" ca="1" si="66"/>
        <v>175.95120070342495</v>
      </c>
      <c r="Z197">
        <f t="shared" ca="1" si="66"/>
        <v>1.8761941303361629</v>
      </c>
      <c r="AA197">
        <f t="shared" ca="1" si="66"/>
        <v>2.3672510427530962</v>
      </c>
      <c r="AB197">
        <f t="shared" ca="1" si="66"/>
        <v>4.4375838815431736</v>
      </c>
    </row>
    <row r="198" spans="1:28" x14ac:dyDescent="0.35">
      <c r="A198">
        <f t="shared" si="57"/>
        <v>191</v>
      </c>
      <c r="B198" t="str">
        <f>AUT!A191</f>
        <v>Food waste for treatment: landfill</v>
      </c>
      <c r="C198" t="str">
        <f>VLOOKUP('EXIOBASE EU 25 imports'!B198, 'ISIC Code Mapping'!$A$2:$D$202,  4, FALSE)</f>
        <v>ISIC 36T39</v>
      </c>
      <c r="D198">
        <f t="shared" ca="1" si="64"/>
        <v>10.787881636175296</v>
      </c>
      <c r="E198">
        <f t="shared" ca="1" si="64"/>
        <v>34.99127843236235</v>
      </c>
      <c r="F198">
        <f t="shared" ca="1" si="64"/>
        <v>85.314124497845285</v>
      </c>
      <c r="G198">
        <f t="shared" ca="1" si="64"/>
        <v>11.896870952098601</v>
      </c>
      <c r="H198">
        <f t="shared" ca="1" si="64"/>
        <v>1.4823027641821114</v>
      </c>
      <c r="I198">
        <f t="shared" ca="1" si="64"/>
        <v>66.057170740566008</v>
      </c>
      <c r="J198">
        <f t="shared" ca="1" si="47"/>
        <v>135.25166914125649</v>
      </c>
      <c r="K198">
        <f t="shared" ca="1" si="65"/>
        <v>143.60255132736702</v>
      </c>
      <c r="L198">
        <f t="shared" ca="1" si="65"/>
        <v>34.799740235196751</v>
      </c>
      <c r="M198">
        <f t="shared" ca="1" si="65"/>
        <v>215.39012258410438</v>
      </c>
      <c r="N198">
        <f t="shared" ca="1" si="65"/>
        <v>228.34085059802879</v>
      </c>
      <c r="O198">
        <f t="shared" ca="1" si="65"/>
        <v>6.4873220288610653</v>
      </c>
      <c r="P198">
        <f t="shared" ca="1" si="65"/>
        <v>2.7727563933801131</v>
      </c>
      <c r="Q198">
        <f t="shared" ca="1" si="65"/>
        <v>8.937629830465454</v>
      </c>
      <c r="R198">
        <f t="shared" ca="1" si="65"/>
        <v>46.800477963746701</v>
      </c>
      <c r="S198">
        <f t="shared" ca="1" si="65"/>
        <v>26.435052952807357</v>
      </c>
      <c r="T198">
        <f t="shared" ca="1" si="65"/>
        <v>19.977707970840822</v>
      </c>
      <c r="U198">
        <f t="shared" ca="1" si="66"/>
        <v>4.5751069849475448</v>
      </c>
      <c r="V198">
        <f t="shared" ca="1" si="66"/>
        <v>2.7160686629395681</v>
      </c>
      <c r="W198">
        <f t="shared" ca="1" si="66"/>
        <v>60.307409855036028</v>
      </c>
      <c r="X198">
        <f t="shared" ca="1" si="66"/>
        <v>44.867386970099083</v>
      </c>
      <c r="Y198">
        <f t="shared" ca="1" si="66"/>
        <v>290.86610618579198</v>
      </c>
      <c r="Z198">
        <f t="shared" ca="1" si="66"/>
        <v>13.461106243035145</v>
      </c>
      <c r="AA198">
        <f t="shared" ca="1" si="66"/>
        <v>4.3059707764826642</v>
      </c>
      <c r="AB198">
        <f t="shared" ca="1" si="66"/>
        <v>10.037719483827313</v>
      </c>
    </row>
    <row r="199" spans="1:28" x14ac:dyDescent="0.35">
      <c r="A199">
        <f t="shared" si="57"/>
        <v>192</v>
      </c>
      <c r="B199" t="str">
        <f>AUT!A192</f>
        <v>Paper for treatment: landfill</v>
      </c>
      <c r="C199" t="str">
        <f>VLOOKUP('EXIOBASE EU 25 imports'!B199, 'ISIC Code Mapping'!$A$2:$D$202,  4, FALSE)</f>
        <v>ISIC 36T39</v>
      </c>
      <c r="D199">
        <f t="shared" ca="1" si="64"/>
        <v>9.6043326036121588</v>
      </c>
      <c r="E199">
        <f t="shared" ca="1" si="64"/>
        <v>26.747517158584209</v>
      </c>
      <c r="F199">
        <f t="shared" ca="1" si="64"/>
        <v>49.97919858960001</v>
      </c>
      <c r="G199">
        <f t="shared" ca="1" si="64"/>
        <v>8.6806426454936325</v>
      </c>
      <c r="H199">
        <f t="shared" ca="1" si="64"/>
        <v>1.0099777532872216</v>
      </c>
      <c r="I199">
        <f t="shared" ca="1" si="64"/>
        <v>65.929166727099755</v>
      </c>
      <c r="J199">
        <f t="shared" ca="1" si="47"/>
        <v>82.185620225585865</v>
      </c>
      <c r="K199">
        <f t="shared" ca="1" si="65"/>
        <v>97.327702376858781</v>
      </c>
      <c r="L199">
        <f t="shared" ca="1" si="65"/>
        <v>24.124063399751936</v>
      </c>
      <c r="M199">
        <f t="shared" ca="1" si="65"/>
        <v>132.49543021524067</v>
      </c>
      <c r="N199">
        <f t="shared" ca="1" si="65"/>
        <v>149.75223023113918</v>
      </c>
      <c r="O199">
        <f t="shared" ca="1" si="65"/>
        <v>3.6642350039907812</v>
      </c>
      <c r="P199">
        <f t="shared" ca="1" si="65"/>
        <v>1.8201639359073571</v>
      </c>
      <c r="Q199">
        <f t="shared" ca="1" si="65"/>
        <v>7.0956855814180226</v>
      </c>
      <c r="R199">
        <f t="shared" ca="1" si="65"/>
        <v>31.013223368931058</v>
      </c>
      <c r="S199">
        <f t="shared" ca="1" si="65"/>
        <v>29.679879341695404</v>
      </c>
      <c r="T199">
        <f t="shared" ca="1" si="65"/>
        <v>9.5130139266640388</v>
      </c>
      <c r="U199">
        <f t="shared" ca="1" si="66"/>
        <v>3.7439378319075867</v>
      </c>
      <c r="V199">
        <f t="shared" ca="1" si="66"/>
        <v>1.9450218933476586</v>
      </c>
      <c r="W199">
        <f t="shared" ca="1" si="66"/>
        <v>45.738734609340696</v>
      </c>
      <c r="X199">
        <f t="shared" ca="1" si="66"/>
        <v>74.921620546731816</v>
      </c>
      <c r="Y199">
        <f t="shared" ca="1" si="66"/>
        <v>215.89040852122602</v>
      </c>
      <c r="Z199">
        <f t="shared" ca="1" si="66"/>
        <v>6.5788367361594968</v>
      </c>
      <c r="AA199">
        <f t="shared" ca="1" si="66"/>
        <v>3.11862151230121</v>
      </c>
      <c r="AB199">
        <f t="shared" ca="1" si="66"/>
        <v>5.659639970562246</v>
      </c>
    </row>
    <row r="200" spans="1:28" x14ac:dyDescent="0.35">
      <c r="A200">
        <f t="shared" si="57"/>
        <v>193</v>
      </c>
      <c r="B200" t="str">
        <f>AUT!A193</f>
        <v>Plastic waste for treatment: landfill</v>
      </c>
      <c r="C200" t="str">
        <f>VLOOKUP('EXIOBASE EU 25 imports'!B200, 'ISIC Code Mapping'!$A$2:$D$202,  4, FALSE)</f>
        <v>ISIC 36T39</v>
      </c>
      <c r="D200">
        <f t="shared" ref="D200:I208" ca="1" si="67">INDIRECT(D$8&amp;"!"&amp;D$7&amp;$A200)</f>
        <v>1.969093948783549</v>
      </c>
      <c r="E200">
        <f t="shared" ca="1" si="67"/>
        <v>18.441443020618824</v>
      </c>
      <c r="F200">
        <f t="shared" ca="1" si="67"/>
        <v>20.505883932367134</v>
      </c>
      <c r="G200">
        <f t="shared" ca="1" si="67"/>
        <v>4.8276733226183639</v>
      </c>
      <c r="H200">
        <f t="shared" ca="1" si="67"/>
        <v>0.16695194466288554</v>
      </c>
      <c r="I200">
        <f t="shared" ca="1" si="67"/>
        <v>25.272217414461895</v>
      </c>
      <c r="J200">
        <f t="shared" ca="1" si="47"/>
        <v>31.40196492655264</v>
      </c>
      <c r="K200">
        <f t="shared" ref="K200:T208" ca="1" si="68">INDIRECT(K$8&amp;"!"&amp;K$7&amp;$A200)</f>
        <v>27.97643962944597</v>
      </c>
      <c r="L200">
        <f t="shared" ca="1" si="68"/>
        <v>3.0304769575680752</v>
      </c>
      <c r="M200">
        <f t="shared" ca="1" si="68"/>
        <v>26.812059587980887</v>
      </c>
      <c r="N200">
        <f t="shared" ca="1" si="68"/>
        <v>29.099749310749651</v>
      </c>
      <c r="O200">
        <f t="shared" ca="1" si="68"/>
        <v>1.3903464942879913</v>
      </c>
      <c r="P200">
        <f t="shared" ca="1" si="68"/>
        <v>0.28603031865390371</v>
      </c>
      <c r="Q200">
        <f t="shared" ca="1" si="68"/>
        <v>3.1104155616936313</v>
      </c>
      <c r="R200">
        <f t="shared" ca="1" si="68"/>
        <v>13.166848574569745</v>
      </c>
      <c r="S200">
        <f t="shared" ca="1" si="68"/>
        <v>9.8918778025740011</v>
      </c>
      <c r="T200">
        <f t="shared" ca="1" si="68"/>
        <v>3.009835542792112</v>
      </c>
      <c r="U200">
        <f t="shared" ref="U200:AB208" ca="1" si="69">INDIRECT(U$8&amp;"!"&amp;U$7&amp;$A200)</f>
        <v>0.69200341997313974</v>
      </c>
      <c r="V200">
        <f t="shared" ca="1" si="69"/>
        <v>0.24518082470031782</v>
      </c>
      <c r="W200">
        <f t="shared" ca="1" si="69"/>
        <v>10.454396645767114</v>
      </c>
      <c r="X200">
        <f t="shared" ca="1" si="69"/>
        <v>23.315992586071555</v>
      </c>
      <c r="Y200">
        <f t="shared" ca="1" si="69"/>
        <v>136.14582012594988</v>
      </c>
      <c r="Z200">
        <f t="shared" ca="1" si="69"/>
        <v>3.5393355945144616</v>
      </c>
      <c r="AA200">
        <f t="shared" ca="1" si="69"/>
        <v>0.34753245515485159</v>
      </c>
      <c r="AB200">
        <f t="shared" ca="1" si="69"/>
        <v>0.86714920599968981</v>
      </c>
    </row>
    <row r="201" spans="1:28" x14ac:dyDescent="0.35">
      <c r="A201">
        <f t="shared" si="57"/>
        <v>194</v>
      </c>
      <c r="B201" t="str">
        <f>AUT!A194</f>
        <v>Inert/metal/hazardous waste for treatment: landfill</v>
      </c>
      <c r="C201" t="str">
        <f>VLOOKUP('EXIOBASE EU 25 imports'!B201, 'ISIC Code Mapping'!$A$2:$D$202,  4, FALSE)</f>
        <v>ISIC 36T39</v>
      </c>
      <c r="D201">
        <f t="shared" ca="1" si="67"/>
        <v>16.841918698362903</v>
      </c>
      <c r="E201">
        <f t="shared" ca="1" si="67"/>
        <v>43.127536865281527</v>
      </c>
      <c r="F201">
        <f t="shared" ca="1" si="67"/>
        <v>45.938662133144</v>
      </c>
      <c r="G201">
        <f t="shared" ca="1" si="67"/>
        <v>38.66014967554591</v>
      </c>
      <c r="H201">
        <f t="shared" ca="1" si="67"/>
        <v>3.9326845256254832</v>
      </c>
      <c r="I201">
        <f t="shared" ca="1" si="67"/>
        <v>192.74100133745162</v>
      </c>
      <c r="J201">
        <f t="shared" ca="1" si="47"/>
        <v>306.1716503907694</v>
      </c>
      <c r="K201">
        <f t="shared" ca="1" si="68"/>
        <v>120.56664354479653</v>
      </c>
      <c r="L201">
        <f t="shared" ca="1" si="68"/>
        <v>15.074286176320751</v>
      </c>
      <c r="M201">
        <f t="shared" ca="1" si="68"/>
        <v>59.418247426762335</v>
      </c>
      <c r="N201">
        <f t="shared" ca="1" si="68"/>
        <v>130.91583755206597</v>
      </c>
      <c r="O201">
        <f t="shared" ca="1" si="68"/>
        <v>2.6338200881447755</v>
      </c>
      <c r="P201">
        <f t="shared" ca="1" si="68"/>
        <v>7.2319432914176218</v>
      </c>
      <c r="Q201">
        <f t="shared" ca="1" si="68"/>
        <v>6.9941224740545529</v>
      </c>
      <c r="R201">
        <f t="shared" ca="1" si="68"/>
        <v>66.214520960011356</v>
      </c>
      <c r="S201">
        <f t="shared" ca="1" si="68"/>
        <v>60.97093870858378</v>
      </c>
      <c r="T201">
        <f t="shared" ca="1" si="68"/>
        <v>16.897314541260712</v>
      </c>
      <c r="U201">
        <f t="shared" ca="1" si="69"/>
        <v>10.641968441208725</v>
      </c>
      <c r="V201">
        <f t="shared" ca="1" si="69"/>
        <v>2.8939732256941468</v>
      </c>
      <c r="W201">
        <f t="shared" ca="1" si="69"/>
        <v>62.893509676499242</v>
      </c>
      <c r="X201">
        <f t="shared" ca="1" si="69"/>
        <v>188.65212140571975</v>
      </c>
      <c r="Y201">
        <f t="shared" ca="1" si="69"/>
        <v>275.56883863156867</v>
      </c>
      <c r="Z201">
        <f t="shared" ca="1" si="69"/>
        <v>6.6582941621999971</v>
      </c>
      <c r="AA201">
        <f t="shared" ca="1" si="69"/>
        <v>5.0246631214101631</v>
      </c>
      <c r="AB201">
        <f t="shared" ca="1" si="69"/>
        <v>2.4718365729167511</v>
      </c>
    </row>
    <row r="202" spans="1:28" x14ac:dyDescent="0.35">
      <c r="A202">
        <f t="shared" ref="A202:A208" si="70">A201+1</f>
        <v>195</v>
      </c>
      <c r="B202" t="str">
        <f>AUT!A195</f>
        <v>Textiles waste for treatment: landfill</v>
      </c>
      <c r="C202" t="str">
        <f>VLOOKUP('EXIOBASE EU 25 imports'!B202, 'ISIC Code Mapping'!$A$2:$D$202,  4, FALSE)</f>
        <v>ISIC 36T39</v>
      </c>
      <c r="D202">
        <f t="shared" ca="1" si="67"/>
        <v>1.4895718050584734</v>
      </c>
      <c r="E202">
        <f t="shared" ca="1" si="67"/>
        <v>4.7360082530942327</v>
      </c>
      <c r="F202">
        <f t="shared" ca="1" si="67"/>
        <v>11.786460365852481</v>
      </c>
      <c r="G202">
        <f t="shared" ca="1" si="67"/>
        <v>2.3883615650799075</v>
      </c>
      <c r="H202">
        <f t="shared" ca="1" si="67"/>
        <v>0.18794172386404556</v>
      </c>
      <c r="I202">
        <f t="shared" ca="1" si="67"/>
        <v>8.456185458302194</v>
      </c>
      <c r="J202">
        <f t="shared" ref="J202:J208" ca="1" si="71">INDIRECT(J$8&amp;"!"&amp;J$7&amp;$A202)</f>
        <v>20.038093247384847</v>
      </c>
      <c r="K202">
        <f t="shared" ca="1" si="68"/>
        <v>22.574101919431786</v>
      </c>
      <c r="L202">
        <f t="shared" ca="1" si="68"/>
        <v>4.7965180747392431</v>
      </c>
      <c r="M202">
        <f t="shared" ca="1" si="68"/>
        <v>31.262939077063308</v>
      </c>
      <c r="N202">
        <f t="shared" ca="1" si="68"/>
        <v>33.604271549731763</v>
      </c>
      <c r="O202">
        <f t="shared" ca="1" si="68"/>
        <v>0.91099220476421983</v>
      </c>
      <c r="P202">
        <f t="shared" ca="1" si="68"/>
        <v>0.29619983372819214</v>
      </c>
      <c r="Q202">
        <f t="shared" ca="1" si="68"/>
        <v>1.4343882913839918</v>
      </c>
      <c r="R202">
        <f t="shared" ca="1" si="68"/>
        <v>7.159718207036617</v>
      </c>
      <c r="S202">
        <f t="shared" ca="1" si="68"/>
        <v>3.1462347648265547</v>
      </c>
      <c r="T202">
        <f t="shared" ca="1" si="68"/>
        <v>2.5991815648614121</v>
      </c>
      <c r="U202">
        <f t="shared" ca="1" si="69"/>
        <v>0.60284243101966462</v>
      </c>
      <c r="V202">
        <f t="shared" ca="1" si="69"/>
        <v>0.35759288961821439</v>
      </c>
      <c r="W202">
        <f t="shared" ca="1" si="69"/>
        <v>8.2874676899759159</v>
      </c>
      <c r="X202">
        <f t="shared" ca="1" si="69"/>
        <v>6.0591371378770971</v>
      </c>
      <c r="Y202">
        <f t="shared" ca="1" si="69"/>
        <v>44.013094045472293</v>
      </c>
      <c r="Z202">
        <f t="shared" ca="1" si="69"/>
        <v>1.8853215736771516</v>
      </c>
      <c r="AA202">
        <f t="shared" ca="1" si="69"/>
        <v>0.54898684885949434</v>
      </c>
      <c r="AB202">
        <f t="shared" ca="1" si="69"/>
        <v>1.3841634791482422</v>
      </c>
    </row>
    <row r="203" spans="1:28" x14ac:dyDescent="0.35">
      <c r="A203">
        <f t="shared" si="70"/>
        <v>196</v>
      </c>
      <c r="B203" t="str">
        <f>AUT!A196</f>
        <v>Wood waste for treatment: landfill</v>
      </c>
      <c r="C203" t="str">
        <f>VLOOKUP('EXIOBASE EU 25 imports'!B203, 'ISIC Code Mapping'!$A$2:$D$202,  4, FALSE)</f>
        <v>ISIC 36T39</v>
      </c>
      <c r="D203">
        <f t="shared" ca="1" si="67"/>
        <v>2.6124344781466249</v>
      </c>
      <c r="E203">
        <f t="shared" ca="1" si="67"/>
        <v>6.358051412730183</v>
      </c>
      <c r="F203">
        <f t="shared" ca="1" si="67"/>
        <v>16.745530314806324</v>
      </c>
      <c r="G203">
        <f t="shared" ca="1" si="67"/>
        <v>2.9737931739657499</v>
      </c>
      <c r="H203">
        <f t="shared" ca="1" si="67"/>
        <v>0.24412277545261812</v>
      </c>
      <c r="I203">
        <f t="shared" ca="1" si="67"/>
        <v>15.514715937771332</v>
      </c>
      <c r="J203">
        <f t="shared" ca="1" si="71"/>
        <v>51.57916957272846</v>
      </c>
      <c r="K203">
        <f t="shared" ca="1" si="68"/>
        <v>30.40195780256116</v>
      </c>
      <c r="L203">
        <f t="shared" ca="1" si="68"/>
        <v>6.625538444404846</v>
      </c>
      <c r="M203">
        <f t="shared" ca="1" si="68"/>
        <v>38.812571117831041</v>
      </c>
      <c r="N203">
        <f t="shared" ca="1" si="68"/>
        <v>54.47251754321158</v>
      </c>
      <c r="O203">
        <f t="shared" ca="1" si="68"/>
        <v>1.1527376220400778</v>
      </c>
      <c r="P203">
        <f t="shared" ca="1" si="68"/>
        <v>0.38370709663400998</v>
      </c>
      <c r="Q203">
        <f t="shared" ca="1" si="68"/>
        <v>2.0633718577366715</v>
      </c>
      <c r="R203">
        <f t="shared" ca="1" si="68"/>
        <v>10.630745025773075</v>
      </c>
      <c r="S203">
        <f t="shared" ca="1" si="68"/>
        <v>4.6741427878392354</v>
      </c>
      <c r="T203">
        <f t="shared" ca="1" si="68"/>
        <v>3.4037329043956022</v>
      </c>
      <c r="U203">
        <f t="shared" ca="1" si="69"/>
        <v>0.95049863420674707</v>
      </c>
      <c r="V203">
        <f t="shared" ca="1" si="69"/>
        <v>0.50178515645394617</v>
      </c>
      <c r="W203">
        <f t="shared" ca="1" si="69"/>
        <v>12.465679126314216</v>
      </c>
      <c r="X203">
        <f t="shared" ca="1" si="69"/>
        <v>8.7620831781481954</v>
      </c>
      <c r="Y203">
        <f t="shared" ca="1" si="69"/>
        <v>74.932828776570787</v>
      </c>
      <c r="Z203">
        <f t="shared" ca="1" si="69"/>
        <v>2.3052431709755083</v>
      </c>
      <c r="AA203">
        <f t="shared" ca="1" si="69"/>
        <v>0.79194613524419211</v>
      </c>
      <c r="AB203">
        <f t="shared" ca="1" si="69"/>
        <v>1.7516054621889166</v>
      </c>
    </row>
    <row r="204" spans="1:28" x14ac:dyDescent="0.35">
      <c r="A204">
        <f t="shared" si="70"/>
        <v>197</v>
      </c>
      <c r="B204" t="str">
        <f>AUT!A197</f>
        <v>Membership organisation services n.e.c. (91)</v>
      </c>
      <c r="C204" t="str">
        <f>VLOOKUP('EXIOBASE EU 25 imports'!B204, 'ISIC Code Mapping'!$A$2:$D$202,  4, FALSE)</f>
        <v>ISIC 90T96</v>
      </c>
      <c r="D204">
        <f t="shared" ca="1" si="67"/>
        <v>121.66485976356279</v>
      </c>
      <c r="E204">
        <f t="shared" ca="1" si="67"/>
        <v>595.85458006510248</v>
      </c>
      <c r="F204">
        <f t="shared" ca="1" si="67"/>
        <v>123.1814361874369</v>
      </c>
      <c r="G204">
        <f t="shared" ca="1" si="67"/>
        <v>313.78514801918624</v>
      </c>
      <c r="H204">
        <f t="shared" ca="1" si="67"/>
        <v>279.28348215185571</v>
      </c>
      <c r="I204">
        <f t="shared" ca="1" si="67"/>
        <v>79.804054725011511</v>
      </c>
      <c r="J204">
        <f t="shared" ca="1" si="71"/>
        <v>1206.5886865250479</v>
      </c>
      <c r="K204">
        <f t="shared" ca="1" si="68"/>
        <v>1539.299954658861</v>
      </c>
      <c r="L204">
        <f t="shared" ca="1" si="68"/>
        <v>79.579355492799593</v>
      </c>
      <c r="M204">
        <f t="shared" ca="1" si="68"/>
        <v>647.42057221045491</v>
      </c>
      <c r="N204">
        <f t="shared" ca="1" si="68"/>
        <v>417.54355544795806</v>
      </c>
      <c r="O204">
        <f t="shared" ca="1" si="68"/>
        <v>25.868816649522199</v>
      </c>
      <c r="P204">
        <f t="shared" ca="1" si="68"/>
        <v>38.076779590916694</v>
      </c>
      <c r="Q204">
        <f t="shared" ca="1" si="68"/>
        <v>136.46215404061971</v>
      </c>
      <c r="R204">
        <f t="shared" ca="1" si="68"/>
        <v>1257.258133877375</v>
      </c>
      <c r="S204">
        <f t="shared" ca="1" si="68"/>
        <v>208.40523888353394</v>
      </c>
      <c r="T204">
        <f t="shared" ca="1" si="68"/>
        <v>109.71348710414024</v>
      </c>
      <c r="U204">
        <f t="shared" ca="1" si="69"/>
        <v>82.860240582323314</v>
      </c>
      <c r="V204">
        <f t="shared" ca="1" si="69"/>
        <v>11.960160006861948</v>
      </c>
      <c r="W204">
        <f t="shared" ca="1" si="69"/>
        <v>372.14401080140061</v>
      </c>
      <c r="X204">
        <f t="shared" ca="1" si="69"/>
        <v>393.28298975671498</v>
      </c>
      <c r="Y204">
        <f t="shared" ca="1" si="69"/>
        <v>2023.0451725092119</v>
      </c>
      <c r="Z204">
        <f t="shared" ca="1" si="69"/>
        <v>2780.0527276087305</v>
      </c>
      <c r="AA204">
        <f t="shared" ca="1" si="69"/>
        <v>17.214431777561895</v>
      </c>
      <c r="AB204">
        <f t="shared" ca="1" si="69"/>
        <v>32.779036806065612</v>
      </c>
    </row>
    <row r="205" spans="1:28" x14ac:dyDescent="0.35">
      <c r="A205">
        <f t="shared" si="70"/>
        <v>198</v>
      </c>
      <c r="B205" t="str">
        <f>AUT!A198</f>
        <v>Recreational, cultural and sporting services (92)</v>
      </c>
      <c r="C205" t="str">
        <f>VLOOKUP('EXIOBASE EU 25 imports'!B205, 'ISIC Code Mapping'!$A$2:$D$202,  4, FALSE)</f>
        <v>ISIC 90T96</v>
      </c>
      <c r="D205">
        <f t="shared" ca="1" si="67"/>
        <v>547.27820515681208</v>
      </c>
      <c r="E205">
        <f t="shared" ca="1" si="67"/>
        <v>1268.9032454840885</v>
      </c>
      <c r="F205">
        <f t="shared" ca="1" si="67"/>
        <v>279.01345261381283</v>
      </c>
      <c r="G205">
        <f t="shared" ca="1" si="67"/>
        <v>1036.2229080986067</v>
      </c>
      <c r="H205">
        <f t="shared" ca="1" si="67"/>
        <v>20.152344373043228</v>
      </c>
      <c r="I205">
        <f t="shared" ca="1" si="67"/>
        <v>173.02091642813443</v>
      </c>
      <c r="J205">
        <f t="shared" ca="1" si="71"/>
        <v>6150.5417370111691</v>
      </c>
      <c r="K205">
        <f t="shared" ca="1" si="68"/>
        <v>3614.323396318744</v>
      </c>
      <c r="L205">
        <f t="shared" ca="1" si="68"/>
        <v>944.09558172984578</v>
      </c>
      <c r="M205">
        <f t="shared" ca="1" si="68"/>
        <v>1498.0997739376619</v>
      </c>
      <c r="N205">
        <f t="shared" ca="1" si="68"/>
        <v>2601.9653108452753</v>
      </c>
      <c r="O205">
        <f t="shared" ca="1" si="68"/>
        <v>27.281128898503901</v>
      </c>
      <c r="P205">
        <f t="shared" ca="1" si="68"/>
        <v>38.929779400060575</v>
      </c>
      <c r="Q205">
        <f t="shared" ca="1" si="68"/>
        <v>512.72839110588916</v>
      </c>
      <c r="R205">
        <f t="shared" ca="1" si="68"/>
        <v>1128.8805988184376</v>
      </c>
      <c r="S205">
        <f t="shared" ca="1" si="68"/>
        <v>972.32014461551239</v>
      </c>
      <c r="T205">
        <f t="shared" ca="1" si="68"/>
        <v>259.59636706227127</v>
      </c>
      <c r="U205">
        <f t="shared" ca="1" si="69"/>
        <v>98.74702341038963</v>
      </c>
      <c r="V205">
        <f t="shared" ca="1" si="69"/>
        <v>59.243958734882803</v>
      </c>
      <c r="W205">
        <f t="shared" ca="1" si="69"/>
        <v>2201.7796258729059</v>
      </c>
      <c r="X205">
        <f t="shared" ca="1" si="69"/>
        <v>836.53860330715941</v>
      </c>
      <c r="Y205">
        <f t="shared" ca="1" si="69"/>
        <v>6113.4915450582203</v>
      </c>
      <c r="Z205">
        <f t="shared" ca="1" si="69"/>
        <v>73.901378020190648</v>
      </c>
      <c r="AA205">
        <f t="shared" ca="1" si="69"/>
        <v>98.737400547478018</v>
      </c>
      <c r="AB205">
        <f t="shared" ca="1" si="69"/>
        <v>141.69904665701341</v>
      </c>
    </row>
    <row r="206" spans="1:28" x14ac:dyDescent="0.35">
      <c r="A206">
        <f t="shared" si="70"/>
        <v>199</v>
      </c>
      <c r="B206" t="str">
        <f>AUT!A199</f>
        <v>Other services (93)</v>
      </c>
      <c r="C206" t="str">
        <f>VLOOKUP('EXIOBASE EU 25 imports'!B206, 'ISIC Code Mapping'!$A$2:$D$202,  4, FALSE)</f>
        <v>ISIC 90T96</v>
      </c>
      <c r="D206">
        <f t="shared" ca="1" si="67"/>
        <v>125.33637315744878</v>
      </c>
      <c r="E206">
        <f t="shared" ca="1" si="67"/>
        <v>290.47925588897618</v>
      </c>
      <c r="F206">
        <f t="shared" ca="1" si="67"/>
        <v>31.525314852604804</v>
      </c>
      <c r="G206">
        <f t="shared" ca="1" si="67"/>
        <v>218.29028999109499</v>
      </c>
      <c r="H206">
        <f t="shared" ca="1" si="67"/>
        <v>2.9097808551809634</v>
      </c>
      <c r="I206">
        <f t="shared" ca="1" si="67"/>
        <v>39.36112181856803</v>
      </c>
      <c r="J206">
        <f t="shared" ca="1" si="71"/>
        <v>1279.1935142924044</v>
      </c>
      <c r="K206">
        <f t="shared" ca="1" si="68"/>
        <v>1373.412820724524</v>
      </c>
      <c r="L206">
        <f t="shared" ca="1" si="68"/>
        <v>69.430706602633691</v>
      </c>
      <c r="M206">
        <f t="shared" ca="1" si="68"/>
        <v>416.50197453330213</v>
      </c>
      <c r="N206">
        <f t="shared" ca="1" si="68"/>
        <v>810.66898227724937</v>
      </c>
      <c r="O206">
        <f t="shared" ca="1" si="68"/>
        <v>4.2540462234720167</v>
      </c>
      <c r="P206">
        <f t="shared" ca="1" si="68"/>
        <v>12.639538793620369</v>
      </c>
      <c r="Q206">
        <f t="shared" ca="1" si="68"/>
        <v>125.47751847446479</v>
      </c>
      <c r="R206">
        <f t="shared" ca="1" si="68"/>
        <v>260.28113637207917</v>
      </c>
      <c r="S206">
        <f t="shared" ca="1" si="68"/>
        <v>76.221194829775357</v>
      </c>
      <c r="T206">
        <f t="shared" ca="1" si="68"/>
        <v>86.979109007152019</v>
      </c>
      <c r="U206">
        <f t="shared" ca="1" si="69"/>
        <v>18.350593094992877</v>
      </c>
      <c r="V206">
        <f t="shared" ca="1" si="69"/>
        <v>15.781349604513363</v>
      </c>
      <c r="W206">
        <f t="shared" ca="1" si="69"/>
        <v>447.67374403828876</v>
      </c>
      <c r="X206">
        <f t="shared" ca="1" si="69"/>
        <v>176.6467832160655</v>
      </c>
      <c r="Y206">
        <f t="shared" ca="1" si="69"/>
        <v>1955.680878366052</v>
      </c>
      <c r="Z206">
        <f t="shared" ca="1" si="69"/>
        <v>3.440813924704996</v>
      </c>
      <c r="AA206">
        <f t="shared" ca="1" si="69"/>
        <v>17.222091153039546</v>
      </c>
      <c r="AB206">
        <f t="shared" ca="1" si="69"/>
        <v>38.729977374674135</v>
      </c>
    </row>
    <row r="207" spans="1:28" x14ac:dyDescent="0.35">
      <c r="A207">
        <f t="shared" si="70"/>
        <v>200</v>
      </c>
      <c r="B207" t="str">
        <f>AUT!A200</f>
        <v>Private households with employed persons (95)</v>
      </c>
      <c r="C207" t="str">
        <f>VLOOKUP('EXIOBASE EU 25 imports'!B207, 'ISIC Code Mapping'!$A$2:$D$202,  4, FALSE)</f>
        <v>ISIC 97T98</v>
      </c>
      <c r="D207">
        <f t="shared" ca="1" si="67"/>
        <v>8.1029154529390883</v>
      </c>
      <c r="E207">
        <f t="shared" ca="1" si="67"/>
        <v>72.362163505901421</v>
      </c>
      <c r="F207">
        <f t="shared" ca="1" si="67"/>
        <v>6.3211952502477073</v>
      </c>
      <c r="G207">
        <f t="shared" ca="1" si="67"/>
        <v>178.84761766985261</v>
      </c>
      <c r="H207">
        <f t="shared" ca="1" si="67"/>
        <v>0.44481194029830984</v>
      </c>
      <c r="I207">
        <f t="shared" ca="1" si="67"/>
        <v>10.554165390312749</v>
      </c>
      <c r="J207">
        <f t="shared" ca="1" si="71"/>
        <v>517.23447323317089</v>
      </c>
      <c r="K207">
        <f t="shared" ca="1" si="68"/>
        <v>315.55453442242685</v>
      </c>
      <c r="L207">
        <f t="shared" ca="1" si="68"/>
        <v>7.0638517523168458</v>
      </c>
      <c r="M207">
        <f t="shared" ca="1" si="68"/>
        <v>126.29829739760557</v>
      </c>
      <c r="N207">
        <f t="shared" ca="1" si="68"/>
        <v>496.0209803916261</v>
      </c>
      <c r="O207">
        <f t="shared" ca="1" si="68"/>
        <v>1.2965042789424046</v>
      </c>
      <c r="P207">
        <f t="shared" ca="1" si="68"/>
        <v>14.683528708834888</v>
      </c>
      <c r="Q207">
        <f t="shared" ca="1" si="68"/>
        <v>70.249210523075035</v>
      </c>
      <c r="R207">
        <f t="shared" ca="1" si="68"/>
        <v>190.28760301497488</v>
      </c>
      <c r="S207">
        <f t="shared" ca="1" si="68"/>
        <v>28.067811757498518</v>
      </c>
      <c r="T207">
        <f t="shared" ca="1" si="68"/>
        <v>120.09657359675835</v>
      </c>
      <c r="U207">
        <f t="shared" ca="1" si="69"/>
        <v>2.4573790165129825</v>
      </c>
      <c r="V207">
        <f t="shared" ca="1" si="69"/>
        <v>1.0289306558067162</v>
      </c>
      <c r="W207">
        <f t="shared" ca="1" si="69"/>
        <v>470.59445724559555</v>
      </c>
      <c r="X207">
        <f t="shared" ca="1" si="69"/>
        <v>40.717417417199812</v>
      </c>
      <c r="Y207">
        <f t="shared" ca="1" si="69"/>
        <v>715.33706806018586</v>
      </c>
      <c r="Z207">
        <f t="shared" ca="1" si="69"/>
        <v>2.1757631635958465</v>
      </c>
      <c r="AA207">
        <f t="shared" ca="1" si="69"/>
        <v>6.5577193801575806</v>
      </c>
      <c r="AB207">
        <f t="shared" ca="1" si="69"/>
        <v>8.673411329285118</v>
      </c>
    </row>
    <row r="208" spans="1:28" x14ac:dyDescent="0.35">
      <c r="A208">
        <f t="shared" si="70"/>
        <v>201</v>
      </c>
      <c r="B208" t="str">
        <f>AUT!A201</f>
        <v>Extra-territorial organizations and bodies</v>
      </c>
      <c r="C208">
        <f>VLOOKUP('EXIOBASE EU 25 imports'!B208, 'ISIC Code Mapping'!$A$2:$D$202,  4, FALSE)</f>
        <v>0</v>
      </c>
      <c r="D208">
        <f t="shared" ca="1" si="67"/>
        <v>0</v>
      </c>
      <c r="E208">
        <f t="shared" ca="1" si="67"/>
        <v>0</v>
      </c>
      <c r="F208">
        <f t="shared" ca="1" si="67"/>
        <v>0</v>
      </c>
      <c r="G208">
        <f t="shared" ca="1" si="67"/>
        <v>0</v>
      </c>
      <c r="H208">
        <f t="shared" ca="1" si="67"/>
        <v>0</v>
      </c>
      <c r="I208">
        <f t="shared" ca="1" si="67"/>
        <v>0</v>
      </c>
      <c r="J208">
        <f t="shared" ca="1" si="71"/>
        <v>0</v>
      </c>
      <c r="K208">
        <f t="shared" ca="1" si="68"/>
        <v>0</v>
      </c>
      <c r="L208">
        <f t="shared" ca="1" si="68"/>
        <v>0</v>
      </c>
      <c r="M208">
        <f t="shared" ca="1" si="68"/>
        <v>0</v>
      </c>
      <c r="N208">
        <f t="shared" ca="1" si="68"/>
        <v>0</v>
      </c>
      <c r="O208">
        <f t="shared" ca="1" si="68"/>
        <v>0</v>
      </c>
      <c r="P208">
        <f t="shared" ca="1" si="68"/>
        <v>0</v>
      </c>
      <c r="Q208">
        <f t="shared" ca="1" si="68"/>
        <v>0</v>
      </c>
      <c r="R208">
        <f t="shared" ca="1" si="68"/>
        <v>0</v>
      </c>
      <c r="S208">
        <f t="shared" ca="1" si="68"/>
        <v>0</v>
      </c>
      <c r="T208">
        <f t="shared" ca="1" si="68"/>
        <v>0</v>
      </c>
      <c r="U208">
        <f t="shared" ca="1" si="69"/>
        <v>0</v>
      </c>
      <c r="V208">
        <f t="shared" ca="1" si="69"/>
        <v>0</v>
      </c>
      <c r="W208">
        <f t="shared" ca="1" si="69"/>
        <v>0</v>
      </c>
      <c r="X208">
        <f t="shared" ca="1" si="69"/>
        <v>0</v>
      </c>
      <c r="Y208">
        <f t="shared" ca="1" si="69"/>
        <v>0</v>
      </c>
      <c r="Z208">
        <f t="shared" ca="1" si="69"/>
        <v>0</v>
      </c>
      <c r="AA208">
        <f t="shared" ca="1" si="69"/>
        <v>0</v>
      </c>
      <c r="AB208">
        <f t="shared" ca="1" si="69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B2:AG156"/>
  <sheetViews>
    <sheetView workbookViewId="0">
      <selection activeCell="J125" sqref="J125"/>
    </sheetView>
  </sheetViews>
  <sheetFormatPr defaultRowHeight="14.5" x14ac:dyDescent="0.35"/>
  <cols>
    <col min="2" max="2" width="36.6328125" style="1" customWidth="1"/>
    <col min="3" max="3" width="17.36328125" hidden="1" customWidth="1"/>
    <col min="4" max="4" width="11.26953125" hidden="1" customWidth="1"/>
    <col min="5" max="5" width="30.36328125" customWidth="1"/>
    <col min="6" max="6" width="11.26953125" customWidth="1"/>
    <col min="7" max="7" width="10.36328125" customWidth="1"/>
  </cols>
  <sheetData>
    <row r="2" spans="2:33" x14ac:dyDescent="0.35">
      <c r="B2" s="1" t="s">
        <v>478</v>
      </c>
    </row>
    <row r="3" spans="2:33" x14ac:dyDescent="0.35">
      <c r="B3" s="64" t="s">
        <v>483</v>
      </c>
    </row>
    <row r="4" spans="2:33" x14ac:dyDescent="0.35">
      <c r="B4" s="64" t="s">
        <v>476</v>
      </c>
    </row>
    <row r="7" spans="2:33" x14ac:dyDescent="0.35">
      <c r="C7" t="s">
        <v>461</v>
      </c>
      <c r="D7" t="s">
        <v>1</v>
      </c>
      <c r="E7" s="62"/>
      <c r="F7" s="62" t="str">
        <f>'EXIOBASE EU 25 imports'!D8</f>
        <v>AUT</v>
      </c>
      <c r="G7" s="62" t="str">
        <f>'EXIOBASE EU 25 imports'!E8</f>
        <v>BEL</v>
      </c>
      <c r="H7" s="62" t="str">
        <f>'EXIOBASE EU 25 imports'!F8</f>
        <v>CZE</v>
      </c>
      <c r="I7" s="62" t="str">
        <f>'EXIOBASE EU 25 imports'!G8</f>
        <v>DNK</v>
      </c>
      <c r="J7" s="62" t="str">
        <f>'EXIOBASE EU 25 imports'!H8</f>
        <v>EST</v>
      </c>
      <c r="K7" s="62" t="str">
        <f>'EXIOBASE EU 25 imports'!I8</f>
        <v>FIN</v>
      </c>
      <c r="L7" s="62" t="str">
        <f>'EXIOBASE EU 25 imports'!J8</f>
        <v>FRA</v>
      </c>
      <c r="M7" s="62" t="str">
        <f>'EXIOBASE EU 25 imports'!K8</f>
        <v>DEU</v>
      </c>
      <c r="N7" s="62" t="str">
        <f>'EXIOBASE EU 25 imports'!L8</f>
        <v>HUN</v>
      </c>
      <c r="O7" s="62" t="str">
        <f>'EXIOBASE EU 25 imports'!M8</f>
        <v>IRL</v>
      </c>
      <c r="P7" s="62" t="str">
        <f>'EXIOBASE EU 25 imports'!N8</f>
        <v>ITA</v>
      </c>
      <c r="Q7" s="62" t="str">
        <f>'EXIOBASE EU 25 imports'!O8</f>
        <v>LVA</v>
      </c>
      <c r="R7" s="62" t="str">
        <f>'EXIOBASE EU 25 imports'!P8</f>
        <v>LTU</v>
      </c>
      <c r="S7" s="62" t="str">
        <f>'EXIOBASE EU 25 imports'!Q8</f>
        <v>LUX</v>
      </c>
      <c r="T7" s="62" t="str">
        <f>'EXIOBASE EU 25 imports'!R8</f>
        <v>NLD</v>
      </c>
      <c r="U7" s="62" t="str">
        <f>'EXIOBASE EU 25 imports'!S8</f>
        <v>POL</v>
      </c>
      <c r="V7" s="62" t="str">
        <f>'EXIOBASE EU 25 imports'!T8</f>
        <v>PRT</v>
      </c>
      <c r="W7" s="62" t="str">
        <f>'EXIOBASE EU 25 imports'!U8</f>
        <v>SVK</v>
      </c>
      <c r="X7" s="62" t="str">
        <f>'EXIOBASE EU 25 imports'!V8</f>
        <v>SVN</v>
      </c>
      <c r="Y7" s="62" t="str">
        <f>'EXIOBASE EU 25 imports'!W8</f>
        <v>ESP</v>
      </c>
      <c r="Z7" s="62" t="str">
        <f>'EXIOBASE EU 25 imports'!X8</f>
        <v>SWE</v>
      </c>
      <c r="AA7" s="62" t="str">
        <f>'EXIOBASE EU 25 imports'!Y8</f>
        <v>GBR</v>
      </c>
      <c r="AB7" s="62" t="str">
        <f>'EXIOBASE EU 25 imports'!Z8</f>
        <v>BGR</v>
      </c>
      <c r="AC7" s="62" t="str">
        <f>'EXIOBASE EU 25 imports'!AA8</f>
        <v>HRV</v>
      </c>
      <c r="AD7" s="62" t="str">
        <f>'EXIOBASE EU 25 imports'!AB8</f>
        <v>MLT</v>
      </c>
    </row>
    <row r="8" spans="2:33" x14ac:dyDescent="0.35">
      <c r="B8" s="1" t="s">
        <v>81</v>
      </c>
      <c r="C8" t="str" cm="1">
        <f t="array" ref="C8:C49">TRANSPOSE(BDCSoCbIC!B1:AQ1)</f>
        <v>ISIC 01T03</v>
      </c>
      <c r="D8" t="str">
        <f>'OECD EU28 ICoE data'!A10</f>
        <v>ISIC 01T03</v>
      </c>
      <c r="E8" s="4" t="s">
        <v>9</v>
      </c>
      <c r="F8" s="43">
        <f ca="1">SUMIFS('EXIOBASE EU 25 imports'!D:D, 'EXIOBASE EU 25 imports'!$C:$C, 'EU25 ICoE calcs'!$E8)</f>
        <v>3410.8048340210412</v>
      </c>
      <c r="G8" s="43">
        <f ca="1">SUMIFS('EXIOBASE EU 25 imports'!E:E, 'EXIOBASE EU 25 imports'!$C:$C, 'EU25 ICoE calcs'!$E8)</f>
        <v>9011.4057374393469</v>
      </c>
      <c r="H8" s="43">
        <f ca="1">SUMIFS('EXIOBASE EU 25 imports'!F:F, 'EXIOBASE EU 25 imports'!$C:$C, 'EU25 ICoE calcs'!$E8)</f>
        <v>2197.9870282636689</v>
      </c>
      <c r="I8" s="43">
        <f ca="1">SUMIFS('EXIOBASE EU 25 imports'!G:G, 'EXIOBASE EU 25 imports'!$C:$C, 'EU25 ICoE calcs'!$E8)</f>
        <v>1742.3240819113239</v>
      </c>
      <c r="J8" s="43">
        <f ca="1">SUMIFS('EXIOBASE EU 25 imports'!H:H, 'EXIOBASE EU 25 imports'!$C:$C, 'EU25 ICoE calcs'!$E8)</f>
        <v>354.42943886077194</v>
      </c>
      <c r="K8" s="43">
        <f ca="1">SUMIFS('EXIOBASE EU 25 imports'!I:I, 'EXIOBASE EU 25 imports'!$C:$C, 'EU25 ICoE calcs'!$E8)</f>
        <v>1959.0546809016935</v>
      </c>
      <c r="L8" s="43">
        <f ca="1">SUMIFS('EXIOBASE EU 25 imports'!J:J, 'EXIOBASE EU 25 imports'!$C:$C, 'EU25 ICoE calcs'!$E8)</f>
        <v>11605.363822394862</v>
      </c>
      <c r="M8" s="43">
        <f ca="1">SUMIFS('EXIOBASE EU 25 imports'!K:K, 'EXIOBASE EU 25 imports'!$C:$C, 'EU25 ICoE calcs'!$E8)</f>
        <v>29388.625194928089</v>
      </c>
      <c r="N8" s="43">
        <f ca="1">SUMIFS('EXIOBASE EU 25 imports'!L:L, 'EXIOBASE EU 25 imports'!$C:$C, 'EU25 ICoE calcs'!$E8)</f>
        <v>1164.1545552662799</v>
      </c>
      <c r="O8" s="43">
        <f ca="1">SUMIFS('EXIOBASE EU 25 imports'!M:M, 'EXIOBASE EU 25 imports'!$C:$C, 'EU25 ICoE calcs'!$E8)</f>
        <v>1745.1097639703223</v>
      </c>
      <c r="P8" s="43">
        <f ca="1">SUMIFS('EXIOBASE EU 25 imports'!N:N, 'EXIOBASE EU 25 imports'!$C:$C, 'EU25 ICoE calcs'!$E8)</f>
        <v>11928.133235320744</v>
      </c>
      <c r="Q8" s="43">
        <f ca="1">SUMIFS('EXIOBASE EU 25 imports'!O:O, 'EXIOBASE EU 25 imports'!$C:$C, 'EU25 ICoE calcs'!$E8)</f>
        <v>625.4895905297476</v>
      </c>
      <c r="R8" s="43">
        <f ca="1">SUMIFS('EXIOBASE EU 25 imports'!P:P, 'EXIOBASE EU 25 imports'!$C:$C, 'EU25 ICoE calcs'!$E8)</f>
        <v>1396.0675861320003</v>
      </c>
      <c r="S8" s="43">
        <f ca="1">SUMIFS('EXIOBASE EU 25 imports'!Q:Q, 'EXIOBASE EU 25 imports'!$C:$C, 'EU25 ICoE calcs'!$E8)</f>
        <v>1162.1749465194484</v>
      </c>
      <c r="T8" s="43">
        <f ca="1">SUMIFS('EXIOBASE EU 25 imports'!R:R, 'EXIOBASE EU 25 imports'!$C:$C, 'EU25 ICoE calcs'!$E8)</f>
        <v>17586.454869089375</v>
      </c>
      <c r="U8" s="43">
        <f ca="1">SUMIFS('EXIOBASE EU 25 imports'!S:S, 'EXIOBASE EU 25 imports'!$C:$C, 'EU25 ICoE calcs'!$E8)</f>
        <v>5502.0793237826429</v>
      </c>
      <c r="V8" s="43">
        <f ca="1">SUMIFS('EXIOBASE EU 25 imports'!T:T, 'EXIOBASE EU 25 imports'!$C:$C, 'EU25 ICoE calcs'!$E8)</f>
        <v>3149.0608782564696</v>
      </c>
      <c r="W8" s="43">
        <f ca="1">SUMIFS('EXIOBASE EU 25 imports'!U:U, 'EXIOBASE EU 25 imports'!$C:$C, 'EU25 ICoE calcs'!$E8)</f>
        <v>1208.0571324282173</v>
      </c>
      <c r="X8" s="43">
        <f ca="1">SUMIFS('EXIOBASE EU 25 imports'!V:V, 'EXIOBASE EU 25 imports'!$C:$C, 'EU25 ICoE calcs'!$E8)</f>
        <v>576.65079895397594</v>
      </c>
      <c r="Y8" s="43">
        <f ca="1">SUMIFS('EXIOBASE EU 25 imports'!W:W, 'EXIOBASE EU 25 imports'!$C:$C, 'EU25 ICoE calcs'!$E8)</f>
        <v>11290.273468661691</v>
      </c>
      <c r="Z8" s="43">
        <f ca="1">SUMIFS('EXIOBASE EU 25 imports'!X:X, 'EXIOBASE EU 25 imports'!$C:$C, 'EU25 ICoE calcs'!$E8)</f>
        <v>3515.048693875865</v>
      </c>
      <c r="AA8" s="43">
        <f ca="1">SUMIFS('EXIOBASE EU 25 imports'!Y:Y, 'EXIOBASE EU 25 imports'!$C:$C, 'EU25 ICoE calcs'!$E8)</f>
        <v>11408.336698973237</v>
      </c>
      <c r="AB8" s="43">
        <f ca="1">SUMIFS('EXIOBASE EU 25 imports'!Z:Z, 'EXIOBASE EU 25 imports'!$C:$C, 'EU25 ICoE calcs'!$E8)</f>
        <v>596.53422463011043</v>
      </c>
      <c r="AC8" s="43">
        <f ca="1">SUMIFS('EXIOBASE EU 25 imports'!AA:AA, 'EXIOBASE EU 25 imports'!$C:$C, 'EU25 ICoE calcs'!$E8)</f>
        <v>541.51556473046958</v>
      </c>
      <c r="AD8" s="43">
        <f ca="1">SUMIFS('EXIOBASE EU 25 imports'!AB:AB, 'EXIOBASE EU 25 imports'!$C:$C, 'EU25 ICoE calcs'!$E8)</f>
        <v>127.64957808787118</v>
      </c>
      <c r="AE8" s="43"/>
      <c r="AF8" s="43"/>
      <c r="AG8" s="43"/>
    </row>
    <row r="9" spans="2:33" x14ac:dyDescent="0.35">
      <c r="B9" s="1" t="s">
        <v>463</v>
      </c>
      <c r="C9" t="str">
        <v>ISIC 05</v>
      </c>
      <c r="D9" s="45" t="str">
        <f>'OECD EU28 ICoE data'!A11</f>
        <v>ISIC 05T06</v>
      </c>
      <c r="E9" s="4" t="s">
        <v>107</v>
      </c>
      <c r="F9" s="43">
        <f ca="1">SUMIFS('EXIOBASE EU 25 imports'!D:D, 'EXIOBASE EU 25 imports'!$C:$C, 'EU25 ICoE calcs'!$E9)</f>
        <v>275.84951105992258</v>
      </c>
      <c r="G9" s="43">
        <f ca="1">SUMIFS('EXIOBASE EU 25 imports'!E:E, 'EXIOBASE EU 25 imports'!$C:$C, 'EU25 ICoE calcs'!$E9)</f>
        <v>288.41192678057649</v>
      </c>
      <c r="H9" s="43">
        <f ca="1">SUMIFS('EXIOBASE EU 25 imports'!F:F, 'EXIOBASE EU 25 imports'!$C:$C, 'EU25 ICoE calcs'!$E9)</f>
        <v>332.31907732270582</v>
      </c>
      <c r="I9" s="43">
        <f ca="1">SUMIFS('EXIOBASE EU 25 imports'!G:G, 'EXIOBASE EU 25 imports'!$C:$C, 'EU25 ICoE calcs'!$E9)</f>
        <v>131.11776012543049</v>
      </c>
      <c r="J9" s="43">
        <f ca="1">SUMIFS('EXIOBASE EU 25 imports'!H:H, 'EXIOBASE EU 25 imports'!$C:$C, 'EU25 ICoE calcs'!$E9)</f>
        <v>2.7564969799438996</v>
      </c>
      <c r="K9" s="43">
        <f ca="1">SUMIFS('EXIOBASE EU 25 imports'!I:I, 'EXIOBASE EU 25 imports'!$C:$C, 'EU25 ICoE calcs'!$E9)</f>
        <v>309.87917306585564</v>
      </c>
      <c r="L9" s="43">
        <f ca="1">SUMIFS('EXIOBASE EU 25 imports'!J:J, 'EXIOBASE EU 25 imports'!$C:$C, 'EU25 ICoE calcs'!$E9)</f>
        <v>546.38283933040088</v>
      </c>
      <c r="M9" s="43">
        <f ca="1">SUMIFS('EXIOBASE EU 25 imports'!K:K, 'EXIOBASE EU 25 imports'!$C:$C, 'EU25 ICoE calcs'!$E9)</f>
        <v>1952.4832184316401</v>
      </c>
      <c r="N9" s="43">
        <f ca="1">SUMIFS('EXIOBASE EU 25 imports'!L:L, 'EXIOBASE EU 25 imports'!$C:$C, 'EU25 ICoE calcs'!$E9)</f>
        <v>140.04538928134627</v>
      </c>
      <c r="O9" s="43">
        <f ca="1">SUMIFS('EXIOBASE EU 25 imports'!M:M, 'EXIOBASE EU 25 imports'!$C:$C, 'EU25 ICoE calcs'!$E9)</f>
        <v>205.79602433787204</v>
      </c>
      <c r="P9" s="43">
        <f ca="1">SUMIFS('EXIOBASE EU 25 imports'!N:N, 'EXIOBASE EU 25 imports'!$C:$C, 'EU25 ICoE calcs'!$E9)</f>
        <v>962.20522598872833</v>
      </c>
      <c r="Q9" s="43">
        <f ca="1">SUMIFS('EXIOBASE EU 25 imports'!O:O, 'EXIOBASE EU 25 imports'!$C:$C, 'EU25 ICoE calcs'!$E9)</f>
        <v>9.1906727106133221</v>
      </c>
      <c r="R9" s="43">
        <f ca="1">SUMIFS('EXIOBASE EU 25 imports'!P:P, 'EXIOBASE EU 25 imports'!$C:$C, 'EU25 ICoE calcs'!$E9)</f>
        <v>18.515779158329575</v>
      </c>
      <c r="S9" s="43">
        <f ca="1">SUMIFS('EXIOBASE EU 25 imports'!Q:Q, 'EXIOBASE EU 25 imports'!$C:$C, 'EU25 ICoE calcs'!$E9)</f>
        <v>37.060821036405471</v>
      </c>
      <c r="T9" s="43">
        <f ca="1">SUMIFS('EXIOBASE EU 25 imports'!R:R, 'EXIOBASE EU 25 imports'!$C:$C, 'EU25 ICoE calcs'!$E9)</f>
        <v>1785.1538600564795</v>
      </c>
      <c r="U9" s="43">
        <f ca="1">SUMIFS('EXIOBASE EU 25 imports'!S:S, 'EXIOBASE EU 25 imports'!$C:$C, 'EU25 ICoE calcs'!$E9)</f>
        <v>546.95434486080035</v>
      </c>
      <c r="V9" s="43">
        <f ca="1">SUMIFS('EXIOBASE EU 25 imports'!T:T, 'EXIOBASE EU 25 imports'!$C:$C, 'EU25 ICoE calcs'!$E9)</f>
        <v>159.65692360792136</v>
      </c>
      <c r="W9" s="43">
        <f ca="1">SUMIFS('EXIOBASE EU 25 imports'!U:U, 'EXIOBASE EU 25 imports'!$C:$C, 'EU25 ICoE calcs'!$E9)</f>
        <v>363.07219838152378</v>
      </c>
      <c r="X9" s="43">
        <f ca="1">SUMIFS('EXIOBASE EU 25 imports'!V:V, 'EXIOBASE EU 25 imports'!$C:$C, 'EU25 ICoE calcs'!$E9)</f>
        <v>35.141142764139872</v>
      </c>
      <c r="Y9" s="43">
        <f ca="1">SUMIFS('EXIOBASE EU 25 imports'!W:W, 'EXIOBASE EU 25 imports'!$C:$C, 'EU25 ICoE calcs'!$E9)</f>
        <v>779.04373963254</v>
      </c>
      <c r="Z9" s="43">
        <f ca="1">SUMIFS('EXIOBASE EU 25 imports'!X:X, 'EXIOBASE EU 25 imports'!$C:$C, 'EU25 ICoE calcs'!$E9)</f>
        <v>137.14187721762204</v>
      </c>
      <c r="AA9" s="43">
        <f ca="1">SUMIFS('EXIOBASE EU 25 imports'!Y:Y, 'EXIOBASE EU 25 imports'!$C:$C, 'EU25 ICoE calcs'!$E9)</f>
        <v>1741.032302702524</v>
      </c>
      <c r="AB9" s="43">
        <f ca="1">SUMIFS('EXIOBASE EU 25 imports'!Z:Z, 'EXIOBASE EU 25 imports'!$C:$C, 'EU25 ICoE calcs'!$E9)</f>
        <v>154.96718721712023</v>
      </c>
      <c r="AC9" s="43">
        <f ca="1">SUMIFS('EXIOBASE EU 25 imports'!AA:AA, 'EXIOBASE EU 25 imports'!$C:$C, 'EU25 ICoE calcs'!$E9)</f>
        <v>216.03549523717666</v>
      </c>
      <c r="AD9" s="43">
        <f ca="1">SUMIFS('EXIOBASE EU 25 imports'!AB:AB, 'EXIOBASE EU 25 imports'!$C:$C, 'EU25 ICoE calcs'!$E9)</f>
        <v>0.12116677375042176</v>
      </c>
      <c r="AE9" s="43"/>
      <c r="AF9" s="43"/>
      <c r="AG9" s="43"/>
    </row>
    <row r="10" spans="2:33" x14ac:dyDescent="0.35">
      <c r="C10" t="str">
        <v>ISIC 06</v>
      </c>
      <c r="D10" s="45"/>
      <c r="E10" s="4" t="s">
        <v>106</v>
      </c>
      <c r="F10" s="43">
        <f ca="1">SUMIFS('EXIOBASE EU 25 imports'!D:D, 'EXIOBASE EU 25 imports'!$C:$C, 'EU25 ICoE calcs'!$E10)</f>
        <v>1942.7602466459582</v>
      </c>
      <c r="G10" s="43">
        <f ca="1">SUMIFS('EXIOBASE EU 25 imports'!E:E, 'EXIOBASE EU 25 imports'!$C:$C, 'EU25 ICoE calcs'!$E10)</f>
        <v>8826.2632306828054</v>
      </c>
      <c r="H10" s="43">
        <f ca="1">SUMIFS('EXIOBASE EU 25 imports'!F:F, 'EXIOBASE EU 25 imports'!$C:$C, 'EU25 ICoE calcs'!$E10)</f>
        <v>2065.7492056276938</v>
      </c>
      <c r="I10" s="43">
        <f ca="1">SUMIFS('EXIOBASE EU 25 imports'!G:G, 'EXIOBASE EU 25 imports'!$C:$C, 'EU25 ICoE calcs'!$E10)</f>
        <v>813.1670919088989</v>
      </c>
      <c r="J10" s="43">
        <f ca="1">SUMIFS('EXIOBASE EU 25 imports'!H:H, 'EXIOBASE EU 25 imports'!$C:$C, 'EU25 ICoE calcs'!$E10)</f>
        <v>71.114183340505804</v>
      </c>
      <c r="K10" s="43">
        <f ca="1">SUMIFS('EXIOBASE EU 25 imports'!I:I, 'EXIOBASE EU 25 imports'!$C:$C, 'EU25 ICoE calcs'!$E10)</f>
        <v>2761.079053123352</v>
      </c>
      <c r="L10" s="43">
        <f ca="1">SUMIFS('EXIOBASE EU 25 imports'!J:J, 'EXIOBASE EU 25 imports'!$C:$C, 'EU25 ICoE calcs'!$E10)</f>
        <v>16583.335058922687</v>
      </c>
      <c r="M10" s="43">
        <f ca="1">SUMIFS('EXIOBASE EU 25 imports'!K:K, 'EXIOBASE EU 25 imports'!$C:$C, 'EU25 ICoE calcs'!$E10)</f>
        <v>41979.206043474427</v>
      </c>
      <c r="N10" s="43">
        <f ca="1">SUMIFS('EXIOBASE EU 25 imports'!L:L, 'EXIOBASE EU 25 imports'!$C:$C, 'EU25 ICoE calcs'!$E10)</f>
        <v>2266.0510508192792</v>
      </c>
      <c r="O10" s="43">
        <f ca="1">SUMIFS('EXIOBASE EU 25 imports'!M:M, 'EXIOBASE EU 25 imports'!$C:$C, 'EU25 ICoE calcs'!$E10)</f>
        <v>2952.7391227867597</v>
      </c>
      <c r="P10" s="43">
        <f ca="1">SUMIFS('EXIOBASE EU 25 imports'!N:N, 'EXIOBASE EU 25 imports'!$C:$C, 'EU25 ICoE calcs'!$E10)</f>
        <v>23012.193485082455</v>
      </c>
      <c r="Q10" s="43">
        <f ca="1">SUMIFS('EXIOBASE EU 25 imports'!O:O, 'EXIOBASE EU 25 imports'!$C:$C, 'EU25 ICoE calcs'!$E10)</f>
        <v>172.43996167440096</v>
      </c>
      <c r="R10" s="43">
        <f ca="1">SUMIFS('EXIOBASE EU 25 imports'!P:P, 'EXIOBASE EU 25 imports'!$C:$C, 'EU25 ICoE calcs'!$E10)</f>
        <v>1903.2397673278761</v>
      </c>
      <c r="S10" s="43">
        <f ca="1">SUMIFS('EXIOBASE EU 25 imports'!Q:Q, 'EXIOBASE EU 25 imports'!$C:$C, 'EU25 ICoE calcs'!$E10)</f>
        <v>1234.8678617739863</v>
      </c>
      <c r="T10" s="43">
        <f ca="1">SUMIFS('EXIOBASE EU 25 imports'!R:R, 'EXIOBASE EU 25 imports'!$C:$C, 'EU25 ICoE calcs'!$E10)</f>
        <v>28656.631532635802</v>
      </c>
      <c r="U10" s="43">
        <f ca="1">SUMIFS('EXIOBASE EU 25 imports'!S:S, 'EXIOBASE EU 25 imports'!$C:$C, 'EU25 ICoE calcs'!$E10)</f>
        <v>4326.4315334600005</v>
      </c>
      <c r="V10" s="43">
        <f ca="1">SUMIFS('EXIOBASE EU 25 imports'!T:T, 'EXIOBASE EU 25 imports'!$C:$C, 'EU25 ICoE calcs'!$E10)</f>
        <v>3555.4775601547844</v>
      </c>
      <c r="W10" s="43">
        <f ca="1">SUMIFS('EXIOBASE EU 25 imports'!U:U, 'EXIOBASE EU 25 imports'!$C:$C, 'EU25 ICoE calcs'!$E10)</f>
        <v>1909.0469462157587</v>
      </c>
      <c r="X10" s="43">
        <f ca="1">SUMIFS('EXIOBASE EU 25 imports'!V:V, 'EXIOBASE EU 25 imports'!$C:$C, 'EU25 ICoE calcs'!$E10)</f>
        <v>135.77603444097088</v>
      </c>
      <c r="Y10" s="43">
        <f ca="1">SUMIFS('EXIOBASE EU 25 imports'!W:W, 'EXIOBASE EU 25 imports'!$C:$C, 'EU25 ICoE calcs'!$E10)</f>
        <v>21636.354216215692</v>
      </c>
      <c r="Z10" s="43">
        <f ca="1">SUMIFS('EXIOBASE EU 25 imports'!X:X, 'EXIOBASE EU 25 imports'!$C:$C, 'EU25 ICoE calcs'!$E10)</f>
        <v>4656.7340780633058</v>
      </c>
      <c r="AA10" s="43">
        <f ca="1">SUMIFS('EXIOBASE EU 25 imports'!Y:Y, 'EXIOBASE EU 25 imports'!$C:$C, 'EU25 ICoE calcs'!$E10)</f>
        <v>19897.866938418156</v>
      </c>
      <c r="AB10" s="43">
        <f ca="1">SUMIFS('EXIOBASE EU 25 imports'!Z:Z, 'EXIOBASE EU 25 imports'!$C:$C, 'EU25 ICoE calcs'!$E10)</f>
        <v>1030.3420970124871</v>
      </c>
      <c r="AC10" s="43">
        <f ca="1">SUMIFS('EXIOBASE EU 25 imports'!AA:AA, 'EXIOBASE EU 25 imports'!$C:$C, 'EU25 ICoE calcs'!$E10)</f>
        <v>622.44742436897297</v>
      </c>
      <c r="AD10" s="43">
        <f ca="1">SUMIFS('EXIOBASE EU 25 imports'!AB:AB, 'EXIOBASE EU 25 imports'!$C:$C, 'EU25 ICoE calcs'!$E10)</f>
        <v>11.235301543458942</v>
      </c>
      <c r="AE10" s="43"/>
      <c r="AF10" s="43"/>
      <c r="AG10" s="43"/>
    </row>
    <row r="11" spans="2:33" x14ac:dyDescent="0.35">
      <c r="C11" t="str">
        <v>ISIC 07T08</v>
      </c>
      <c r="D11" t="str">
        <f>'OECD EU28 ICoE data'!A12</f>
        <v>ISIC 07T08</v>
      </c>
      <c r="E11" s="4" t="s">
        <v>10</v>
      </c>
      <c r="F11" s="43">
        <f ca="1">SUMIFS('EXIOBASE EU 25 imports'!D:D, 'EXIOBASE EU 25 imports'!$C:$C, 'EU25 ICoE calcs'!$E11)</f>
        <v>414.84745398487604</v>
      </c>
      <c r="G11" s="43">
        <f ca="1">SUMIFS('EXIOBASE EU 25 imports'!E:E, 'EXIOBASE EU 25 imports'!$C:$C, 'EU25 ICoE calcs'!$E11)</f>
        <v>4152.9468941034393</v>
      </c>
      <c r="H11" s="43">
        <f ca="1">SUMIFS('EXIOBASE EU 25 imports'!F:F, 'EXIOBASE EU 25 imports'!$C:$C, 'EU25 ICoE calcs'!$E11)</f>
        <v>359.89384603546438</v>
      </c>
      <c r="I11" s="43">
        <f ca="1">SUMIFS('EXIOBASE EU 25 imports'!G:G, 'EXIOBASE EU 25 imports'!$C:$C, 'EU25 ICoE calcs'!$E11)</f>
        <v>140.46684350617772</v>
      </c>
      <c r="J11" s="43">
        <f ca="1">SUMIFS('EXIOBASE EU 25 imports'!H:H, 'EXIOBASE EU 25 imports'!$C:$C, 'EU25 ICoE calcs'!$E11)</f>
        <v>35.402849853961619</v>
      </c>
      <c r="K11" s="43">
        <f ca="1">SUMIFS('EXIOBASE EU 25 imports'!I:I, 'EXIOBASE EU 25 imports'!$C:$C, 'EU25 ICoE calcs'!$E11)</f>
        <v>1236.1662108551084</v>
      </c>
      <c r="L11" s="43">
        <f ca="1">SUMIFS('EXIOBASE EU 25 imports'!J:J, 'EXIOBASE EU 25 imports'!$C:$C, 'EU25 ICoE calcs'!$E11)</f>
        <v>1378.3225616189195</v>
      </c>
      <c r="M11" s="43">
        <f ca="1">SUMIFS('EXIOBASE EU 25 imports'!K:K, 'EXIOBASE EU 25 imports'!$C:$C, 'EU25 ICoE calcs'!$E11)</f>
        <v>6234.9258436244199</v>
      </c>
      <c r="N11" s="43">
        <f ca="1">SUMIFS('EXIOBASE EU 25 imports'!L:L, 'EXIOBASE EU 25 imports'!$C:$C, 'EU25 ICoE calcs'!$E11)</f>
        <v>132.33790073870225</v>
      </c>
      <c r="O11" s="43">
        <f ca="1">SUMIFS('EXIOBASE EU 25 imports'!M:M, 'EXIOBASE EU 25 imports'!$C:$C, 'EU25 ICoE calcs'!$E11)</f>
        <v>162.09064412112707</v>
      </c>
      <c r="P11" s="43">
        <f ca="1">SUMIFS('EXIOBASE EU 25 imports'!N:N, 'EXIOBASE EU 25 imports'!$C:$C, 'EU25 ICoE calcs'!$E11)</f>
        <v>1751.4252008765307</v>
      </c>
      <c r="Q11" s="43">
        <f ca="1">SUMIFS('EXIOBASE EU 25 imports'!O:O, 'EXIOBASE EU 25 imports'!$C:$C, 'EU25 ICoE calcs'!$E11)</f>
        <v>64.114052672796873</v>
      </c>
      <c r="R11" s="43">
        <f ca="1">SUMIFS('EXIOBASE EU 25 imports'!P:P, 'EXIOBASE EU 25 imports'!$C:$C, 'EU25 ICoE calcs'!$E11)</f>
        <v>110.02091993870744</v>
      </c>
      <c r="S11" s="43">
        <f ca="1">SUMIFS('EXIOBASE EU 25 imports'!Q:Q, 'EXIOBASE EU 25 imports'!$C:$C, 'EU25 ICoE calcs'!$E11)</f>
        <v>617.37759506484258</v>
      </c>
      <c r="T11" s="43">
        <f ca="1">SUMIFS('EXIOBASE EU 25 imports'!R:R, 'EXIOBASE EU 25 imports'!$C:$C, 'EU25 ICoE calcs'!$E11)</f>
        <v>2439.2602089727216</v>
      </c>
      <c r="U11" s="43">
        <f ca="1">SUMIFS('EXIOBASE EU 25 imports'!S:S, 'EXIOBASE EU 25 imports'!$C:$C, 'EU25 ICoE calcs'!$E11)</f>
        <v>1002.1140480527969</v>
      </c>
      <c r="V11" s="43">
        <f ca="1">SUMIFS('EXIOBASE EU 25 imports'!T:T, 'EXIOBASE EU 25 imports'!$C:$C, 'EU25 ICoE calcs'!$E11)</f>
        <v>114.1842563181674</v>
      </c>
      <c r="W11" s="43">
        <f ca="1">SUMIFS('EXIOBASE EU 25 imports'!U:U, 'EXIOBASE EU 25 imports'!$C:$C, 'EU25 ICoE calcs'!$E11)</f>
        <v>289.43245379309548</v>
      </c>
      <c r="X11" s="43">
        <f ca="1">SUMIFS('EXIOBASE EU 25 imports'!V:V, 'EXIOBASE EU 25 imports'!$C:$C, 'EU25 ICoE calcs'!$E11)</f>
        <v>97.593111776482658</v>
      </c>
      <c r="Y11" s="43">
        <f ca="1">SUMIFS('EXIOBASE EU 25 imports'!W:W, 'EXIOBASE EU 25 imports'!$C:$C, 'EU25 ICoE calcs'!$E11)</f>
        <v>2925.8167916576995</v>
      </c>
      <c r="Z11" s="43">
        <f ca="1">SUMIFS('EXIOBASE EU 25 imports'!X:X, 'EXIOBASE EU 25 imports'!$C:$C, 'EU25 ICoE calcs'!$E11)</f>
        <v>4394.9991604224624</v>
      </c>
      <c r="AA11" s="43">
        <f ca="1">SUMIFS('EXIOBASE EU 25 imports'!Y:Y, 'EXIOBASE EU 25 imports'!$C:$C, 'EU25 ICoE calcs'!$E11)</f>
        <v>1732.163882688593</v>
      </c>
      <c r="AB11" s="43">
        <f ca="1">SUMIFS('EXIOBASE EU 25 imports'!Z:Z, 'EXIOBASE EU 25 imports'!$C:$C, 'EU25 ICoE calcs'!$E11)</f>
        <v>2705.4434198584722</v>
      </c>
      <c r="AC11" s="43">
        <f ca="1">SUMIFS('EXIOBASE EU 25 imports'!AA:AA, 'EXIOBASE EU 25 imports'!$C:$C, 'EU25 ICoE calcs'!$E11)</f>
        <v>71.896057243358314</v>
      </c>
      <c r="AD11" s="43">
        <f ca="1">SUMIFS('EXIOBASE EU 25 imports'!AB:AB, 'EXIOBASE EU 25 imports'!$C:$C, 'EU25 ICoE calcs'!$E11)</f>
        <v>12.714656599393457</v>
      </c>
      <c r="AE11" s="43"/>
      <c r="AF11" s="43"/>
      <c r="AG11" s="43"/>
    </row>
    <row r="12" spans="2:33" x14ac:dyDescent="0.35">
      <c r="C12" s="44" t="str">
        <v>ISIC 09</v>
      </c>
      <c r="D12" t="str">
        <f>'OECD EU28 ICoE data'!A13</f>
        <v>ISIC 09</v>
      </c>
      <c r="E12" s="4" t="s">
        <v>12</v>
      </c>
      <c r="F12" s="43">
        <f ca="1">SUMIFS('EXIOBASE EU 25 imports'!D:D, 'EXIOBASE EU 25 imports'!$C:$C, 'EU25 ICoE calcs'!$E12)</f>
        <v>8519.4817353097606</v>
      </c>
      <c r="G12" s="43">
        <f ca="1">SUMIFS('EXIOBASE EU 25 imports'!E:E, 'EXIOBASE EU 25 imports'!$C:$C, 'EU25 ICoE calcs'!$E12)</f>
        <v>20120.320072924074</v>
      </c>
      <c r="H12" s="43">
        <f ca="1">SUMIFS('EXIOBASE EU 25 imports'!F:F, 'EXIOBASE EU 25 imports'!$C:$C, 'EU25 ICoE calcs'!$E12)</f>
        <v>6815.0128831700331</v>
      </c>
      <c r="I12" s="43">
        <f ca="1">SUMIFS('EXIOBASE EU 25 imports'!G:G, 'EXIOBASE EU 25 imports'!$C:$C, 'EU25 ICoE calcs'!$E12)</f>
        <v>6033.3117960574837</v>
      </c>
      <c r="J12" s="43">
        <f ca="1">SUMIFS('EXIOBASE EU 25 imports'!H:H, 'EXIOBASE EU 25 imports'!$C:$C, 'EU25 ICoE calcs'!$E12)</f>
        <v>1260.2950144731044</v>
      </c>
      <c r="K12" s="43">
        <f ca="1">SUMIFS('EXIOBASE EU 25 imports'!I:I, 'EXIOBASE EU 25 imports'!$C:$C, 'EU25 ICoE calcs'!$E12)</f>
        <v>4335.6490795715736</v>
      </c>
      <c r="L12" s="43">
        <f ca="1">SUMIFS('EXIOBASE EU 25 imports'!J:J, 'EXIOBASE EU 25 imports'!$C:$C, 'EU25 ICoE calcs'!$E12)</f>
        <v>35590.1834610964</v>
      </c>
      <c r="M12" s="43">
        <f ca="1">SUMIFS('EXIOBASE EU 25 imports'!K:K, 'EXIOBASE EU 25 imports'!$C:$C, 'EU25 ICoE calcs'!$E12)</f>
        <v>63061.085184053612</v>
      </c>
      <c r="N12" s="43">
        <f ca="1">SUMIFS('EXIOBASE EU 25 imports'!L:L, 'EXIOBASE EU 25 imports'!$C:$C, 'EU25 ICoE calcs'!$E12)</f>
        <v>4153.7904698402754</v>
      </c>
      <c r="O12" s="43">
        <f ca="1">SUMIFS('EXIOBASE EU 25 imports'!M:M, 'EXIOBASE EU 25 imports'!$C:$C, 'EU25 ICoE calcs'!$E12)</f>
        <v>9386.376327275002</v>
      </c>
      <c r="P12" s="43">
        <f ca="1">SUMIFS('EXIOBASE EU 25 imports'!N:N, 'EXIOBASE EU 25 imports'!$C:$C, 'EU25 ICoE calcs'!$E12)</f>
        <v>29319.022626699581</v>
      </c>
      <c r="Q12" s="43">
        <f ca="1">SUMIFS('EXIOBASE EU 25 imports'!O:O, 'EXIOBASE EU 25 imports'!$C:$C, 'EU25 ICoE calcs'!$E12)</f>
        <v>1720.1201985112966</v>
      </c>
      <c r="R12" s="43">
        <f ca="1">SUMIFS('EXIOBASE EU 25 imports'!P:P, 'EXIOBASE EU 25 imports'!$C:$C, 'EU25 ICoE calcs'!$E12)</f>
        <v>2997.3991101564093</v>
      </c>
      <c r="S12" s="43">
        <f ca="1">SUMIFS('EXIOBASE EU 25 imports'!Q:Q, 'EXIOBASE EU 25 imports'!$C:$C, 'EU25 ICoE calcs'!$E12)</f>
        <v>2600.7655450206339</v>
      </c>
      <c r="T12" s="43">
        <f ca="1">SUMIFS('EXIOBASE EU 25 imports'!R:R, 'EXIOBASE EU 25 imports'!$C:$C, 'EU25 ICoE calcs'!$E12)</f>
        <v>30594.672103822453</v>
      </c>
      <c r="U12" s="43">
        <f ca="1">SUMIFS('EXIOBASE EU 25 imports'!S:S, 'EXIOBASE EU 25 imports'!$C:$C, 'EU25 ICoE calcs'!$E12)</f>
        <v>12689.947679629375</v>
      </c>
      <c r="V12" s="43">
        <f ca="1">SUMIFS('EXIOBASE EU 25 imports'!T:T, 'EXIOBASE EU 25 imports'!$C:$C, 'EU25 ICoE calcs'!$E12)</f>
        <v>6563.9487445779814</v>
      </c>
      <c r="W12" s="43">
        <f ca="1">SUMIFS('EXIOBASE EU 25 imports'!U:U, 'EXIOBASE EU 25 imports'!$C:$C, 'EU25 ICoE calcs'!$E12)</f>
        <v>4002.9340416187633</v>
      </c>
      <c r="X12" s="43">
        <f ca="1">SUMIFS('EXIOBASE EU 25 imports'!V:V, 'EXIOBASE EU 25 imports'!$C:$C, 'EU25 ICoE calcs'!$E12)</f>
        <v>1837.5859174667016</v>
      </c>
      <c r="Y12" s="43">
        <f ca="1">SUMIFS('EXIOBASE EU 25 imports'!W:W, 'EXIOBASE EU 25 imports'!$C:$C, 'EU25 ICoE calcs'!$E12)</f>
        <v>21866.353751269588</v>
      </c>
      <c r="Z12" s="43">
        <f ca="1">SUMIFS('EXIOBASE EU 25 imports'!X:X, 'EXIOBASE EU 25 imports'!$C:$C, 'EU25 ICoE calcs'!$E12)</f>
        <v>10344.279945854092</v>
      </c>
      <c r="AA12" s="43">
        <f ca="1">SUMIFS('EXIOBASE EU 25 imports'!Y:Y, 'EXIOBASE EU 25 imports'!$C:$C, 'EU25 ICoE calcs'!$E12)</f>
        <v>36641.925741451152</v>
      </c>
      <c r="AB12" s="43">
        <f ca="1">SUMIFS('EXIOBASE EU 25 imports'!Z:Z, 'EXIOBASE EU 25 imports'!$C:$C, 'EU25 ICoE calcs'!$E12)</f>
        <v>2120.8930998050005</v>
      </c>
      <c r="AC12" s="43">
        <f ca="1">SUMIFS('EXIOBASE EU 25 imports'!AA:AA, 'EXIOBASE EU 25 imports'!$C:$C, 'EU25 ICoE calcs'!$E12)</f>
        <v>2157.0823116249453</v>
      </c>
      <c r="AD12" s="43">
        <f ca="1">SUMIFS('EXIOBASE EU 25 imports'!AB:AB, 'EXIOBASE EU 25 imports'!$C:$C, 'EU25 ICoE calcs'!$E12)</f>
        <v>564.7138823565075</v>
      </c>
      <c r="AE12" s="43"/>
      <c r="AF12" s="43"/>
      <c r="AG12" s="43"/>
    </row>
    <row r="13" spans="2:33" x14ac:dyDescent="0.35">
      <c r="C13" t="str">
        <v>ISIC 10T12</v>
      </c>
      <c r="D13" t="str">
        <f>'OECD EU28 ICoE data'!A14</f>
        <v>ISIC 10T12</v>
      </c>
      <c r="E13" s="4" t="s">
        <v>13</v>
      </c>
      <c r="F13" s="43">
        <f ca="1">SUMIFS('EXIOBASE EU 25 imports'!D:D, 'EXIOBASE EU 25 imports'!$C:$C, 'EU25 ICoE calcs'!$E13)</f>
        <v>6674.5448563438758</v>
      </c>
      <c r="G13" s="43">
        <f ca="1">SUMIFS('EXIOBASE EU 25 imports'!E:E, 'EXIOBASE EU 25 imports'!$C:$C, 'EU25 ICoE calcs'!$E13)</f>
        <v>9086.0151274303571</v>
      </c>
      <c r="H13" s="43">
        <f ca="1">SUMIFS('EXIOBASE EU 25 imports'!F:F, 'EXIOBASE EU 25 imports'!$C:$C, 'EU25 ICoE calcs'!$E13)</f>
        <v>4294.8379391210365</v>
      </c>
      <c r="I13" s="43">
        <f ca="1">SUMIFS('EXIOBASE EU 25 imports'!G:G, 'EXIOBASE EU 25 imports'!$C:$C, 'EU25 ICoE calcs'!$E13)</f>
        <v>3241.7626680280673</v>
      </c>
      <c r="J13" s="43">
        <f ca="1">SUMIFS('EXIOBASE EU 25 imports'!H:H, 'EXIOBASE EU 25 imports'!$C:$C, 'EU25 ICoE calcs'!$E13)</f>
        <v>695.93234232977511</v>
      </c>
      <c r="K13" s="43">
        <f ca="1">SUMIFS('EXIOBASE EU 25 imports'!I:I, 'EXIOBASE EU 25 imports'!$C:$C, 'EU25 ICoE calcs'!$E13)</f>
        <v>2058.563965537111</v>
      </c>
      <c r="L13" s="43">
        <f ca="1">SUMIFS('EXIOBASE EU 25 imports'!J:J, 'EXIOBASE EU 25 imports'!$C:$C, 'EU25 ICoE calcs'!$E13)</f>
        <v>23285.568592652431</v>
      </c>
      <c r="M13" s="43">
        <f ca="1">SUMIFS('EXIOBASE EU 25 imports'!K:K, 'EXIOBASE EU 25 imports'!$C:$C, 'EU25 ICoE calcs'!$E13)</f>
        <v>44079.579815468482</v>
      </c>
      <c r="N13" s="43">
        <f ca="1">SUMIFS('EXIOBASE EU 25 imports'!L:L, 'EXIOBASE EU 25 imports'!$C:$C, 'EU25 ICoE calcs'!$E13)</f>
        <v>2458.4676239022947</v>
      </c>
      <c r="O13" s="43">
        <f ca="1">SUMIFS('EXIOBASE EU 25 imports'!M:M, 'EXIOBASE EU 25 imports'!$C:$C, 'EU25 ICoE calcs'!$E13)</f>
        <v>3135.2203650420947</v>
      </c>
      <c r="P13" s="43">
        <f ca="1">SUMIFS('EXIOBASE EU 25 imports'!N:N, 'EXIOBASE EU 25 imports'!$C:$C, 'EU25 ICoE calcs'!$E13)</f>
        <v>20838.100253641172</v>
      </c>
      <c r="Q13" s="43">
        <f ca="1">SUMIFS('EXIOBASE EU 25 imports'!O:O, 'EXIOBASE EU 25 imports'!$C:$C, 'EU25 ICoE calcs'!$E13)</f>
        <v>668.94242317681312</v>
      </c>
      <c r="R13" s="43">
        <f ca="1">SUMIFS('EXIOBASE EU 25 imports'!P:P, 'EXIOBASE EU 25 imports'!$C:$C, 'EU25 ICoE calcs'!$E13)</f>
        <v>1446.9208428124209</v>
      </c>
      <c r="S13" s="43">
        <f ca="1">SUMIFS('EXIOBASE EU 25 imports'!Q:Q, 'EXIOBASE EU 25 imports'!$C:$C, 'EU25 ICoE calcs'!$E13)</f>
        <v>1169.4246410680007</v>
      </c>
      <c r="T13" s="43">
        <f ca="1">SUMIFS('EXIOBASE EU 25 imports'!R:R, 'EXIOBASE EU 25 imports'!$C:$C, 'EU25 ICoE calcs'!$E13)</f>
        <v>12935.358524496509</v>
      </c>
      <c r="U13" s="43">
        <f ca="1">SUMIFS('EXIOBASE EU 25 imports'!S:S, 'EXIOBASE EU 25 imports'!$C:$C, 'EU25 ICoE calcs'!$E13)</f>
        <v>9330.1623212682862</v>
      </c>
      <c r="V13" s="43">
        <f ca="1">SUMIFS('EXIOBASE EU 25 imports'!T:T, 'EXIOBASE EU 25 imports'!$C:$C, 'EU25 ICoE calcs'!$E13)</f>
        <v>4796.125167614472</v>
      </c>
      <c r="W13" s="43">
        <f ca="1">SUMIFS('EXIOBASE EU 25 imports'!U:U, 'EXIOBASE EU 25 imports'!$C:$C, 'EU25 ICoE calcs'!$E13)</f>
        <v>3030.7363847296392</v>
      </c>
      <c r="X13" s="43">
        <f ca="1">SUMIFS('EXIOBASE EU 25 imports'!V:V, 'EXIOBASE EU 25 imports'!$C:$C, 'EU25 ICoE calcs'!$E13)</f>
        <v>965.21512329182883</v>
      </c>
      <c r="Y13" s="43">
        <f ca="1">SUMIFS('EXIOBASE EU 25 imports'!W:W, 'EXIOBASE EU 25 imports'!$C:$C, 'EU25 ICoE calcs'!$E13)</f>
        <v>17921.195134719299</v>
      </c>
      <c r="Z13" s="43">
        <f ca="1">SUMIFS('EXIOBASE EU 25 imports'!X:X, 'EXIOBASE EU 25 imports'!$C:$C, 'EU25 ICoE calcs'!$E13)</f>
        <v>4758.3358751921996</v>
      </c>
      <c r="AA13" s="43">
        <f ca="1">SUMIFS('EXIOBASE EU 25 imports'!Y:Y, 'EXIOBASE EU 25 imports'!$C:$C, 'EU25 ICoE calcs'!$E13)</f>
        <v>22561.514105331255</v>
      </c>
      <c r="AB13" s="43">
        <f ca="1">SUMIFS('EXIOBASE EU 25 imports'!Z:Z, 'EXIOBASE EU 25 imports'!$C:$C, 'EU25 ICoE calcs'!$E13)</f>
        <v>1686.4743881518775</v>
      </c>
      <c r="AC13" s="43">
        <f ca="1">SUMIFS('EXIOBASE EU 25 imports'!AA:AA, 'EXIOBASE EU 25 imports'!$C:$C, 'EU25 ICoE calcs'!$E13)</f>
        <v>1653.479675276584</v>
      </c>
      <c r="AD13" s="43">
        <f ca="1">SUMIFS('EXIOBASE EU 25 imports'!AB:AB, 'EXIOBASE EU 25 imports'!$C:$C, 'EU25 ICoE calcs'!$E13)</f>
        <v>161.13332565555436</v>
      </c>
      <c r="AE13" s="43"/>
      <c r="AF13" s="43"/>
      <c r="AG13" s="43"/>
    </row>
    <row r="14" spans="2:33" x14ac:dyDescent="0.35">
      <c r="C14" t="str">
        <v>ISIC 13T15</v>
      </c>
      <c r="D14" t="str">
        <f>'OECD EU28 ICoE data'!A15</f>
        <v>ISIC 13T15</v>
      </c>
      <c r="E14" s="4" t="s">
        <v>14</v>
      </c>
      <c r="F14" s="43">
        <f ca="1">SUMIFS('EXIOBASE EU 25 imports'!D:D, 'EXIOBASE EU 25 imports'!$C:$C, 'EU25 ICoE calcs'!$E14)</f>
        <v>1812.4569038554412</v>
      </c>
      <c r="G14" s="43">
        <f ca="1">SUMIFS('EXIOBASE EU 25 imports'!E:E, 'EXIOBASE EU 25 imports'!$C:$C, 'EU25 ICoE calcs'!$E14)</f>
        <v>2314.0463312718421</v>
      </c>
      <c r="H14" s="43">
        <f ca="1">SUMIFS('EXIOBASE EU 25 imports'!F:F, 'EXIOBASE EU 25 imports'!$C:$C, 'EU25 ICoE calcs'!$E14)</f>
        <v>857.75300138770342</v>
      </c>
      <c r="I14" s="43">
        <f ca="1">SUMIFS('EXIOBASE EU 25 imports'!G:G, 'EXIOBASE EU 25 imports'!$C:$C, 'EU25 ICoE calcs'!$E14)</f>
        <v>1267.3494199349816</v>
      </c>
      <c r="J14" s="43">
        <f ca="1">SUMIFS('EXIOBASE EU 25 imports'!H:H, 'EXIOBASE EU 25 imports'!$C:$C, 'EU25 ICoE calcs'!$E14)</f>
        <v>452.04009320625789</v>
      </c>
      <c r="K14" s="43">
        <f ca="1">SUMIFS('EXIOBASE EU 25 imports'!I:I, 'EXIOBASE EU 25 imports'!$C:$C, 'EU25 ICoE calcs'!$E14)</f>
        <v>787.05786015413776</v>
      </c>
      <c r="L14" s="43">
        <f ca="1">SUMIFS('EXIOBASE EU 25 imports'!J:J, 'EXIOBASE EU 25 imports'!$C:$C, 'EU25 ICoE calcs'!$E14)</f>
        <v>4112.2428529005092</v>
      </c>
      <c r="M14" s="43">
        <f ca="1">SUMIFS('EXIOBASE EU 25 imports'!K:K, 'EXIOBASE EU 25 imports'!$C:$C, 'EU25 ICoE calcs'!$E14)</f>
        <v>8740.0745664638216</v>
      </c>
      <c r="N14" s="43">
        <f ca="1">SUMIFS('EXIOBASE EU 25 imports'!L:L, 'EXIOBASE EU 25 imports'!$C:$C, 'EU25 ICoE calcs'!$E14)</f>
        <v>540.78712925409013</v>
      </c>
      <c r="O14" s="43">
        <f ca="1">SUMIFS('EXIOBASE EU 25 imports'!M:M, 'EXIOBASE EU 25 imports'!$C:$C, 'EU25 ICoE calcs'!$E14)</f>
        <v>559.69229923023647</v>
      </c>
      <c r="P14" s="43">
        <f ca="1">SUMIFS('EXIOBASE EU 25 imports'!N:N, 'EXIOBASE EU 25 imports'!$C:$C, 'EU25 ICoE calcs'!$E14)</f>
        <v>3814.4293273398498</v>
      </c>
      <c r="Q14" s="43">
        <f ca="1">SUMIFS('EXIOBASE EU 25 imports'!O:O, 'EXIOBASE EU 25 imports'!$C:$C, 'EU25 ICoE calcs'!$E14)</f>
        <v>306.54047101453625</v>
      </c>
      <c r="R14" s="43">
        <f ca="1">SUMIFS('EXIOBASE EU 25 imports'!P:P, 'EXIOBASE EU 25 imports'!$C:$C, 'EU25 ICoE calcs'!$E14)</f>
        <v>609.73448628850895</v>
      </c>
      <c r="S14" s="43">
        <f ca="1">SUMIFS('EXIOBASE EU 25 imports'!Q:Q, 'EXIOBASE EU 25 imports'!$C:$C, 'EU25 ICoE calcs'!$E14)</f>
        <v>297.48387863683081</v>
      </c>
      <c r="T14" s="43">
        <f ca="1">SUMIFS('EXIOBASE EU 25 imports'!R:R, 'EXIOBASE EU 25 imports'!$C:$C, 'EU25 ICoE calcs'!$E14)</f>
        <v>2956.8583140273618</v>
      </c>
      <c r="U14" s="43">
        <f ca="1">SUMIFS('EXIOBASE EU 25 imports'!S:S, 'EXIOBASE EU 25 imports'!$C:$C, 'EU25 ICoE calcs'!$E14)</f>
        <v>1695.1392360128568</v>
      </c>
      <c r="V14" s="43">
        <f ca="1">SUMIFS('EXIOBASE EU 25 imports'!T:T, 'EXIOBASE EU 25 imports'!$C:$C, 'EU25 ICoE calcs'!$E14)</f>
        <v>619.26018207168386</v>
      </c>
      <c r="W14" s="43">
        <f ca="1">SUMIFS('EXIOBASE EU 25 imports'!U:U, 'EXIOBASE EU 25 imports'!$C:$C, 'EU25 ICoE calcs'!$E14)</f>
        <v>496.66908834221039</v>
      </c>
      <c r="X14" s="43">
        <f ca="1">SUMIFS('EXIOBASE EU 25 imports'!V:V, 'EXIOBASE EU 25 imports'!$C:$C, 'EU25 ICoE calcs'!$E14)</f>
        <v>403.43754864483645</v>
      </c>
      <c r="Y14" s="43">
        <f ca="1">SUMIFS('EXIOBASE EU 25 imports'!W:W, 'EXIOBASE EU 25 imports'!$C:$C, 'EU25 ICoE calcs'!$E14)</f>
        <v>1423.5356893189737</v>
      </c>
      <c r="Z14" s="43">
        <f ca="1">SUMIFS('EXIOBASE EU 25 imports'!X:X, 'EXIOBASE EU 25 imports'!$C:$C, 'EU25 ICoE calcs'!$E14)</f>
        <v>1813.1868857702207</v>
      </c>
      <c r="AA14" s="43">
        <f ca="1">SUMIFS('EXIOBASE EU 25 imports'!Y:Y, 'EXIOBASE EU 25 imports'!$C:$C, 'EU25 ICoE calcs'!$E14)</f>
        <v>5548.2555301007378</v>
      </c>
      <c r="AB14" s="43">
        <f ca="1">SUMIFS('EXIOBASE EU 25 imports'!Z:Z, 'EXIOBASE EU 25 imports'!$C:$C, 'EU25 ICoE calcs'!$E14)</f>
        <v>154.95919695185211</v>
      </c>
      <c r="AC14" s="43">
        <f ca="1">SUMIFS('EXIOBASE EU 25 imports'!AA:AA, 'EXIOBASE EU 25 imports'!$C:$C, 'EU25 ICoE calcs'!$E14)</f>
        <v>226.22911370427619</v>
      </c>
      <c r="AD14" s="43">
        <f ca="1">SUMIFS('EXIOBASE EU 25 imports'!AB:AB, 'EXIOBASE EU 25 imports'!$C:$C, 'EU25 ICoE calcs'!$E14)</f>
        <v>22.312891333434607</v>
      </c>
      <c r="AE14" s="43"/>
      <c r="AF14" s="43"/>
      <c r="AG14" s="43"/>
    </row>
    <row r="15" spans="2:33" x14ac:dyDescent="0.35">
      <c r="C15" t="str">
        <v>ISIC 16</v>
      </c>
      <c r="D15" t="str">
        <f>'OECD EU28 ICoE data'!A16</f>
        <v>ISIC 16</v>
      </c>
      <c r="E15" s="4" t="s">
        <v>15</v>
      </c>
      <c r="F15" s="43">
        <f ca="1">SUMIFS('EXIOBASE EU 25 imports'!D:D, 'EXIOBASE EU 25 imports'!$C:$C, 'EU25 ICoE calcs'!$E15)</f>
        <v>3913.5161662075216</v>
      </c>
      <c r="G15" s="43">
        <f ca="1">SUMIFS('EXIOBASE EU 25 imports'!E:E, 'EXIOBASE EU 25 imports'!$C:$C, 'EU25 ICoE calcs'!$E15)</f>
        <v>5882.2335309219261</v>
      </c>
      <c r="H15" s="43">
        <f ca="1">SUMIFS('EXIOBASE EU 25 imports'!F:F, 'EXIOBASE EU 25 imports'!$C:$C, 'EU25 ICoE calcs'!$E15)</f>
        <v>2638.2332271776127</v>
      </c>
      <c r="I15" s="43">
        <f ca="1">SUMIFS('EXIOBASE EU 25 imports'!G:G, 'EXIOBASE EU 25 imports'!$C:$C, 'EU25 ICoE calcs'!$E15)</f>
        <v>1414.2390346969323</v>
      </c>
      <c r="J15" s="43">
        <f ca="1">SUMIFS('EXIOBASE EU 25 imports'!H:H, 'EXIOBASE EU 25 imports'!$C:$C, 'EU25 ICoE calcs'!$E15)</f>
        <v>262.01683708970393</v>
      </c>
      <c r="K15" s="43">
        <f ca="1">SUMIFS('EXIOBASE EU 25 imports'!I:I, 'EXIOBASE EU 25 imports'!$C:$C, 'EU25 ICoE calcs'!$E15)</f>
        <v>1280.0824422168801</v>
      </c>
      <c r="L15" s="43">
        <f ca="1">SUMIFS('EXIOBASE EU 25 imports'!J:J, 'EXIOBASE EU 25 imports'!$C:$C, 'EU25 ICoE calcs'!$E15)</f>
        <v>10823.609078464868</v>
      </c>
      <c r="M15" s="43">
        <f ca="1">SUMIFS('EXIOBASE EU 25 imports'!K:K, 'EXIOBASE EU 25 imports'!$C:$C, 'EU25 ICoE calcs'!$E15)</f>
        <v>19992.201286174131</v>
      </c>
      <c r="N15" s="43">
        <f ca="1">SUMIFS('EXIOBASE EU 25 imports'!L:L, 'EXIOBASE EU 25 imports'!$C:$C, 'EU25 ICoE calcs'!$E15)</f>
        <v>1502.5649527785984</v>
      </c>
      <c r="O15" s="43">
        <f ca="1">SUMIFS('EXIOBASE EU 25 imports'!M:M, 'EXIOBASE EU 25 imports'!$C:$C, 'EU25 ICoE calcs'!$E15)</f>
        <v>2265.0950010616589</v>
      </c>
      <c r="P15" s="43">
        <f ca="1">SUMIFS('EXIOBASE EU 25 imports'!N:N, 'EXIOBASE EU 25 imports'!$C:$C, 'EU25 ICoE calcs'!$E15)</f>
        <v>6782.7592409815979</v>
      </c>
      <c r="Q15" s="43">
        <f ca="1">SUMIFS('EXIOBASE EU 25 imports'!O:O, 'EXIOBASE EU 25 imports'!$C:$C, 'EU25 ICoE calcs'!$E15)</f>
        <v>353.12453891207338</v>
      </c>
      <c r="R15" s="43">
        <f ca="1">SUMIFS('EXIOBASE EU 25 imports'!P:P, 'EXIOBASE EU 25 imports'!$C:$C, 'EU25 ICoE calcs'!$E15)</f>
        <v>686.97992795849757</v>
      </c>
      <c r="S15" s="43">
        <f ca="1">SUMIFS('EXIOBASE EU 25 imports'!Q:Q, 'EXIOBASE EU 25 imports'!$C:$C, 'EU25 ICoE calcs'!$E15)</f>
        <v>755.63780159082148</v>
      </c>
      <c r="T15" s="43">
        <f ca="1">SUMIFS('EXIOBASE EU 25 imports'!R:R, 'EXIOBASE EU 25 imports'!$C:$C, 'EU25 ICoE calcs'!$E15)</f>
        <v>7039.6175036065188</v>
      </c>
      <c r="U15" s="43">
        <f ca="1">SUMIFS('EXIOBASE EU 25 imports'!S:S, 'EXIOBASE EU 25 imports'!$C:$C, 'EU25 ICoE calcs'!$E15)</f>
        <v>5467.8576954011169</v>
      </c>
      <c r="V15" s="43">
        <f ca="1">SUMIFS('EXIOBASE EU 25 imports'!T:T, 'EXIOBASE EU 25 imports'!$C:$C, 'EU25 ICoE calcs'!$E15)</f>
        <v>1597.0364515182564</v>
      </c>
      <c r="W15" s="43">
        <f ca="1">SUMIFS('EXIOBASE EU 25 imports'!U:U, 'EXIOBASE EU 25 imports'!$C:$C, 'EU25 ICoE calcs'!$E15)</f>
        <v>1138.7547066476914</v>
      </c>
      <c r="X15" s="43">
        <f ca="1">SUMIFS('EXIOBASE EU 25 imports'!V:V, 'EXIOBASE EU 25 imports'!$C:$C, 'EU25 ICoE calcs'!$E15)</f>
        <v>664.4270429853691</v>
      </c>
      <c r="Y15" s="43">
        <f ca="1">SUMIFS('EXIOBASE EU 25 imports'!W:W, 'EXIOBASE EU 25 imports'!$C:$C, 'EU25 ICoE calcs'!$E15)</f>
        <v>5752.5377504278104</v>
      </c>
      <c r="Z15" s="43">
        <f ca="1">SUMIFS('EXIOBASE EU 25 imports'!X:X, 'EXIOBASE EU 25 imports'!$C:$C, 'EU25 ICoE calcs'!$E15)</f>
        <v>2753.5942610996308</v>
      </c>
      <c r="AA15" s="43">
        <f ca="1">SUMIFS('EXIOBASE EU 25 imports'!Y:Y, 'EXIOBASE EU 25 imports'!$C:$C, 'EU25 ICoE calcs'!$E15)</f>
        <v>10371.926249694428</v>
      </c>
      <c r="AB15" s="43">
        <f ca="1">SUMIFS('EXIOBASE EU 25 imports'!Z:Z, 'EXIOBASE EU 25 imports'!$C:$C, 'EU25 ICoE calcs'!$E15)</f>
        <v>478.65390020437724</v>
      </c>
      <c r="AC15" s="43">
        <f ca="1">SUMIFS('EXIOBASE EU 25 imports'!AA:AA, 'EXIOBASE EU 25 imports'!$C:$C, 'EU25 ICoE calcs'!$E15)</f>
        <v>543.73461340982715</v>
      </c>
      <c r="AD15" s="43">
        <f ca="1">SUMIFS('EXIOBASE EU 25 imports'!AB:AB, 'EXIOBASE EU 25 imports'!$C:$C, 'EU25 ICoE calcs'!$E15)</f>
        <v>154.21218572183832</v>
      </c>
      <c r="AE15" s="43"/>
      <c r="AF15" s="43"/>
      <c r="AG15" s="43"/>
    </row>
    <row r="16" spans="2:33" x14ac:dyDescent="0.35">
      <c r="C16" t="str">
        <v>ISIC 17T18</v>
      </c>
      <c r="D16" t="str">
        <f>'OECD EU28 ICoE data'!A17</f>
        <v>ISIC 17T18</v>
      </c>
      <c r="E16" s="4" t="s">
        <v>16</v>
      </c>
      <c r="F16" s="43">
        <f ca="1">SUMIFS('EXIOBASE EU 25 imports'!D:D, 'EXIOBASE EU 25 imports'!$C:$C, 'EU25 ICoE calcs'!$E16)</f>
        <v>2813.4018062890882</v>
      </c>
      <c r="G16" s="43">
        <f ca="1">SUMIFS('EXIOBASE EU 25 imports'!E:E, 'EXIOBASE EU 25 imports'!$C:$C, 'EU25 ICoE calcs'!$E16)</f>
        <v>6012.1707600319542</v>
      </c>
      <c r="H16" s="43">
        <f ca="1">SUMIFS('EXIOBASE EU 25 imports'!F:F, 'EXIOBASE EU 25 imports'!$C:$C, 'EU25 ICoE calcs'!$E16)</f>
        <v>1502.2487880471347</v>
      </c>
      <c r="I16" s="43">
        <f ca="1">SUMIFS('EXIOBASE EU 25 imports'!G:G, 'EXIOBASE EU 25 imports'!$C:$C, 'EU25 ICoE calcs'!$E16)</f>
        <v>1022.22424227826</v>
      </c>
      <c r="J16" s="43">
        <f ca="1">SUMIFS('EXIOBASE EU 25 imports'!H:H, 'EXIOBASE EU 25 imports'!$C:$C, 'EU25 ICoE calcs'!$E16)</f>
        <v>713.50385703019481</v>
      </c>
      <c r="K16" s="43">
        <f ca="1">SUMIFS('EXIOBASE EU 25 imports'!I:I, 'EXIOBASE EU 25 imports'!$C:$C, 'EU25 ICoE calcs'!$E16)</f>
        <v>1513.0471947418089</v>
      </c>
      <c r="L16" s="43">
        <f ca="1">SUMIFS('EXIOBASE EU 25 imports'!J:J, 'EXIOBASE EU 25 imports'!$C:$C, 'EU25 ICoE calcs'!$E16)</f>
        <v>6973.9691958440881</v>
      </c>
      <c r="M16" s="43">
        <f ca="1">SUMIFS('EXIOBASE EU 25 imports'!K:K, 'EXIOBASE EU 25 imports'!$C:$C, 'EU25 ICoE calcs'!$E16)</f>
        <v>8541.6340311893327</v>
      </c>
      <c r="N16" s="43">
        <f ca="1">SUMIFS('EXIOBASE EU 25 imports'!L:L, 'EXIOBASE EU 25 imports'!$C:$C, 'EU25 ICoE calcs'!$E16)</f>
        <v>1188.0196153054144</v>
      </c>
      <c r="O16" s="43">
        <f ca="1">SUMIFS('EXIOBASE EU 25 imports'!M:M, 'EXIOBASE EU 25 imports'!$C:$C, 'EU25 ICoE calcs'!$E16)</f>
        <v>1107.9979969964281</v>
      </c>
      <c r="P16" s="43">
        <f ca="1">SUMIFS('EXIOBASE EU 25 imports'!N:N, 'EXIOBASE EU 25 imports'!$C:$C, 'EU25 ICoE calcs'!$E16)</f>
        <v>3983.2780627921388</v>
      </c>
      <c r="Q16" s="43">
        <f ca="1">SUMIFS('EXIOBASE EU 25 imports'!O:O, 'EXIOBASE EU 25 imports'!$C:$C, 'EU25 ICoE calcs'!$E16)</f>
        <v>690.77465300052768</v>
      </c>
      <c r="R16" s="43">
        <f ca="1">SUMIFS('EXIOBASE EU 25 imports'!P:P, 'EXIOBASE EU 25 imports'!$C:$C, 'EU25 ICoE calcs'!$E16)</f>
        <v>577.64615652023735</v>
      </c>
      <c r="S16" s="43">
        <f ca="1">SUMIFS('EXIOBASE EU 25 imports'!Q:Q, 'EXIOBASE EU 25 imports'!$C:$C, 'EU25 ICoE calcs'!$E16)</f>
        <v>854.11348076495653</v>
      </c>
      <c r="T16" s="43">
        <f ca="1">SUMIFS('EXIOBASE EU 25 imports'!R:R, 'EXIOBASE EU 25 imports'!$C:$C, 'EU25 ICoE calcs'!$E16)</f>
        <v>12953.35135817564</v>
      </c>
      <c r="U16" s="43">
        <f ca="1">SUMIFS('EXIOBASE EU 25 imports'!S:S, 'EXIOBASE EU 25 imports'!$C:$C, 'EU25 ICoE calcs'!$E16)</f>
        <v>3203.220967586275</v>
      </c>
      <c r="V16" s="43">
        <f ca="1">SUMIFS('EXIOBASE EU 25 imports'!T:T, 'EXIOBASE EU 25 imports'!$C:$C, 'EU25 ICoE calcs'!$E16)</f>
        <v>906.98874434530217</v>
      </c>
      <c r="W16" s="43">
        <f ca="1">SUMIFS('EXIOBASE EU 25 imports'!U:U, 'EXIOBASE EU 25 imports'!$C:$C, 'EU25 ICoE calcs'!$E16)</f>
        <v>869.17997870365639</v>
      </c>
      <c r="X16" s="43">
        <f ca="1">SUMIFS('EXIOBASE EU 25 imports'!V:V, 'EXIOBASE EU 25 imports'!$C:$C, 'EU25 ICoE calcs'!$E16)</f>
        <v>877.92296176674222</v>
      </c>
      <c r="Y16" s="43">
        <f ca="1">SUMIFS('EXIOBASE EU 25 imports'!W:W, 'EXIOBASE EU 25 imports'!$C:$C, 'EU25 ICoE calcs'!$E16)</f>
        <v>3493.8669683882936</v>
      </c>
      <c r="Z16" s="43">
        <f ca="1">SUMIFS('EXIOBASE EU 25 imports'!X:X, 'EXIOBASE EU 25 imports'!$C:$C, 'EU25 ICoE calcs'!$E16)</f>
        <v>2683.6067516127814</v>
      </c>
      <c r="AA16" s="43">
        <f ca="1">SUMIFS('EXIOBASE EU 25 imports'!Y:Y, 'EXIOBASE EU 25 imports'!$C:$C, 'EU25 ICoE calcs'!$E16)</f>
        <v>8676.8220193827856</v>
      </c>
      <c r="AB16" s="43">
        <f ca="1">SUMIFS('EXIOBASE EU 25 imports'!Z:Z, 'EXIOBASE EU 25 imports'!$C:$C, 'EU25 ICoE calcs'!$E16)</f>
        <v>650.46535536888268</v>
      </c>
      <c r="AC16" s="43">
        <f ca="1">SUMIFS('EXIOBASE EU 25 imports'!AA:AA, 'EXIOBASE EU 25 imports'!$C:$C, 'EU25 ICoE calcs'!$E16)</f>
        <v>369.7151378696268</v>
      </c>
      <c r="AD16" s="43">
        <f ca="1">SUMIFS('EXIOBASE EU 25 imports'!AB:AB, 'EXIOBASE EU 25 imports'!$C:$C, 'EU25 ICoE calcs'!$E16)</f>
        <v>1181.1669778067032</v>
      </c>
      <c r="AE16" s="43"/>
      <c r="AF16" s="43"/>
      <c r="AG16" s="43"/>
    </row>
    <row r="17" spans="3:33" x14ac:dyDescent="0.35">
      <c r="C17" t="str">
        <v>ISIC 19</v>
      </c>
      <c r="D17" t="str">
        <f>'OECD EU28 ICoE data'!A18</f>
        <v>ISIC 19</v>
      </c>
      <c r="E17" s="4" t="s">
        <v>101</v>
      </c>
      <c r="F17" s="43">
        <f ca="1">SUMIFS('EXIOBASE EU 25 imports'!D:D, 'EXIOBASE EU 25 imports'!$C:$C, 'EU25 ICoE calcs'!$E17)</f>
        <v>6499.9022284157309</v>
      </c>
      <c r="G17" s="43">
        <f ca="1">SUMIFS('EXIOBASE EU 25 imports'!E:E, 'EXIOBASE EU 25 imports'!$C:$C, 'EU25 ICoE calcs'!$E17)</f>
        <v>37841.7085178458</v>
      </c>
      <c r="H17" s="43">
        <f ca="1">SUMIFS('EXIOBASE EU 25 imports'!F:F, 'EXIOBASE EU 25 imports'!$C:$C, 'EU25 ICoE calcs'!$E17)</f>
        <v>5886.2319014854857</v>
      </c>
      <c r="I17" s="43">
        <f ca="1">SUMIFS('EXIOBASE EU 25 imports'!G:G, 'EXIOBASE EU 25 imports'!$C:$C, 'EU25 ICoE calcs'!$E17)</f>
        <v>2446.5167834742142</v>
      </c>
      <c r="J17" s="43">
        <f ca="1">SUMIFS('EXIOBASE EU 25 imports'!H:H, 'EXIOBASE EU 25 imports'!$C:$C, 'EU25 ICoE calcs'!$E17)</f>
        <v>878.9689065492397</v>
      </c>
      <c r="K17" s="43">
        <f ca="1">SUMIFS('EXIOBASE EU 25 imports'!I:I, 'EXIOBASE EU 25 imports'!$C:$C, 'EU25 ICoE calcs'!$E17)</f>
        <v>4109.8921335089117</v>
      </c>
      <c r="L17" s="43">
        <f ca="1">SUMIFS('EXIOBASE EU 25 imports'!J:J, 'EXIOBASE EU 25 imports'!$C:$C, 'EU25 ICoE calcs'!$E17)</f>
        <v>26043.777869966514</v>
      </c>
      <c r="M17" s="43">
        <f ca="1">SUMIFS('EXIOBASE EU 25 imports'!K:K, 'EXIOBASE EU 25 imports'!$C:$C, 'EU25 ICoE calcs'!$E17)</f>
        <v>69684.471331450521</v>
      </c>
      <c r="N17" s="43">
        <f ca="1">SUMIFS('EXIOBASE EU 25 imports'!L:L, 'EXIOBASE EU 25 imports'!$C:$C, 'EU25 ICoE calcs'!$E17)</f>
        <v>4271.0227112385064</v>
      </c>
      <c r="O17" s="43">
        <f ca="1">SUMIFS('EXIOBASE EU 25 imports'!M:M, 'EXIOBASE EU 25 imports'!$C:$C, 'EU25 ICoE calcs'!$E17)</f>
        <v>7787.3576740729277</v>
      </c>
      <c r="P17" s="43">
        <f ca="1">SUMIFS('EXIOBASE EU 25 imports'!N:N, 'EXIOBASE EU 25 imports'!$C:$C, 'EU25 ICoE calcs'!$E17)</f>
        <v>23660.905489214958</v>
      </c>
      <c r="Q17" s="43">
        <f ca="1">SUMIFS('EXIOBASE EU 25 imports'!O:O, 'EXIOBASE EU 25 imports'!$C:$C, 'EU25 ICoE calcs'!$E17)</f>
        <v>757.43484436629956</v>
      </c>
      <c r="R17" s="43">
        <f ca="1">SUMIFS('EXIOBASE EU 25 imports'!P:P, 'EXIOBASE EU 25 imports'!$C:$C, 'EU25 ICoE calcs'!$E17)</f>
        <v>1576.8020211939154</v>
      </c>
      <c r="S17" s="43">
        <f ca="1">SUMIFS('EXIOBASE EU 25 imports'!Q:Q, 'EXIOBASE EU 25 imports'!$C:$C, 'EU25 ICoE calcs'!$E17)</f>
        <v>4899.778160958851</v>
      </c>
      <c r="T17" s="43">
        <f ca="1">SUMIFS('EXIOBASE EU 25 imports'!R:R, 'EXIOBASE EU 25 imports'!$C:$C, 'EU25 ICoE calcs'!$E17)</f>
        <v>26958.190036028591</v>
      </c>
      <c r="U17" s="43">
        <f ca="1">SUMIFS('EXIOBASE EU 25 imports'!S:S, 'EXIOBASE EU 25 imports'!$C:$C, 'EU25 ICoE calcs'!$E17)</f>
        <v>12408.121011425637</v>
      </c>
      <c r="V17" s="43">
        <f ca="1">SUMIFS('EXIOBASE EU 25 imports'!T:T, 'EXIOBASE EU 25 imports'!$C:$C, 'EU25 ICoE calcs'!$E17)</f>
        <v>3147.6198229064807</v>
      </c>
      <c r="W17" s="43">
        <f ca="1">SUMIFS('EXIOBASE EU 25 imports'!U:U, 'EXIOBASE EU 25 imports'!$C:$C, 'EU25 ICoE calcs'!$E17)</f>
        <v>3168.2334131551147</v>
      </c>
      <c r="X17" s="43">
        <f ca="1">SUMIFS('EXIOBASE EU 25 imports'!V:V, 'EXIOBASE EU 25 imports'!$C:$C, 'EU25 ICoE calcs'!$E17)</f>
        <v>1696.1439060179778</v>
      </c>
      <c r="Y17" s="43">
        <f ca="1">SUMIFS('EXIOBASE EU 25 imports'!W:W, 'EXIOBASE EU 25 imports'!$C:$C, 'EU25 ICoE calcs'!$E17)</f>
        <v>21137.945955646232</v>
      </c>
      <c r="Z17" s="43">
        <f ca="1">SUMIFS('EXIOBASE EU 25 imports'!X:X, 'EXIOBASE EU 25 imports'!$C:$C, 'EU25 ICoE calcs'!$E17)</f>
        <v>6006.9370296385932</v>
      </c>
      <c r="AA17" s="43">
        <f ca="1">SUMIFS('EXIOBASE EU 25 imports'!Y:Y, 'EXIOBASE EU 25 imports'!$C:$C, 'EU25 ICoE calcs'!$E17)</f>
        <v>21558.39849852258</v>
      </c>
      <c r="AB17" s="43">
        <f ca="1">SUMIFS('EXIOBASE EU 25 imports'!Z:Z, 'EXIOBASE EU 25 imports'!$C:$C, 'EU25 ICoE calcs'!$E17)</f>
        <v>1749.0221785271292</v>
      </c>
      <c r="AC17" s="43">
        <f ca="1">SUMIFS('EXIOBASE EU 25 imports'!AA:AA, 'EXIOBASE EU 25 imports'!$C:$C, 'EU25 ICoE calcs'!$E17)</f>
        <v>1084.9584795486846</v>
      </c>
      <c r="AD17" s="43">
        <f ca="1">SUMIFS('EXIOBASE EU 25 imports'!AB:AB, 'EXIOBASE EU 25 imports'!$C:$C, 'EU25 ICoE calcs'!$E17)</f>
        <v>701.99398708240255</v>
      </c>
      <c r="AE17" s="43"/>
      <c r="AF17" s="43"/>
      <c r="AG17" s="43"/>
    </row>
    <row r="18" spans="3:33" x14ac:dyDescent="0.35">
      <c r="C18" t="str">
        <v>ISIC 20</v>
      </c>
      <c r="D18" s="45" t="str">
        <f>'OECD EU28 ICoE data'!A19</f>
        <v>ISIC 20T21</v>
      </c>
      <c r="E18" s="4" t="s">
        <v>17</v>
      </c>
      <c r="F18" s="43">
        <f ca="1">SUMIFS('EXIOBASE EU 25 imports'!D:D, 'EXIOBASE EU 25 imports'!$C:$C, 'EU25 ICoE calcs'!$E18)</f>
        <v>4626.1267457747808</v>
      </c>
      <c r="G18" s="43">
        <f ca="1">SUMIFS('EXIOBASE EU 25 imports'!E:E, 'EXIOBASE EU 25 imports'!$C:$C, 'EU25 ICoE calcs'!$E18)</f>
        <v>8415.8523452930513</v>
      </c>
      <c r="H18" s="43">
        <f ca="1">SUMIFS('EXIOBASE EU 25 imports'!F:F, 'EXIOBASE EU 25 imports'!$C:$C, 'EU25 ICoE calcs'!$E18)</f>
        <v>6041.6726253558945</v>
      </c>
      <c r="I18" s="43">
        <f ca="1">SUMIFS('EXIOBASE EU 25 imports'!G:G, 'EXIOBASE EU 25 imports'!$C:$C, 'EU25 ICoE calcs'!$E18)</f>
        <v>1989.9265040218854</v>
      </c>
      <c r="J18" s="43">
        <f ca="1">SUMIFS('EXIOBASE EU 25 imports'!H:H, 'EXIOBASE EU 25 imports'!$C:$C, 'EU25 ICoE calcs'!$E18)</f>
        <v>591.40112227387681</v>
      </c>
      <c r="K18" s="43">
        <f ca="1">SUMIFS('EXIOBASE EU 25 imports'!I:I, 'EXIOBASE EU 25 imports'!$C:$C, 'EU25 ICoE calcs'!$E18)</f>
        <v>1929.9459727932551</v>
      </c>
      <c r="L18" s="43">
        <f ca="1">SUMIFS('EXIOBASE EU 25 imports'!J:J, 'EXIOBASE EU 25 imports'!$C:$C, 'EU25 ICoE calcs'!$E18)</f>
        <v>16052.284779850919</v>
      </c>
      <c r="M18" s="43">
        <f ca="1">SUMIFS('EXIOBASE EU 25 imports'!K:K, 'EXIOBASE EU 25 imports'!$C:$C, 'EU25 ICoE calcs'!$E18)</f>
        <v>34162.278751790342</v>
      </c>
      <c r="N18" s="43">
        <f ca="1">SUMIFS('EXIOBASE EU 25 imports'!L:L, 'EXIOBASE EU 25 imports'!$C:$C, 'EU25 ICoE calcs'!$E18)</f>
        <v>3796.1763379695481</v>
      </c>
      <c r="O18" s="43">
        <f ca="1">SUMIFS('EXIOBASE EU 25 imports'!M:M, 'EXIOBASE EU 25 imports'!$C:$C, 'EU25 ICoE calcs'!$E18)</f>
        <v>2513.7365271754152</v>
      </c>
      <c r="P18" s="43">
        <f ca="1">SUMIFS('EXIOBASE EU 25 imports'!N:N, 'EXIOBASE EU 25 imports'!$C:$C, 'EU25 ICoE calcs'!$E18)</f>
        <v>9600.1609098949011</v>
      </c>
      <c r="Q18" s="43">
        <f ca="1">SUMIFS('EXIOBASE EU 25 imports'!O:O, 'EXIOBASE EU 25 imports'!$C:$C, 'EU25 ICoE calcs'!$E18)</f>
        <v>533.42987765583337</v>
      </c>
      <c r="R18" s="43">
        <f ca="1">SUMIFS('EXIOBASE EU 25 imports'!P:P, 'EXIOBASE EU 25 imports'!$C:$C, 'EU25 ICoE calcs'!$E18)</f>
        <v>1073.9734884567749</v>
      </c>
      <c r="S18" s="43">
        <f ca="1">SUMIFS('EXIOBASE EU 25 imports'!Q:Q, 'EXIOBASE EU 25 imports'!$C:$C, 'EU25 ICoE calcs'!$E18)</f>
        <v>1081.1088740184769</v>
      </c>
      <c r="T18" s="43">
        <f ca="1">SUMIFS('EXIOBASE EU 25 imports'!R:R, 'EXIOBASE EU 25 imports'!$C:$C, 'EU25 ICoE calcs'!$E18)</f>
        <v>9603.427929154841</v>
      </c>
      <c r="U18" s="43">
        <f ca="1">SUMIFS('EXIOBASE EU 25 imports'!S:S, 'EXIOBASE EU 25 imports'!$C:$C, 'EU25 ICoE calcs'!$E18)</f>
        <v>8965.4101504877308</v>
      </c>
      <c r="V18" s="43">
        <f ca="1">SUMIFS('EXIOBASE EU 25 imports'!T:T, 'EXIOBASE EU 25 imports'!$C:$C, 'EU25 ICoE calcs'!$E18)</f>
        <v>2000.0928244203087</v>
      </c>
      <c r="W18" s="43">
        <f ca="1">SUMIFS('EXIOBASE EU 25 imports'!U:U, 'EXIOBASE EU 25 imports'!$C:$C, 'EU25 ICoE calcs'!$E18)</f>
        <v>2945.7902279241789</v>
      </c>
      <c r="X18" s="43">
        <f ca="1">SUMIFS('EXIOBASE EU 25 imports'!V:V, 'EXIOBASE EU 25 imports'!$C:$C, 'EU25 ICoE calcs'!$E18)</f>
        <v>955.17185819595102</v>
      </c>
      <c r="Y18" s="43">
        <f ca="1">SUMIFS('EXIOBASE EU 25 imports'!W:W, 'EXIOBASE EU 25 imports'!$C:$C, 'EU25 ICoE calcs'!$E18)</f>
        <v>9642.4929498335769</v>
      </c>
      <c r="Z18" s="43">
        <f ca="1">SUMIFS('EXIOBASE EU 25 imports'!X:X, 'EXIOBASE EU 25 imports'!$C:$C, 'EU25 ICoE calcs'!$E18)</f>
        <v>4741.7484476025966</v>
      </c>
      <c r="AA18" s="43">
        <f ca="1">SUMIFS('EXIOBASE EU 25 imports'!Y:Y, 'EXIOBASE EU 25 imports'!$C:$C, 'EU25 ICoE calcs'!$E18)</f>
        <v>12366.40460630244</v>
      </c>
      <c r="AB18" s="43">
        <f ca="1">SUMIFS('EXIOBASE EU 25 imports'!Z:Z, 'EXIOBASE EU 25 imports'!$C:$C, 'EU25 ICoE calcs'!$E18)</f>
        <v>930.42193696385368</v>
      </c>
      <c r="AC18" s="43">
        <f ca="1">SUMIFS('EXIOBASE EU 25 imports'!AA:AA, 'EXIOBASE EU 25 imports'!$C:$C, 'EU25 ICoE calcs'!$E18)</f>
        <v>775.48842522413327</v>
      </c>
      <c r="AD18" s="43">
        <f ca="1">SUMIFS('EXIOBASE EU 25 imports'!AB:AB, 'EXIOBASE EU 25 imports'!$C:$C, 'EU25 ICoE calcs'!$E18)</f>
        <v>135.42586939853319</v>
      </c>
      <c r="AE18" s="43"/>
      <c r="AF18" s="43"/>
      <c r="AG18" s="43"/>
    </row>
    <row r="19" spans="3:33" x14ac:dyDescent="0.35">
      <c r="C19" s="44" t="str">
        <v>ISIC 21</v>
      </c>
      <c r="E19" s="4" t="s">
        <v>311</v>
      </c>
      <c r="F19" s="43">
        <f ca="1">SUMIFS('EXIOBASE EU 25 imports'!D:D, 'EXIOBASE EU 25 imports'!$C:$C, 'EU25 ICoE calcs'!$E19)</f>
        <v>628.38438572593782</v>
      </c>
      <c r="G19" s="43">
        <f ca="1">SUMIFS('EXIOBASE EU 25 imports'!E:E, 'EXIOBASE EU 25 imports'!$C:$C, 'EU25 ICoE calcs'!$E19)</f>
        <v>1177.3353867163275</v>
      </c>
      <c r="H19" s="43">
        <f ca="1">SUMIFS('EXIOBASE EU 25 imports'!F:F, 'EXIOBASE EU 25 imports'!$C:$C, 'EU25 ICoE calcs'!$E19)</f>
        <v>580.49065184903179</v>
      </c>
      <c r="I19" s="43">
        <f ca="1">SUMIFS('EXIOBASE EU 25 imports'!G:G, 'EXIOBASE EU 25 imports'!$C:$C, 'EU25 ICoE calcs'!$E19)</f>
        <v>317.13528892118075</v>
      </c>
      <c r="J19" s="43">
        <f ca="1">SUMIFS('EXIOBASE EU 25 imports'!H:H, 'EXIOBASE EU 25 imports'!$C:$C, 'EU25 ICoE calcs'!$E19)</f>
        <v>71.261692789337857</v>
      </c>
      <c r="K19" s="43">
        <f ca="1">SUMIFS('EXIOBASE EU 25 imports'!I:I, 'EXIOBASE EU 25 imports'!$C:$C, 'EU25 ICoE calcs'!$E19)</f>
        <v>261.33718617172644</v>
      </c>
      <c r="L19" s="43">
        <f ca="1">SUMIFS('EXIOBASE EU 25 imports'!J:J, 'EXIOBASE EU 25 imports'!$C:$C, 'EU25 ICoE calcs'!$E19)</f>
        <v>2507.94057583637</v>
      </c>
      <c r="M19" s="43">
        <f ca="1">SUMIFS('EXIOBASE EU 25 imports'!K:K, 'EXIOBASE EU 25 imports'!$C:$C, 'EU25 ICoE calcs'!$E19)</f>
        <v>4492.03292236377</v>
      </c>
      <c r="N19" s="43">
        <f ca="1">SUMIFS('EXIOBASE EU 25 imports'!L:L, 'EXIOBASE EU 25 imports'!$C:$C, 'EU25 ICoE calcs'!$E19)</f>
        <v>422.87890304041713</v>
      </c>
      <c r="O19" s="43">
        <f ca="1">SUMIFS('EXIOBASE EU 25 imports'!M:M, 'EXIOBASE EU 25 imports'!$C:$C, 'EU25 ICoE calcs'!$E19)</f>
        <v>312.25957860463217</v>
      </c>
      <c r="P19" s="43">
        <f ca="1">SUMIFS('EXIOBASE EU 25 imports'!N:N, 'EXIOBASE EU 25 imports'!$C:$C, 'EU25 ICoE calcs'!$E19)</f>
        <v>1395.6543863808274</v>
      </c>
      <c r="Q19" s="43">
        <f ca="1">SUMIFS('EXIOBASE EU 25 imports'!O:O, 'EXIOBASE EU 25 imports'!$C:$C, 'EU25 ICoE calcs'!$E19)</f>
        <v>84.31147599096613</v>
      </c>
      <c r="R19" s="43">
        <f ca="1">SUMIFS('EXIOBASE EU 25 imports'!P:P, 'EXIOBASE EU 25 imports'!$C:$C, 'EU25 ICoE calcs'!$E19)</f>
        <v>152.31009055527235</v>
      </c>
      <c r="S19" s="43">
        <f ca="1">SUMIFS('EXIOBASE EU 25 imports'!Q:Q, 'EXIOBASE EU 25 imports'!$C:$C, 'EU25 ICoE calcs'!$E19)</f>
        <v>151.24144554331266</v>
      </c>
      <c r="T19" s="43">
        <f ca="1">SUMIFS('EXIOBASE EU 25 imports'!R:R, 'EXIOBASE EU 25 imports'!$C:$C, 'EU25 ICoE calcs'!$E19)</f>
        <v>980.49428557428746</v>
      </c>
      <c r="U19" s="43">
        <f ca="1">SUMIFS('EXIOBASE EU 25 imports'!S:S, 'EXIOBASE EU 25 imports'!$C:$C, 'EU25 ICoE calcs'!$E19)</f>
        <v>968.77930050664474</v>
      </c>
      <c r="V19" s="43">
        <f ca="1">SUMIFS('EXIOBASE EU 25 imports'!T:T, 'EXIOBASE EU 25 imports'!$C:$C, 'EU25 ICoE calcs'!$E19)</f>
        <v>361.28465764449714</v>
      </c>
      <c r="W19" s="43">
        <f ca="1">SUMIFS('EXIOBASE EU 25 imports'!U:U, 'EXIOBASE EU 25 imports'!$C:$C, 'EU25 ICoE calcs'!$E19)</f>
        <v>459.4067607244159</v>
      </c>
      <c r="X19" s="43">
        <f ca="1">SUMIFS('EXIOBASE EU 25 imports'!V:V, 'EXIOBASE EU 25 imports'!$C:$C, 'EU25 ICoE calcs'!$E19)</f>
        <v>101.72860884156336</v>
      </c>
      <c r="Y19" s="43">
        <f ca="1">SUMIFS('EXIOBASE EU 25 imports'!W:W, 'EXIOBASE EU 25 imports'!$C:$C, 'EU25 ICoE calcs'!$E19)</f>
        <v>1446.2004470777958</v>
      </c>
      <c r="Z19" s="43">
        <f ca="1">SUMIFS('EXIOBASE EU 25 imports'!X:X, 'EXIOBASE EU 25 imports'!$C:$C, 'EU25 ICoE calcs'!$E19)</f>
        <v>640.00897159904548</v>
      </c>
      <c r="AA19" s="43">
        <f ca="1">SUMIFS('EXIOBASE EU 25 imports'!Y:Y, 'EXIOBASE EU 25 imports'!$C:$C, 'EU25 ICoE calcs'!$E19)</f>
        <v>1650.5990124791442</v>
      </c>
      <c r="AB19" s="43">
        <f ca="1">SUMIFS('EXIOBASE EU 25 imports'!Z:Z, 'EXIOBASE EU 25 imports'!$C:$C, 'EU25 ICoE calcs'!$E19)</f>
        <v>104.30732716960887</v>
      </c>
      <c r="AC19" s="43">
        <f ca="1">SUMIFS('EXIOBASE EU 25 imports'!AA:AA, 'EXIOBASE EU 25 imports'!$C:$C, 'EU25 ICoE calcs'!$E19)</f>
        <v>72.983501034803609</v>
      </c>
      <c r="AD19" s="43">
        <f ca="1">SUMIFS('EXIOBASE EU 25 imports'!AB:AB, 'EXIOBASE EU 25 imports'!$C:$C, 'EU25 ICoE calcs'!$E19)</f>
        <v>15.969560129570967</v>
      </c>
      <c r="AE19" s="43"/>
      <c r="AF19" s="43"/>
      <c r="AG19" s="43"/>
    </row>
    <row r="20" spans="3:33" x14ac:dyDescent="0.35">
      <c r="C20" t="str">
        <v>ISIC 22</v>
      </c>
      <c r="E20" s="4" t="s">
        <v>312</v>
      </c>
      <c r="F20" s="43">
        <f ca="1">SUMIFS('EXIOBASE EU 25 imports'!D:D, 'EXIOBASE EU 25 imports'!$C:$C, 'EU25 ICoE calcs'!$E20)</f>
        <v>1403.2740720498232</v>
      </c>
      <c r="G20" s="43">
        <f ca="1">SUMIFS('EXIOBASE EU 25 imports'!E:E, 'EXIOBASE EU 25 imports'!$C:$C, 'EU25 ICoE calcs'!$E20)</f>
        <v>1874.0654356229998</v>
      </c>
      <c r="H20" s="43">
        <f ca="1">SUMIFS('EXIOBASE EU 25 imports'!F:F, 'EXIOBASE EU 25 imports'!$C:$C, 'EU25 ICoE calcs'!$E20)</f>
        <v>964.77710887558374</v>
      </c>
      <c r="I20" s="43">
        <f ca="1">SUMIFS('EXIOBASE EU 25 imports'!G:G, 'EXIOBASE EU 25 imports'!$C:$C, 'EU25 ICoE calcs'!$E20)</f>
        <v>565.63003259437812</v>
      </c>
      <c r="J20" s="43">
        <f ca="1">SUMIFS('EXIOBASE EU 25 imports'!H:H, 'EXIOBASE EU 25 imports'!$C:$C, 'EU25 ICoE calcs'!$E20)</f>
        <v>156.867746291164</v>
      </c>
      <c r="K20" s="43">
        <f ca="1">SUMIFS('EXIOBASE EU 25 imports'!I:I, 'EXIOBASE EU 25 imports'!$C:$C, 'EU25 ICoE calcs'!$E20)</f>
        <v>582.16961832727395</v>
      </c>
      <c r="L20" s="43">
        <f ca="1">SUMIFS('EXIOBASE EU 25 imports'!J:J, 'EXIOBASE EU 25 imports'!$C:$C, 'EU25 ICoE calcs'!$E20)</f>
        <v>4108.0235708861228</v>
      </c>
      <c r="M20" s="43">
        <f ca="1">SUMIFS('EXIOBASE EU 25 imports'!K:K, 'EXIOBASE EU 25 imports'!$C:$C, 'EU25 ICoE calcs'!$E20)</f>
        <v>6847.846625600856</v>
      </c>
      <c r="N20" s="43">
        <f ca="1">SUMIFS('EXIOBASE EU 25 imports'!L:L, 'EXIOBASE EU 25 imports'!$C:$C, 'EU25 ICoE calcs'!$E20)</f>
        <v>634.28558648165256</v>
      </c>
      <c r="O20" s="43">
        <f ca="1">SUMIFS('EXIOBASE EU 25 imports'!M:M, 'EXIOBASE EU 25 imports'!$C:$C, 'EU25 ICoE calcs'!$E20)</f>
        <v>443.12281271930817</v>
      </c>
      <c r="P20" s="43">
        <f ca="1">SUMIFS('EXIOBASE EU 25 imports'!N:N, 'EXIOBASE EU 25 imports'!$C:$C, 'EU25 ICoE calcs'!$E20)</f>
        <v>1941.986966790714</v>
      </c>
      <c r="Q20" s="43">
        <f ca="1">SUMIFS('EXIOBASE EU 25 imports'!O:O, 'EXIOBASE EU 25 imports'!$C:$C, 'EU25 ICoE calcs'!$E20)</f>
        <v>176.1885527914929</v>
      </c>
      <c r="R20" s="43">
        <f ca="1">SUMIFS('EXIOBASE EU 25 imports'!P:P, 'EXIOBASE EU 25 imports'!$C:$C, 'EU25 ICoE calcs'!$E20)</f>
        <v>328.28625611366601</v>
      </c>
      <c r="S20" s="43">
        <f ca="1">SUMIFS('EXIOBASE EU 25 imports'!Q:Q, 'EXIOBASE EU 25 imports'!$C:$C, 'EU25 ICoE calcs'!$E20)</f>
        <v>240.74310689045041</v>
      </c>
      <c r="T20" s="43">
        <f ca="1">SUMIFS('EXIOBASE EU 25 imports'!R:R, 'EXIOBASE EU 25 imports'!$C:$C, 'EU25 ICoE calcs'!$E20)</f>
        <v>2582.6332952827579</v>
      </c>
      <c r="U20" s="43">
        <f ca="1">SUMIFS('EXIOBASE EU 25 imports'!S:S, 'EXIOBASE EU 25 imports'!$C:$C, 'EU25 ICoE calcs'!$E20)</f>
        <v>1556.0098586417416</v>
      </c>
      <c r="V20" s="43">
        <f ca="1">SUMIFS('EXIOBASE EU 25 imports'!T:T, 'EXIOBASE EU 25 imports'!$C:$C, 'EU25 ICoE calcs'!$E20)</f>
        <v>392.98873543734908</v>
      </c>
      <c r="W20" s="43">
        <f ca="1">SUMIFS('EXIOBASE EU 25 imports'!U:U, 'EXIOBASE EU 25 imports'!$C:$C, 'EU25 ICoE calcs'!$E20)</f>
        <v>527.79816724663021</v>
      </c>
      <c r="X20" s="43">
        <f ca="1">SUMIFS('EXIOBASE EU 25 imports'!V:V, 'EXIOBASE EU 25 imports'!$C:$C, 'EU25 ICoE calcs'!$E20)</f>
        <v>263.98027114672891</v>
      </c>
      <c r="Y20" s="43">
        <f ca="1">SUMIFS('EXIOBASE EU 25 imports'!W:W, 'EXIOBASE EU 25 imports'!$C:$C, 'EU25 ICoE calcs'!$E20)</f>
        <v>1276.0483523281378</v>
      </c>
      <c r="Z20" s="43">
        <f ca="1">SUMIFS('EXIOBASE EU 25 imports'!X:X, 'EXIOBASE EU 25 imports'!$C:$C, 'EU25 ICoE calcs'!$E20)</f>
        <v>1275.2862403225947</v>
      </c>
      <c r="AA20" s="43">
        <f ca="1">SUMIFS('EXIOBASE EU 25 imports'!Y:Y, 'EXIOBASE EU 25 imports'!$C:$C, 'EU25 ICoE calcs'!$E20)</f>
        <v>3660.5093681660192</v>
      </c>
      <c r="AB20" s="43">
        <f ca="1">SUMIFS('EXIOBASE EU 25 imports'!Z:Z, 'EXIOBASE EU 25 imports'!$C:$C, 'EU25 ICoE calcs'!$E20)</f>
        <v>200.89553942610547</v>
      </c>
      <c r="AC20" s="43">
        <f ca="1">SUMIFS('EXIOBASE EU 25 imports'!AA:AA, 'EXIOBASE EU 25 imports'!$C:$C, 'EU25 ICoE calcs'!$E20)</f>
        <v>231.17793112131176</v>
      </c>
      <c r="AD20" s="43">
        <f ca="1">SUMIFS('EXIOBASE EU 25 imports'!AB:AB, 'EXIOBASE EU 25 imports'!$C:$C, 'EU25 ICoE calcs'!$E20)</f>
        <v>58.993264460052615</v>
      </c>
      <c r="AE20" s="43"/>
      <c r="AF20" s="43"/>
      <c r="AG20" s="43"/>
    </row>
    <row r="21" spans="3:33" x14ac:dyDescent="0.35">
      <c r="C21" t="str">
        <v>ISIC 231</v>
      </c>
      <c r="D21" t="str">
        <f>'OECD EU28 ICoE data'!A20</f>
        <v>ISIC 22</v>
      </c>
      <c r="E21" s="4" t="s">
        <v>313</v>
      </c>
      <c r="F21" s="43">
        <f ca="1">SUMIFS('EXIOBASE EU 25 imports'!D:D, 'EXIOBASE EU 25 imports'!$C:$C, 'EU25 ICoE calcs'!$E21)</f>
        <v>3017.9783648661537</v>
      </c>
      <c r="G21" s="43">
        <f ca="1">SUMIFS('EXIOBASE EU 25 imports'!E:E, 'EXIOBASE EU 25 imports'!$C:$C, 'EU25 ICoE calcs'!$E21)</f>
        <v>6894.7821244264796</v>
      </c>
      <c r="H21" s="43">
        <f ca="1">SUMIFS('EXIOBASE EU 25 imports'!F:F, 'EXIOBASE EU 25 imports'!$C:$C, 'EU25 ICoE calcs'!$E21)</f>
        <v>4005.3053307642799</v>
      </c>
      <c r="I21" s="43">
        <f ca="1">SUMIFS('EXIOBASE EU 25 imports'!G:G, 'EXIOBASE EU 25 imports'!$C:$C, 'EU25 ICoE calcs'!$E21)</f>
        <v>1521.1355790221241</v>
      </c>
      <c r="J21" s="43">
        <f ca="1">SUMIFS('EXIOBASE EU 25 imports'!H:H, 'EXIOBASE EU 25 imports'!$C:$C, 'EU25 ICoE calcs'!$E21)</f>
        <v>381.90665580446404</v>
      </c>
      <c r="K21" s="43">
        <f ca="1">SUMIFS('EXIOBASE EU 25 imports'!I:I, 'EXIOBASE EU 25 imports'!$C:$C, 'EU25 ICoE calcs'!$E21)</f>
        <v>1186.6692609800293</v>
      </c>
      <c r="L21" s="43">
        <f ca="1">SUMIFS('EXIOBASE EU 25 imports'!J:J, 'EXIOBASE EU 25 imports'!$C:$C, 'EU25 ICoE calcs'!$E21)</f>
        <v>8444.3348791357566</v>
      </c>
      <c r="M21" s="43">
        <f ca="1">SUMIFS('EXIOBASE EU 25 imports'!K:K, 'EXIOBASE EU 25 imports'!$C:$C, 'EU25 ICoE calcs'!$E21)</f>
        <v>20325.91200097324</v>
      </c>
      <c r="N21" s="43">
        <f ca="1">SUMIFS('EXIOBASE EU 25 imports'!L:L, 'EXIOBASE EU 25 imports'!$C:$C, 'EU25 ICoE calcs'!$E21)</f>
        <v>1580.9869368162833</v>
      </c>
      <c r="O21" s="43">
        <f ca="1">SUMIFS('EXIOBASE EU 25 imports'!M:M, 'EXIOBASE EU 25 imports'!$C:$C, 'EU25 ICoE calcs'!$E21)</f>
        <v>658.20407088370359</v>
      </c>
      <c r="P21" s="43">
        <f ca="1">SUMIFS('EXIOBASE EU 25 imports'!N:N, 'EXIOBASE EU 25 imports'!$C:$C, 'EU25 ICoE calcs'!$E21)</f>
        <v>12497.763858826367</v>
      </c>
      <c r="Q21" s="43">
        <f ca="1">SUMIFS('EXIOBASE EU 25 imports'!O:O, 'EXIOBASE EU 25 imports'!$C:$C, 'EU25 ICoE calcs'!$E21)</f>
        <v>493.3422492566516</v>
      </c>
      <c r="R21" s="43">
        <f ca="1">SUMIFS('EXIOBASE EU 25 imports'!P:P, 'EXIOBASE EU 25 imports'!$C:$C, 'EU25 ICoE calcs'!$E21)</f>
        <v>693.1980696214124</v>
      </c>
      <c r="S21" s="43">
        <f ca="1">SUMIFS('EXIOBASE EU 25 imports'!Q:Q, 'EXIOBASE EU 25 imports'!$C:$C, 'EU25 ICoE calcs'!$E21)</f>
        <v>891.3704586602604</v>
      </c>
      <c r="T21" s="43">
        <f ca="1">SUMIFS('EXIOBASE EU 25 imports'!R:R, 'EXIOBASE EU 25 imports'!$C:$C, 'EU25 ICoE calcs'!$E21)</f>
        <v>7181.0243332378459</v>
      </c>
      <c r="U21" s="43">
        <f ca="1">SUMIFS('EXIOBASE EU 25 imports'!S:S, 'EXIOBASE EU 25 imports'!$C:$C, 'EU25 ICoE calcs'!$E21)</f>
        <v>6430.672082826849</v>
      </c>
      <c r="V21" s="43">
        <f ca="1">SUMIFS('EXIOBASE EU 25 imports'!T:T, 'EXIOBASE EU 25 imports'!$C:$C, 'EU25 ICoE calcs'!$E21)</f>
        <v>2271.7265786442522</v>
      </c>
      <c r="W21" s="43">
        <f ca="1">SUMIFS('EXIOBASE EU 25 imports'!U:U, 'EXIOBASE EU 25 imports'!$C:$C, 'EU25 ICoE calcs'!$E21)</f>
        <v>2069.7682311255512</v>
      </c>
      <c r="X21" s="43">
        <f ca="1">SUMIFS('EXIOBASE EU 25 imports'!V:V, 'EXIOBASE EU 25 imports'!$C:$C, 'EU25 ICoE calcs'!$E21)</f>
        <v>933.31783585792493</v>
      </c>
      <c r="Y21" s="43">
        <f ca="1">SUMIFS('EXIOBASE EU 25 imports'!W:W, 'EXIOBASE EU 25 imports'!$C:$C, 'EU25 ICoE calcs'!$E21)</f>
        <v>8061.9978638410475</v>
      </c>
      <c r="Z21" s="43">
        <f ca="1">SUMIFS('EXIOBASE EU 25 imports'!X:X, 'EXIOBASE EU 25 imports'!$C:$C, 'EU25 ICoE calcs'!$E21)</f>
        <v>3043.8036657403786</v>
      </c>
      <c r="AA21" s="43">
        <f ca="1">SUMIFS('EXIOBASE EU 25 imports'!Y:Y, 'EXIOBASE EU 25 imports'!$C:$C, 'EU25 ICoE calcs'!$E21)</f>
        <v>5642.7310029199371</v>
      </c>
      <c r="AB21" s="43">
        <f ca="1">SUMIFS('EXIOBASE EU 25 imports'!Z:Z, 'EXIOBASE EU 25 imports'!$C:$C, 'EU25 ICoE calcs'!$E21)</f>
        <v>1267.8016209494779</v>
      </c>
      <c r="AC21" s="43">
        <f ca="1">SUMIFS('EXIOBASE EU 25 imports'!AA:AA, 'EXIOBASE EU 25 imports'!$C:$C, 'EU25 ICoE calcs'!$E21)</f>
        <v>481.73434469494549</v>
      </c>
      <c r="AD21" s="43">
        <f ca="1">SUMIFS('EXIOBASE EU 25 imports'!AB:AB, 'EXIOBASE EU 25 imports'!$C:$C, 'EU25 ICoE calcs'!$E21)</f>
        <v>56.263211725752612</v>
      </c>
      <c r="AE21" s="43"/>
      <c r="AF21" s="43"/>
      <c r="AG21" s="43"/>
    </row>
    <row r="22" spans="3:33" x14ac:dyDescent="0.35">
      <c r="C22" t="str">
        <v>ISIC 239</v>
      </c>
      <c r="D22" t="str">
        <f>'OECD EU28 ICoE data'!A21</f>
        <v>ISIC 23</v>
      </c>
      <c r="E22" s="4" t="s">
        <v>314</v>
      </c>
      <c r="F22" s="43">
        <f ca="1">SUMIFS('EXIOBASE EU 25 imports'!D:D, 'EXIOBASE EU 25 imports'!$C:$C, 'EU25 ICoE calcs'!$E22)</f>
        <v>4054.7537587220372</v>
      </c>
      <c r="G22" s="43">
        <f ca="1">SUMIFS('EXIOBASE EU 25 imports'!E:E, 'EXIOBASE EU 25 imports'!$C:$C, 'EU25 ICoE calcs'!$E22)</f>
        <v>6062.7486978670931</v>
      </c>
      <c r="H22" s="43">
        <f ca="1">SUMIFS('EXIOBASE EU 25 imports'!F:F, 'EXIOBASE EU 25 imports'!$C:$C, 'EU25 ICoE calcs'!$E22)</f>
        <v>3215.2673126282216</v>
      </c>
      <c r="I22" s="43">
        <f ca="1">SUMIFS('EXIOBASE EU 25 imports'!G:G, 'EXIOBASE EU 25 imports'!$C:$C, 'EU25 ICoE calcs'!$E22)</f>
        <v>659.07085415820848</v>
      </c>
      <c r="J22" s="43">
        <f ca="1">SUMIFS('EXIOBASE EU 25 imports'!H:H, 'EXIOBASE EU 25 imports'!$C:$C, 'EU25 ICoE calcs'!$E22)</f>
        <v>175.4980690330531</v>
      </c>
      <c r="K22" s="43">
        <f ca="1">SUMIFS('EXIOBASE EU 25 imports'!I:I, 'EXIOBASE EU 25 imports'!$C:$C, 'EU25 ICoE calcs'!$E22)</f>
        <v>1034.6460833082022</v>
      </c>
      <c r="L22" s="43">
        <f ca="1">SUMIFS('EXIOBASE EU 25 imports'!J:J, 'EXIOBASE EU 25 imports'!$C:$C, 'EU25 ICoE calcs'!$E22)</f>
        <v>8206.5501845011022</v>
      </c>
      <c r="M22" s="43">
        <f ca="1">SUMIFS('EXIOBASE EU 25 imports'!K:K, 'EXIOBASE EU 25 imports'!$C:$C, 'EU25 ICoE calcs'!$E22)</f>
        <v>28767.151785334678</v>
      </c>
      <c r="N22" s="43">
        <f ca="1">SUMIFS('EXIOBASE EU 25 imports'!L:L, 'EXIOBASE EU 25 imports'!$C:$C, 'EU25 ICoE calcs'!$E22)</f>
        <v>1710.1726740903396</v>
      </c>
      <c r="O22" s="43">
        <f ca="1">SUMIFS('EXIOBASE EU 25 imports'!M:M, 'EXIOBASE EU 25 imports'!$C:$C, 'EU25 ICoE calcs'!$E22)</f>
        <v>638.81492291350128</v>
      </c>
      <c r="P22" s="43">
        <f ca="1">SUMIFS('EXIOBASE EU 25 imports'!N:N, 'EXIOBASE EU 25 imports'!$C:$C, 'EU25 ICoE calcs'!$E22)</f>
        <v>10200.903109156901</v>
      </c>
      <c r="Q22" s="43">
        <f ca="1">SUMIFS('EXIOBASE EU 25 imports'!O:O, 'EXIOBASE EU 25 imports'!$C:$C, 'EU25 ICoE calcs'!$E22)</f>
        <v>124.39071510420074</v>
      </c>
      <c r="R22" s="43">
        <f ca="1">SUMIFS('EXIOBASE EU 25 imports'!P:P, 'EXIOBASE EU 25 imports'!$C:$C, 'EU25 ICoE calcs'!$E22)</f>
        <v>169.93911176525145</v>
      </c>
      <c r="S22" s="43">
        <f ca="1">SUMIFS('EXIOBASE EU 25 imports'!Q:Q, 'EXIOBASE EU 25 imports'!$C:$C, 'EU25 ICoE calcs'!$E22)</f>
        <v>787.72196722416572</v>
      </c>
      <c r="T22" s="43">
        <f ca="1">SUMIFS('EXIOBASE EU 25 imports'!R:R, 'EXIOBASE EU 25 imports'!$C:$C, 'EU25 ICoE calcs'!$E22)</f>
        <v>9510.8009892466835</v>
      </c>
      <c r="U22" s="43">
        <f ca="1">SUMIFS('EXIOBASE EU 25 imports'!S:S, 'EXIOBASE EU 25 imports'!$C:$C, 'EU25 ICoE calcs'!$E22)</f>
        <v>4858.7008074415608</v>
      </c>
      <c r="V22" s="43">
        <f ca="1">SUMIFS('EXIOBASE EU 25 imports'!T:T, 'EXIOBASE EU 25 imports'!$C:$C, 'EU25 ICoE calcs'!$E22)</f>
        <v>1080.376499952099</v>
      </c>
      <c r="W22" s="43">
        <f ca="1">SUMIFS('EXIOBASE EU 25 imports'!U:U, 'EXIOBASE EU 25 imports'!$C:$C, 'EU25 ICoE calcs'!$E22)</f>
        <v>1413.6678448326961</v>
      </c>
      <c r="X22" s="43">
        <f ca="1">SUMIFS('EXIOBASE EU 25 imports'!V:V, 'EXIOBASE EU 25 imports'!$C:$C, 'EU25 ICoE calcs'!$E22)</f>
        <v>933.75668348024249</v>
      </c>
      <c r="Y22" s="43">
        <f ca="1">SUMIFS('EXIOBASE EU 25 imports'!W:W, 'EXIOBASE EU 25 imports'!$C:$C, 'EU25 ICoE calcs'!$E22)</f>
        <v>4706.0142778598856</v>
      </c>
      <c r="Z22" s="43">
        <f ca="1">SUMIFS('EXIOBASE EU 25 imports'!X:X, 'EXIOBASE EU 25 imports'!$C:$C, 'EU25 ICoE calcs'!$E22)</f>
        <v>2748.1869124138393</v>
      </c>
      <c r="AA22" s="43">
        <f ca="1">SUMIFS('EXIOBASE EU 25 imports'!Y:Y, 'EXIOBASE EU 25 imports'!$C:$C, 'EU25 ICoE calcs'!$E22)</f>
        <v>11414.212701139553</v>
      </c>
      <c r="AB22" s="43">
        <f ca="1">SUMIFS('EXIOBASE EU 25 imports'!Z:Z, 'EXIOBASE EU 25 imports'!$C:$C, 'EU25 ICoE calcs'!$E22)</f>
        <v>644.58886066097728</v>
      </c>
      <c r="AC22" s="43">
        <f ca="1">SUMIFS('EXIOBASE EU 25 imports'!AA:AA, 'EXIOBASE EU 25 imports'!$C:$C, 'EU25 ICoE calcs'!$E22)</f>
        <v>376.54230526379501</v>
      </c>
      <c r="AD22" s="43">
        <f ca="1">SUMIFS('EXIOBASE EU 25 imports'!AB:AB, 'EXIOBASE EU 25 imports'!$C:$C, 'EU25 ICoE calcs'!$E22)</f>
        <v>34.263538793351344</v>
      </c>
      <c r="AE22" s="43"/>
      <c r="AF22" s="43"/>
      <c r="AG22" s="43"/>
    </row>
    <row r="23" spans="3:33" x14ac:dyDescent="0.35">
      <c r="C23" t="str">
        <v>ISIC 241</v>
      </c>
      <c r="E23" s="4" t="s">
        <v>18</v>
      </c>
      <c r="F23" s="43">
        <f ca="1">SUMIFS('EXIOBASE EU 25 imports'!D:D, 'EXIOBASE EU 25 imports'!$C:$C, 'EU25 ICoE calcs'!$E23)</f>
        <v>6128.0466548974673</v>
      </c>
      <c r="G23" s="43">
        <f ca="1">SUMIFS('EXIOBASE EU 25 imports'!E:E, 'EXIOBASE EU 25 imports'!$C:$C, 'EU25 ICoE calcs'!$E23)</f>
        <v>7251.4323651955074</v>
      </c>
      <c r="H23" s="43">
        <f ca="1">SUMIFS('EXIOBASE EU 25 imports'!F:F, 'EXIOBASE EU 25 imports'!$C:$C, 'EU25 ICoE calcs'!$E23)</f>
        <v>5676.2474432415138</v>
      </c>
      <c r="I23" s="43">
        <f ca="1">SUMIFS('EXIOBASE EU 25 imports'!G:G, 'EXIOBASE EU 25 imports'!$C:$C, 'EU25 ICoE calcs'!$E23)</f>
        <v>2193.3423393282656</v>
      </c>
      <c r="J23" s="43">
        <f ca="1">SUMIFS('EXIOBASE EU 25 imports'!H:H, 'EXIOBASE EU 25 imports'!$C:$C, 'EU25 ICoE calcs'!$E23)</f>
        <v>461.01376151978263</v>
      </c>
      <c r="K23" s="43">
        <f ca="1">SUMIFS('EXIOBASE EU 25 imports'!I:I, 'EXIOBASE EU 25 imports'!$C:$C, 'EU25 ICoE calcs'!$E23)</f>
        <v>1893.8112623848094</v>
      </c>
      <c r="L23" s="43">
        <f ca="1">SUMIFS('EXIOBASE EU 25 imports'!J:J, 'EXIOBASE EU 25 imports'!$C:$C, 'EU25 ICoE calcs'!$E23)</f>
        <v>15109.790650871844</v>
      </c>
      <c r="M23" s="43">
        <f ca="1">SUMIFS('EXIOBASE EU 25 imports'!K:K, 'EXIOBASE EU 25 imports'!$C:$C, 'EU25 ICoE calcs'!$E23)</f>
        <v>36299.00732200365</v>
      </c>
      <c r="N23" s="43">
        <f ca="1">SUMIFS('EXIOBASE EU 25 imports'!L:L, 'EXIOBASE EU 25 imports'!$C:$C, 'EU25 ICoE calcs'!$E23)</f>
        <v>3390.3053501122668</v>
      </c>
      <c r="O23" s="43">
        <f ca="1">SUMIFS('EXIOBASE EU 25 imports'!M:M, 'EXIOBASE EU 25 imports'!$C:$C, 'EU25 ICoE calcs'!$E23)</f>
        <v>1674.9004229083357</v>
      </c>
      <c r="P23" s="43">
        <f ca="1">SUMIFS('EXIOBASE EU 25 imports'!N:N, 'EXIOBASE EU 25 imports'!$C:$C, 'EU25 ICoE calcs'!$E23)</f>
        <v>7826.5043453252038</v>
      </c>
      <c r="Q23" s="43">
        <f ca="1">SUMIFS('EXIOBASE EU 25 imports'!O:O, 'EXIOBASE EU 25 imports'!$C:$C, 'EU25 ICoE calcs'!$E23)</f>
        <v>446.30744812095139</v>
      </c>
      <c r="R23" s="43">
        <f ca="1">SUMIFS('EXIOBASE EU 25 imports'!P:P, 'EXIOBASE EU 25 imports'!$C:$C, 'EU25 ICoE calcs'!$E23)</f>
        <v>1025.3884861082172</v>
      </c>
      <c r="S23" s="43">
        <f ca="1">SUMIFS('EXIOBASE EU 25 imports'!Q:Q, 'EXIOBASE EU 25 imports'!$C:$C, 'EU25 ICoE calcs'!$E23)</f>
        <v>931.52638955536383</v>
      </c>
      <c r="T23" s="43">
        <f ca="1">SUMIFS('EXIOBASE EU 25 imports'!R:R, 'EXIOBASE EU 25 imports'!$C:$C, 'EU25 ICoE calcs'!$E23)</f>
        <v>9373.4289640691131</v>
      </c>
      <c r="U23" s="43">
        <f ca="1">SUMIFS('EXIOBASE EU 25 imports'!S:S, 'EXIOBASE EU 25 imports'!$C:$C, 'EU25 ICoE calcs'!$E23)</f>
        <v>8107.5540932345602</v>
      </c>
      <c r="V23" s="43">
        <f ca="1">SUMIFS('EXIOBASE EU 25 imports'!T:T, 'EXIOBASE EU 25 imports'!$C:$C, 'EU25 ICoE calcs'!$E23)</f>
        <v>1684.1958879857943</v>
      </c>
      <c r="W23" s="43">
        <f ca="1">SUMIFS('EXIOBASE EU 25 imports'!U:U, 'EXIOBASE EU 25 imports'!$C:$C, 'EU25 ICoE calcs'!$E23)</f>
        <v>3308.2179542060076</v>
      </c>
      <c r="X23" s="43">
        <f ca="1">SUMIFS('EXIOBASE EU 25 imports'!V:V, 'EXIOBASE EU 25 imports'!$C:$C, 'EU25 ICoE calcs'!$E23)</f>
        <v>935.47116621808857</v>
      </c>
      <c r="Y23" s="43">
        <f ca="1">SUMIFS('EXIOBASE EU 25 imports'!W:W, 'EXIOBASE EU 25 imports'!$C:$C, 'EU25 ICoE calcs'!$E23)</f>
        <v>6654.0455035317445</v>
      </c>
      <c r="Z23" s="43">
        <f ca="1">SUMIFS('EXIOBASE EU 25 imports'!X:X, 'EXIOBASE EU 25 imports'!$C:$C, 'EU25 ICoE calcs'!$E23)</f>
        <v>4796.415347626551</v>
      </c>
      <c r="AA23" s="43">
        <f ca="1">SUMIFS('EXIOBASE EU 25 imports'!Y:Y, 'EXIOBASE EU 25 imports'!$C:$C, 'EU25 ICoE calcs'!$E23)</f>
        <v>12212.94029621837</v>
      </c>
      <c r="AB23" s="43">
        <f ca="1">SUMIFS('EXIOBASE EU 25 imports'!Z:Z, 'EXIOBASE EU 25 imports'!$C:$C, 'EU25 ICoE calcs'!$E23)</f>
        <v>671.7951198855078</v>
      </c>
      <c r="AC23" s="43">
        <f ca="1">SUMIFS('EXIOBASE EU 25 imports'!AA:AA, 'EXIOBASE EU 25 imports'!$C:$C, 'EU25 ICoE calcs'!$E23)</f>
        <v>764.09213111814267</v>
      </c>
      <c r="AD23" s="43">
        <f ca="1">SUMIFS('EXIOBASE EU 25 imports'!AB:AB, 'EXIOBASE EU 25 imports'!$C:$C, 'EU25 ICoE calcs'!$E23)</f>
        <v>98.081879566637468</v>
      </c>
      <c r="AE23" s="43"/>
      <c r="AF23" s="43"/>
      <c r="AG23" s="43"/>
    </row>
    <row r="24" spans="3:33" x14ac:dyDescent="0.35">
      <c r="C24" t="str">
        <v>ISIC 242</v>
      </c>
      <c r="D24" t="str">
        <f>'OECD EU28 ICoE data'!A22</f>
        <v>ISIC 24</v>
      </c>
      <c r="E24" s="4" t="s">
        <v>21</v>
      </c>
      <c r="F24" s="43">
        <f ca="1">SUMIFS('EXIOBASE EU 25 imports'!D:D, 'EXIOBASE EU 25 imports'!$C:$C, 'EU25 ICoE calcs'!$E24)</f>
        <v>11495.600595191228</v>
      </c>
      <c r="G24" s="43">
        <f ca="1">SUMIFS('EXIOBASE EU 25 imports'!E:E, 'EXIOBASE EU 25 imports'!$C:$C, 'EU25 ICoE calcs'!$E24)</f>
        <v>16739.116609257522</v>
      </c>
      <c r="H24" s="43">
        <f ca="1">SUMIFS('EXIOBASE EU 25 imports'!F:F, 'EXIOBASE EU 25 imports'!$C:$C, 'EU25 ICoE calcs'!$E24)</f>
        <v>10891.055721147934</v>
      </c>
      <c r="I24" s="43">
        <f ca="1">SUMIFS('EXIOBASE EU 25 imports'!G:G, 'EXIOBASE EU 25 imports'!$C:$C, 'EU25 ICoE calcs'!$E24)</f>
        <v>4768.1436423108498</v>
      </c>
      <c r="J24" s="43">
        <f ca="1">SUMIFS('EXIOBASE EU 25 imports'!H:H, 'EXIOBASE EU 25 imports'!$C:$C, 'EU25 ICoE calcs'!$E24)</f>
        <v>978.7549076924472</v>
      </c>
      <c r="K24" s="43">
        <f ca="1">SUMIFS('EXIOBASE EU 25 imports'!I:I, 'EXIOBASE EU 25 imports'!$C:$C, 'EU25 ICoE calcs'!$E24)</f>
        <v>4873.0942311783747</v>
      </c>
      <c r="L24" s="43">
        <f ca="1">SUMIFS('EXIOBASE EU 25 imports'!J:J, 'EXIOBASE EU 25 imports'!$C:$C, 'EU25 ICoE calcs'!$E24)</f>
        <v>33203.845510315041</v>
      </c>
      <c r="M24" s="43">
        <f ca="1">SUMIFS('EXIOBASE EU 25 imports'!K:K, 'EXIOBASE EU 25 imports'!$C:$C, 'EU25 ICoE calcs'!$E24)</f>
        <v>71712.409401134559</v>
      </c>
      <c r="N24" s="43">
        <f ca="1">SUMIFS('EXIOBASE EU 25 imports'!L:L, 'EXIOBASE EU 25 imports'!$C:$C, 'EU25 ICoE calcs'!$E24)</f>
        <v>8552.376270666</v>
      </c>
      <c r="O24" s="43">
        <f ca="1">SUMIFS('EXIOBASE EU 25 imports'!M:M, 'EXIOBASE EU 25 imports'!$C:$C, 'EU25 ICoE calcs'!$E24)</f>
        <v>4116.6067360964889</v>
      </c>
      <c r="P24" s="43">
        <f ca="1">SUMIFS('EXIOBASE EU 25 imports'!N:N, 'EXIOBASE EU 25 imports'!$C:$C, 'EU25 ICoE calcs'!$E24)</f>
        <v>22820.451991145557</v>
      </c>
      <c r="Q24" s="43">
        <f ca="1">SUMIFS('EXIOBASE EU 25 imports'!O:O, 'EXIOBASE EU 25 imports'!$C:$C, 'EU25 ICoE calcs'!$E24)</f>
        <v>741.35198109619023</v>
      </c>
      <c r="R24" s="43">
        <f ca="1">SUMIFS('EXIOBASE EU 25 imports'!P:P, 'EXIOBASE EU 25 imports'!$C:$C, 'EU25 ICoE calcs'!$E24)</f>
        <v>2283.2839627525518</v>
      </c>
      <c r="S24" s="43">
        <f ca="1">SUMIFS('EXIOBASE EU 25 imports'!Q:Q, 'EXIOBASE EU 25 imports'!$C:$C, 'EU25 ICoE calcs'!$E24)</f>
        <v>2150.3242278123766</v>
      </c>
      <c r="T24" s="43">
        <f ca="1">SUMIFS('EXIOBASE EU 25 imports'!R:R, 'EXIOBASE EU 25 imports'!$C:$C, 'EU25 ICoE calcs'!$E24)</f>
        <v>23703.259799503692</v>
      </c>
      <c r="U24" s="43">
        <f ca="1">SUMIFS('EXIOBASE EU 25 imports'!S:S, 'EXIOBASE EU 25 imports'!$C:$C, 'EU25 ICoE calcs'!$E24)</f>
        <v>16514.668470928947</v>
      </c>
      <c r="V24" s="43">
        <f ca="1">SUMIFS('EXIOBASE EU 25 imports'!T:T, 'EXIOBASE EU 25 imports'!$C:$C, 'EU25 ICoE calcs'!$E24)</f>
        <v>3873.9738196892795</v>
      </c>
      <c r="W24" s="43">
        <f ca="1">SUMIFS('EXIOBASE EU 25 imports'!U:U, 'EXIOBASE EU 25 imports'!$C:$C, 'EU25 ICoE calcs'!$E24)</f>
        <v>5166.9132579975339</v>
      </c>
      <c r="X24" s="43">
        <f ca="1">SUMIFS('EXIOBASE EU 25 imports'!V:V, 'EXIOBASE EU 25 imports'!$C:$C, 'EU25 ICoE calcs'!$E24)</f>
        <v>1912.5033323237888</v>
      </c>
      <c r="Y24" s="43">
        <f ca="1">SUMIFS('EXIOBASE EU 25 imports'!W:W, 'EXIOBASE EU 25 imports'!$C:$C, 'EU25 ICoE calcs'!$E24)</f>
        <v>17383.354994833422</v>
      </c>
      <c r="Z24" s="43">
        <f ca="1">SUMIFS('EXIOBASE EU 25 imports'!X:X, 'EXIOBASE EU 25 imports'!$C:$C, 'EU25 ICoE calcs'!$E24)</f>
        <v>12039.020554924211</v>
      </c>
      <c r="AA24" s="43">
        <f ca="1">SUMIFS('EXIOBASE EU 25 imports'!Y:Y, 'EXIOBASE EU 25 imports'!$C:$C, 'EU25 ICoE calcs'!$E24)</f>
        <v>34272.139107171126</v>
      </c>
      <c r="AB24" s="43">
        <f ca="1">SUMIFS('EXIOBASE EU 25 imports'!Z:Z, 'EXIOBASE EU 25 imports'!$C:$C, 'EU25 ICoE calcs'!$E24)</f>
        <v>2021.6285990478657</v>
      </c>
      <c r="AC24" s="43">
        <f ca="1">SUMIFS('EXIOBASE EU 25 imports'!AA:AA, 'EXIOBASE EU 25 imports'!$C:$C, 'EU25 ICoE calcs'!$E24)</f>
        <v>1358.2479514574857</v>
      </c>
      <c r="AD24" s="43">
        <f ca="1">SUMIFS('EXIOBASE EU 25 imports'!AB:AB, 'EXIOBASE EU 25 imports'!$C:$C, 'EU25 ICoE calcs'!$E24)</f>
        <v>300.04600146806001</v>
      </c>
      <c r="AE24" s="43"/>
      <c r="AF24" s="43"/>
      <c r="AG24" s="43"/>
    </row>
    <row r="25" spans="3:33" x14ac:dyDescent="0.35">
      <c r="C25" t="str">
        <v>ISIC 25</v>
      </c>
      <c r="E25" s="4" t="s">
        <v>19</v>
      </c>
      <c r="F25" s="43">
        <f ca="1">SUMIFS('EXIOBASE EU 25 imports'!D:D, 'EXIOBASE EU 25 imports'!$C:$C, 'EU25 ICoE calcs'!$E25)</f>
        <v>7999.7543678477123</v>
      </c>
      <c r="G25" s="43">
        <f ca="1">SUMIFS('EXIOBASE EU 25 imports'!E:E, 'EXIOBASE EU 25 imports'!$C:$C, 'EU25 ICoE calcs'!$E25)</f>
        <v>12029.049249583193</v>
      </c>
      <c r="H25" s="43">
        <f ca="1">SUMIFS('EXIOBASE EU 25 imports'!F:F, 'EXIOBASE EU 25 imports'!$C:$C, 'EU25 ICoE calcs'!$E25)</f>
        <v>14149.921920491295</v>
      </c>
      <c r="I25" s="43">
        <f ca="1">SUMIFS('EXIOBASE EU 25 imports'!G:G, 'EXIOBASE EU 25 imports'!$C:$C, 'EU25 ICoE calcs'!$E25)</f>
        <v>4160.0299094019465</v>
      </c>
      <c r="J25" s="43">
        <f ca="1">SUMIFS('EXIOBASE EU 25 imports'!H:H, 'EXIOBASE EU 25 imports'!$C:$C, 'EU25 ICoE calcs'!$E25)</f>
        <v>1399.4286237491981</v>
      </c>
      <c r="K25" s="43">
        <f ca="1">SUMIFS('EXIOBASE EU 25 imports'!I:I, 'EXIOBASE EU 25 imports'!$C:$C, 'EU25 ICoE calcs'!$E25)</f>
        <v>4285.6853429952089</v>
      </c>
      <c r="L25" s="43">
        <f ca="1">SUMIFS('EXIOBASE EU 25 imports'!J:J, 'EXIOBASE EU 25 imports'!$C:$C, 'EU25 ICoE calcs'!$E25)</f>
        <v>33103.895746784416</v>
      </c>
      <c r="M25" s="43">
        <f ca="1">SUMIFS('EXIOBASE EU 25 imports'!K:K, 'EXIOBASE EU 25 imports'!$C:$C, 'EU25 ICoE calcs'!$E25)</f>
        <v>86176.035713660734</v>
      </c>
      <c r="N25" s="43">
        <f ca="1">SUMIFS('EXIOBASE EU 25 imports'!L:L, 'EXIOBASE EU 25 imports'!$C:$C, 'EU25 ICoE calcs'!$E25)</f>
        <v>9910.0979615009492</v>
      </c>
      <c r="O25" s="43">
        <f ca="1">SUMIFS('EXIOBASE EU 25 imports'!M:M, 'EXIOBASE EU 25 imports'!$C:$C, 'EU25 ICoE calcs'!$E25)</f>
        <v>8529.8609408994525</v>
      </c>
      <c r="P25" s="43">
        <f ca="1">SUMIFS('EXIOBASE EU 25 imports'!N:N, 'EXIOBASE EU 25 imports'!$C:$C, 'EU25 ICoE calcs'!$E25)</f>
        <v>19595.369770003846</v>
      </c>
      <c r="Q25" s="43">
        <f ca="1">SUMIFS('EXIOBASE EU 25 imports'!O:O, 'EXIOBASE EU 25 imports'!$C:$C, 'EU25 ICoE calcs'!$E25)</f>
        <v>959.97209686267365</v>
      </c>
      <c r="R25" s="43">
        <f ca="1">SUMIFS('EXIOBASE EU 25 imports'!P:P, 'EXIOBASE EU 25 imports'!$C:$C, 'EU25 ICoE calcs'!$E25)</f>
        <v>1219.4151220320105</v>
      </c>
      <c r="S25" s="43">
        <f ca="1">SUMIFS('EXIOBASE EU 25 imports'!Q:Q, 'EXIOBASE EU 25 imports'!$C:$C, 'EU25 ICoE calcs'!$E25)</f>
        <v>1552.6952311065643</v>
      </c>
      <c r="T25" s="43">
        <f ca="1">SUMIFS('EXIOBASE EU 25 imports'!R:R, 'EXIOBASE EU 25 imports'!$C:$C, 'EU25 ICoE calcs'!$E25)</f>
        <v>46017.954795400488</v>
      </c>
      <c r="U25" s="43">
        <f ca="1">SUMIFS('EXIOBASE EU 25 imports'!S:S, 'EXIOBASE EU 25 imports'!$C:$C, 'EU25 ICoE calcs'!$E25)</f>
        <v>15544.038576577943</v>
      </c>
      <c r="V25" s="43">
        <f ca="1">SUMIFS('EXIOBASE EU 25 imports'!T:T, 'EXIOBASE EU 25 imports'!$C:$C, 'EU25 ICoE calcs'!$E25)</f>
        <v>3499.0892812216707</v>
      </c>
      <c r="W25" s="43">
        <f ca="1">SUMIFS('EXIOBASE EU 25 imports'!U:U, 'EXIOBASE EU 25 imports'!$C:$C, 'EU25 ICoE calcs'!$E25)</f>
        <v>8387.0010209744105</v>
      </c>
      <c r="X25" s="43">
        <f ca="1">SUMIFS('EXIOBASE EU 25 imports'!V:V, 'EXIOBASE EU 25 imports'!$C:$C, 'EU25 ICoE calcs'!$E25)</f>
        <v>1122.8139026790034</v>
      </c>
      <c r="Y25" s="43">
        <f ca="1">SUMIFS('EXIOBASE EU 25 imports'!W:W, 'EXIOBASE EU 25 imports'!$C:$C, 'EU25 ICoE calcs'!$E25)</f>
        <v>17191.371284605542</v>
      </c>
      <c r="Z25" s="43">
        <f ca="1">SUMIFS('EXIOBASE EU 25 imports'!X:X, 'EXIOBASE EU 25 imports'!$C:$C, 'EU25 ICoE calcs'!$E25)</f>
        <v>11082.94201979736</v>
      </c>
      <c r="AA25" s="43">
        <f ca="1">SUMIFS('EXIOBASE EU 25 imports'!Y:Y, 'EXIOBASE EU 25 imports'!$C:$C, 'EU25 ICoE calcs'!$E25)</f>
        <v>34036.825456418788</v>
      </c>
      <c r="AB25" s="43">
        <f ca="1">SUMIFS('EXIOBASE EU 25 imports'!Z:Z, 'EXIOBASE EU 25 imports'!$C:$C, 'EU25 ICoE calcs'!$E25)</f>
        <v>1393.7445191021493</v>
      </c>
      <c r="AC25" s="43">
        <f ca="1">SUMIFS('EXIOBASE EU 25 imports'!AA:AA, 'EXIOBASE EU 25 imports'!$C:$C, 'EU25 ICoE calcs'!$E25)</f>
        <v>1052.7539176385276</v>
      </c>
      <c r="AD25" s="43">
        <f ca="1">SUMIFS('EXIOBASE EU 25 imports'!AB:AB, 'EXIOBASE EU 25 imports'!$C:$C, 'EU25 ICoE calcs'!$E25)</f>
        <v>457.54398006235897</v>
      </c>
      <c r="AE25" s="43"/>
      <c r="AF25" s="43"/>
      <c r="AG25" s="43"/>
    </row>
    <row r="26" spans="3:33" x14ac:dyDescent="0.35">
      <c r="C26" t="str">
        <v>ISIC 26</v>
      </c>
      <c r="D26" t="str">
        <f>'OECD EU28 ICoE data'!A23</f>
        <v>ISIC 25</v>
      </c>
      <c r="E26" s="4" t="s">
        <v>20</v>
      </c>
      <c r="F26" s="43">
        <f ca="1">SUMIFS('EXIOBASE EU 25 imports'!D:D, 'EXIOBASE EU 25 imports'!$C:$C, 'EU25 ICoE calcs'!$E26)</f>
        <v>5859.4676777883151</v>
      </c>
      <c r="G26" s="43">
        <f ca="1">SUMIFS('EXIOBASE EU 25 imports'!E:E, 'EXIOBASE EU 25 imports'!$C:$C, 'EU25 ICoE calcs'!$E26)</f>
        <v>5876.8516080891668</v>
      </c>
      <c r="H26" s="43">
        <f ca="1">SUMIFS('EXIOBASE EU 25 imports'!F:F, 'EXIOBASE EU 25 imports'!$C:$C, 'EU25 ICoE calcs'!$E26)</f>
        <v>7884.6672888762914</v>
      </c>
      <c r="I26" s="43">
        <f ca="1">SUMIFS('EXIOBASE EU 25 imports'!G:G, 'EXIOBASE EU 25 imports'!$C:$C, 'EU25 ICoE calcs'!$E26)</f>
        <v>2333.871644910701</v>
      </c>
      <c r="J26" s="43">
        <f ca="1">SUMIFS('EXIOBASE EU 25 imports'!H:H, 'EXIOBASE EU 25 imports'!$C:$C, 'EU25 ICoE calcs'!$E26)</f>
        <v>753.92994493156721</v>
      </c>
      <c r="K26" s="43">
        <f ca="1">SUMIFS('EXIOBASE EU 25 imports'!I:I, 'EXIOBASE EU 25 imports'!$C:$C, 'EU25 ICoE calcs'!$E26)</f>
        <v>2671.7608947331132</v>
      </c>
      <c r="L26" s="43">
        <f ca="1">SUMIFS('EXIOBASE EU 25 imports'!J:J, 'EXIOBASE EU 25 imports'!$C:$C, 'EU25 ICoE calcs'!$E26)</f>
        <v>16446.25288858587</v>
      </c>
      <c r="M26" s="43">
        <f ca="1">SUMIFS('EXIOBASE EU 25 imports'!K:K, 'EXIOBASE EU 25 imports'!$C:$C, 'EU25 ICoE calcs'!$E26)</f>
        <v>49145.374119823959</v>
      </c>
      <c r="N26" s="43">
        <f ca="1">SUMIFS('EXIOBASE EU 25 imports'!L:L, 'EXIOBASE EU 25 imports'!$C:$C, 'EU25 ICoE calcs'!$E26)</f>
        <v>6540.1731836756608</v>
      </c>
      <c r="O26" s="43">
        <f ca="1">SUMIFS('EXIOBASE EU 25 imports'!M:M, 'EXIOBASE EU 25 imports'!$C:$C, 'EU25 ICoE calcs'!$E26)</f>
        <v>2036.5768985917891</v>
      </c>
      <c r="P26" s="43">
        <f ca="1">SUMIFS('EXIOBASE EU 25 imports'!N:N, 'EXIOBASE EU 25 imports'!$C:$C, 'EU25 ICoE calcs'!$E26)</f>
        <v>10498.983053798736</v>
      </c>
      <c r="Q26" s="43">
        <f ca="1">SUMIFS('EXIOBASE EU 25 imports'!O:O, 'EXIOBASE EU 25 imports'!$C:$C, 'EU25 ICoE calcs'!$E26)</f>
        <v>354.13116479507011</v>
      </c>
      <c r="R26" s="43">
        <f ca="1">SUMIFS('EXIOBASE EU 25 imports'!P:P, 'EXIOBASE EU 25 imports'!$C:$C, 'EU25 ICoE calcs'!$E26)</f>
        <v>1148.7066850521362</v>
      </c>
      <c r="S26" s="43">
        <f ca="1">SUMIFS('EXIOBASE EU 25 imports'!Q:Q, 'EXIOBASE EU 25 imports'!$C:$C, 'EU25 ICoE calcs'!$E26)</f>
        <v>754.94530774302893</v>
      </c>
      <c r="T26" s="43">
        <f ca="1">SUMIFS('EXIOBASE EU 25 imports'!R:R, 'EXIOBASE EU 25 imports'!$C:$C, 'EU25 ICoE calcs'!$E26)</f>
        <v>10289.227481815789</v>
      </c>
      <c r="U26" s="43">
        <f ca="1">SUMIFS('EXIOBASE EU 25 imports'!S:S, 'EXIOBASE EU 25 imports'!$C:$C, 'EU25 ICoE calcs'!$E26)</f>
        <v>8737.3137401425902</v>
      </c>
      <c r="V26" s="43">
        <f ca="1">SUMIFS('EXIOBASE EU 25 imports'!T:T, 'EXIOBASE EU 25 imports'!$C:$C, 'EU25 ICoE calcs'!$E26)</f>
        <v>1994.8933062181668</v>
      </c>
      <c r="W26" s="43">
        <f ca="1">SUMIFS('EXIOBASE EU 25 imports'!U:U, 'EXIOBASE EU 25 imports'!$C:$C, 'EU25 ICoE calcs'!$E26)</f>
        <v>4178.508222271942</v>
      </c>
      <c r="X26" s="43">
        <f ca="1">SUMIFS('EXIOBASE EU 25 imports'!V:V, 'EXIOBASE EU 25 imports'!$C:$C, 'EU25 ICoE calcs'!$E26)</f>
        <v>1087.7807980312332</v>
      </c>
      <c r="Y26" s="43">
        <f ca="1">SUMIFS('EXIOBASE EU 25 imports'!W:W, 'EXIOBASE EU 25 imports'!$C:$C, 'EU25 ICoE calcs'!$E26)</f>
        <v>9642.7729181657305</v>
      </c>
      <c r="Z26" s="43">
        <f ca="1">SUMIFS('EXIOBASE EU 25 imports'!X:X, 'EXIOBASE EU 25 imports'!$C:$C, 'EU25 ICoE calcs'!$E26)</f>
        <v>6085.7206365580132</v>
      </c>
      <c r="AA26" s="43">
        <f ca="1">SUMIFS('EXIOBASE EU 25 imports'!Y:Y, 'EXIOBASE EU 25 imports'!$C:$C, 'EU25 ICoE calcs'!$E26)</f>
        <v>15608.606996238235</v>
      </c>
      <c r="AB26" s="43">
        <f ca="1">SUMIFS('EXIOBASE EU 25 imports'!Z:Z, 'EXIOBASE EU 25 imports'!$C:$C, 'EU25 ICoE calcs'!$E26)</f>
        <v>946.89572720662352</v>
      </c>
      <c r="AC26" s="43">
        <f ca="1">SUMIFS('EXIOBASE EU 25 imports'!AA:AA, 'EXIOBASE EU 25 imports'!$C:$C, 'EU25 ICoE calcs'!$E26)</f>
        <v>599.25620308327086</v>
      </c>
      <c r="AD26" s="43">
        <f ca="1">SUMIFS('EXIOBASE EU 25 imports'!AB:AB, 'EXIOBASE EU 25 imports'!$C:$C, 'EU25 ICoE calcs'!$E26)</f>
        <v>225.33264547724025</v>
      </c>
      <c r="AE26" s="43"/>
      <c r="AF26" s="43"/>
      <c r="AG26" s="43"/>
    </row>
    <row r="27" spans="3:33" x14ac:dyDescent="0.35">
      <c r="C27" t="str">
        <v>ISIC 27</v>
      </c>
      <c r="D27" t="str">
        <f>'OECD EU28 ICoE data'!A24</f>
        <v>ISIC 26</v>
      </c>
      <c r="E27" s="4" t="s">
        <v>22</v>
      </c>
      <c r="F27" s="43">
        <f ca="1">SUMIFS('EXIOBASE EU 25 imports'!D:D, 'EXIOBASE EU 25 imports'!$C:$C, 'EU25 ICoE calcs'!$E27)</f>
        <v>12313.569583957311</v>
      </c>
      <c r="G27" s="43">
        <f ca="1">SUMIFS('EXIOBASE EU 25 imports'!E:E, 'EXIOBASE EU 25 imports'!$C:$C, 'EU25 ICoE calcs'!$E27)</f>
        <v>28205.006543460855</v>
      </c>
      <c r="H27" s="43">
        <f ca="1">SUMIFS('EXIOBASE EU 25 imports'!F:F, 'EXIOBASE EU 25 imports'!$C:$C, 'EU25 ICoE calcs'!$E27)</f>
        <v>12219.581184223209</v>
      </c>
      <c r="I27" s="43">
        <f ca="1">SUMIFS('EXIOBASE EU 25 imports'!G:G, 'EXIOBASE EU 25 imports'!$C:$C, 'EU25 ICoE calcs'!$E27)</f>
        <v>3436.2480330650087</v>
      </c>
      <c r="J27" s="43">
        <f ca="1">SUMIFS('EXIOBASE EU 25 imports'!H:H, 'EXIOBASE EU 25 imports'!$C:$C, 'EU25 ICoE calcs'!$E27)</f>
        <v>846.48426064501746</v>
      </c>
      <c r="K27" s="43">
        <f ca="1">SUMIFS('EXIOBASE EU 25 imports'!I:I, 'EXIOBASE EU 25 imports'!$C:$C, 'EU25 ICoE calcs'!$E27)</f>
        <v>4165.0464301233314</v>
      </c>
      <c r="L27" s="43">
        <f ca="1">SUMIFS('EXIOBASE EU 25 imports'!J:J, 'EXIOBASE EU 25 imports'!$C:$C, 'EU25 ICoE calcs'!$E27)</f>
        <v>39269.970166192943</v>
      </c>
      <c r="M27" s="43">
        <f ca="1">SUMIFS('EXIOBASE EU 25 imports'!K:K, 'EXIOBASE EU 25 imports'!$C:$C, 'EU25 ICoE calcs'!$E27)</f>
        <v>89580.424171788633</v>
      </c>
      <c r="N27" s="43">
        <f ca="1">SUMIFS('EXIOBASE EU 25 imports'!L:L, 'EXIOBASE EU 25 imports'!$C:$C, 'EU25 ICoE calcs'!$E27)</f>
        <v>9889.9441582114014</v>
      </c>
      <c r="O27" s="43">
        <f ca="1">SUMIFS('EXIOBASE EU 25 imports'!M:M, 'EXIOBASE EU 25 imports'!$C:$C, 'EU25 ICoE calcs'!$E27)</f>
        <v>3180.0409438304287</v>
      </c>
      <c r="P27" s="43">
        <f ca="1">SUMIFS('EXIOBASE EU 25 imports'!N:N, 'EXIOBASE EU 25 imports'!$C:$C, 'EU25 ICoE calcs'!$E27)</f>
        <v>26332.725756353113</v>
      </c>
      <c r="Q27" s="43">
        <f ca="1">SUMIFS('EXIOBASE EU 25 imports'!O:O, 'EXIOBASE EU 25 imports'!$C:$C, 'EU25 ICoE calcs'!$E27)</f>
        <v>686.94066059752083</v>
      </c>
      <c r="R27" s="43">
        <f ca="1">SUMIFS('EXIOBASE EU 25 imports'!P:P, 'EXIOBASE EU 25 imports'!$C:$C, 'EU25 ICoE calcs'!$E27)</f>
        <v>1629.7324233600514</v>
      </c>
      <c r="S27" s="43">
        <f ca="1">SUMIFS('EXIOBASE EU 25 imports'!Q:Q, 'EXIOBASE EU 25 imports'!$C:$C, 'EU25 ICoE calcs'!$E27)</f>
        <v>3623.2443044496285</v>
      </c>
      <c r="T27" s="43">
        <f ca="1">SUMIFS('EXIOBASE EU 25 imports'!R:R, 'EXIOBASE EU 25 imports'!$C:$C, 'EU25 ICoE calcs'!$E27)</f>
        <v>16249.295369806252</v>
      </c>
      <c r="U27" s="43">
        <f ca="1">SUMIFS('EXIOBASE EU 25 imports'!S:S, 'EXIOBASE EU 25 imports'!$C:$C, 'EU25 ICoE calcs'!$E27)</f>
        <v>15551.860626786633</v>
      </c>
      <c r="V27" s="43">
        <f ca="1">SUMIFS('EXIOBASE EU 25 imports'!T:T, 'EXIOBASE EU 25 imports'!$C:$C, 'EU25 ICoE calcs'!$E27)</f>
        <v>5845.5077563170234</v>
      </c>
      <c r="W27" s="43">
        <f ca="1">SUMIFS('EXIOBASE EU 25 imports'!U:U, 'EXIOBASE EU 25 imports'!$C:$C, 'EU25 ICoE calcs'!$E27)</f>
        <v>8737.2950744997015</v>
      </c>
      <c r="X27" s="43">
        <f ca="1">SUMIFS('EXIOBASE EU 25 imports'!V:V, 'EXIOBASE EU 25 imports'!$C:$C, 'EU25 ICoE calcs'!$E27)</f>
        <v>2591.1778000604072</v>
      </c>
      <c r="Y27" s="43">
        <f ca="1">SUMIFS('EXIOBASE EU 25 imports'!W:W, 'EXIOBASE EU 25 imports'!$C:$C, 'EU25 ICoE calcs'!$E27)</f>
        <v>29885.222641538861</v>
      </c>
      <c r="Z27" s="43">
        <f ca="1">SUMIFS('EXIOBASE EU 25 imports'!X:X, 'EXIOBASE EU 25 imports'!$C:$C, 'EU25 ICoE calcs'!$E27)</f>
        <v>12657.152739388486</v>
      </c>
      <c r="AA27" s="43">
        <f ca="1">SUMIFS('EXIOBASE EU 25 imports'!Y:Y, 'EXIOBASE EU 25 imports'!$C:$C, 'EU25 ICoE calcs'!$E27)</f>
        <v>51152.862451991481</v>
      </c>
      <c r="AB27" s="43">
        <f ca="1">SUMIFS('EXIOBASE EU 25 imports'!Z:Z, 'EXIOBASE EU 25 imports'!$C:$C, 'EU25 ICoE calcs'!$E27)</f>
        <v>1195.5105602653598</v>
      </c>
      <c r="AC27" s="43">
        <f ca="1">SUMIFS('EXIOBASE EU 25 imports'!AA:AA, 'EXIOBASE EU 25 imports'!$C:$C, 'EU25 ICoE calcs'!$E27)</f>
        <v>932.10948201357348</v>
      </c>
      <c r="AD27" s="43">
        <f ca="1">SUMIFS('EXIOBASE EU 25 imports'!AB:AB, 'EXIOBASE EU 25 imports'!$C:$C, 'EU25 ICoE calcs'!$E27)</f>
        <v>139.55866575313735</v>
      </c>
      <c r="AE27" s="43"/>
      <c r="AF27" s="43"/>
      <c r="AG27" s="43"/>
    </row>
    <row r="28" spans="3:33" x14ac:dyDescent="0.35">
      <c r="C28" t="str">
        <v>ISIC 28</v>
      </c>
      <c r="D28" t="str">
        <f>'OECD EU28 ICoE data'!A25</f>
        <v>ISIC 27</v>
      </c>
      <c r="E28" s="4" t="s">
        <v>23</v>
      </c>
      <c r="F28" s="43">
        <f ca="1">SUMIFS('EXIOBASE EU 25 imports'!D:D, 'EXIOBASE EU 25 imports'!$C:$C, 'EU25 ICoE calcs'!$E28)</f>
        <v>1657.8923708951365</v>
      </c>
      <c r="G28" s="43">
        <f ca="1">SUMIFS('EXIOBASE EU 25 imports'!E:E, 'EXIOBASE EU 25 imports'!$C:$C, 'EU25 ICoE calcs'!$E28)</f>
        <v>4271.2570337509023</v>
      </c>
      <c r="H28" s="43">
        <f ca="1">SUMIFS('EXIOBASE EU 25 imports'!F:F, 'EXIOBASE EU 25 imports'!$C:$C, 'EU25 ICoE calcs'!$E28)</f>
        <v>1029.1566887684089</v>
      </c>
      <c r="I28" s="43">
        <f ca="1">SUMIFS('EXIOBASE EU 25 imports'!G:G, 'EXIOBASE EU 25 imports'!$C:$C, 'EU25 ICoE calcs'!$E28)</f>
        <v>1893.8576178486167</v>
      </c>
      <c r="J28" s="43">
        <f ca="1">SUMIFS('EXIOBASE EU 25 imports'!H:H, 'EXIOBASE EU 25 imports'!$C:$C, 'EU25 ICoE calcs'!$E28)</f>
        <v>166.2361567022557</v>
      </c>
      <c r="K28" s="43">
        <f ca="1">SUMIFS('EXIOBASE EU 25 imports'!I:I, 'EXIOBASE EU 25 imports'!$C:$C, 'EU25 ICoE calcs'!$E28)</f>
        <v>1027.6174814834567</v>
      </c>
      <c r="L28" s="43">
        <f ca="1">SUMIFS('EXIOBASE EU 25 imports'!J:J, 'EXIOBASE EU 25 imports'!$C:$C, 'EU25 ICoE calcs'!$E28)</f>
        <v>25324.31872471446</v>
      </c>
      <c r="M28" s="43">
        <f ca="1">SUMIFS('EXIOBASE EU 25 imports'!K:K, 'EXIOBASE EU 25 imports'!$C:$C, 'EU25 ICoE calcs'!$E28)</f>
        <v>36839.201170180146</v>
      </c>
      <c r="N28" s="43">
        <f ca="1">SUMIFS('EXIOBASE EU 25 imports'!L:L, 'EXIOBASE EU 25 imports'!$C:$C, 'EU25 ICoE calcs'!$E28)</f>
        <v>1413.8304092094622</v>
      </c>
      <c r="O28" s="43">
        <f ca="1">SUMIFS('EXIOBASE EU 25 imports'!M:M, 'EXIOBASE EU 25 imports'!$C:$C, 'EU25 ICoE calcs'!$E28)</f>
        <v>2389.9377325174341</v>
      </c>
      <c r="P28" s="43">
        <f ca="1">SUMIFS('EXIOBASE EU 25 imports'!N:N, 'EXIOBASE EU 25 imports'!$C:$C, 'EU25 ICoE calcs'!$E28)</f>
        <v>4668.4104475233507</v>
      </c>
      <c r="Q28" s="43">
        <f ca="1">SUMIFS('EXIOBASE EU 25 imports'!O:O, 'EXIOBASE EU 25 imports'!$C:$C, 'EU25 ICoE calcs'!$E28)</f>
        <v>147.80731411006587</v>
      </c>
      <c r="R28" s="43">
        <f ca="1">SUMIFS('EXIOBASE EU 25 imports'!P:P, 'EXIOBASE EU 25 imports'!$C:$C, 'EU25 ICoE calcs'!$E28)</f>
        <v>520.88985373542619</v>
      </c>
      <c r="S28" s="43">
        <f ca="1">SUMIFS('EXIOBASE EU 25 imports'!Q:Q, 'EXIOBASE EU 25 imports'!$C:$C, 'EU25 ICoE calcs'!$E28)</f>
        <v>548.69009502025199</v>
      </c>
      <c r="T28" s="43">
        <f ca="1">SUMIFS('EXIOBASE EU 25 imports'!R:R, 'EXIOBASE EU 25 imports'!$C:$C, 'EU25 ICoE calcs'!$E28)</f>
        <v>4262.6064045173252</v>
      </c>
      <c r="U28" s="43">
        <f ca="1">SUMIFS('EXIOBASE EU 25 imports'!S:S, 'EXIOBASE EU 25 imports'!$C:$C, 'EU25 ICoE calcs'!$E28)</f>
        <v>4826.9347111488278</v>
      </c>
      <c r="V28" s="43">
        <f ca="1">SUMIFS('EXIOBASE EU 25 imports'!T:T, 'EXIOBASE EU 25 imports'!$C:$C, 'EU25 ICoE calcs'!$E28)</f>
        <v>927.76492657710287</v>
      </c>
      <c r="W28" s="43">
        <f ca="1">SUMIFS('EXIOBASE EU 25 imports'!U:U, 'EXIOBASE EU 25 imports'!$C:$C, 'EU25 ICoE calcs'!$E28)</f>
        <v>478.21410171592328</v>
      </c>
      <c r="X28" s="43">
        <f ca="1">SUMIFS('EXIOBASE EU 25 imports'!V:V, 'EXIOBASE EU 25 imports'!$C:$C, 'EU25 ICoE calcs'!$E28)</f>
        <v>173.26191293213</v>
      </c>
      <c r="Y28" s="43">
        <f ca="1">SUMIFS('EXIOBASE EU 25 imports'!W:W, 'EXIOBASE EU 25 imports'!$C:$C, 'EU25 ICoE calcs'!$E28)</f>
        <v>5712.1350396343341</v>
      </c>
      <c r="Z28" s="43">
        <f ca="1">SUMIFS('EXIOBASE EU 25 imports'!X:X, 'EXIOBASE EU 25 imports'!$C:$C, 'EU25 ICoE calcs'!$E28)</f>
        <v>1765.4110203835323</v>
      </c>
      <c r="AA28" s="43">
        <f ca="1">SUMIFS('EXIOBASE EU 25 imports'!Y:Y, 'EXIOBASE EU 25 imports'!$C:$C, 'EU25 ICoE calcs'!$E28)</f>
        <v>16532.403445958462</v>
      </c>
      <c r="AB28" s="43">
        <f ca="1">SUMIFS('EXIOBASE EU 25 imports'!Z:Z, 'EXIOBASE EU 25 imports'!$C:$C, 'EU25 ICoE calcs'!$E28)</f>
        <v>258.29304056543452</v>
      </c>
      <c r="AC28" s="43">
        <f ca="1">SUMIFS('EXIOBASE EU 25 imports'!AA:AA, 'EXIOBASE EU 25 imports'!$C:$C, 'EU25 ICoE calcs'!$E28)</f>
        <v>227.13988590319573</v>
      </c>
      <c r="AD28" s="43">
        <f ca="1">SUMIFS('EXIOBASE EU 25 imports'!AB:AB, 'EXIOBASE EU 25 imports'!$C:$C, 'EU25 ICoE calcs'!$E28)</f>
        <v>1607.2940771614235</v>
      </c>
      <c r="AE28" s="43"/>
      <c r="AF28" s="43"/>
      <c r="AG28" s="43"/>
    </row>
    <row r="29" spans="3:33" x14ac:dyDescent="0.35">
      <c r="C29" t="str">
        <v>ISIC 29</v>
      </c>
      <c r="D29" t="str">
        <f>'OECD EU28 ICoE data'!A26</f>
        <v>ISIC 28</v>
      </c>
      <c r="E29" s="4" t="s">
        <v>24</v>
      </c>
      <c r="F29" s="43">
        <f ca="1">SUMIFS('EXIOBASE EU 25 imports'!D:D, 'EXIOBASE EU 25 imports'!$C:$C, 'EU25 ICoE calcs'!$E29)</f>
        <v>6214.915278555196</v>
      </c>
      <c r="G29" s="43">
        <f ca="1">SUMIFS('EXIOBASE EU 25 imports'!E:E, 'EXIOBASE EU 25 imports'!$C:$C, 'EU25 ICoE calcs'!$E29)</f>
        <v>12245.21916598914</v>
      </c>
      <c r="H29" s="43">
        <f ca="1">SUMIFS('EXIOBASE EU 25 imports'!F:F, 'EXIOBASE EU 25 imports'!$C:$C, 'EU25 ICoE calcs'!$E29)</f>
        <v>4542.88047275805</v>
      </c>
      <c r="I29" s="43">
        <f ca="1">SUMIFS('EXIOBASE EU 25 imports'!G:G, 'EXIOBASE EU 25 imports'!$C:$C, 'EU25 ICoE calcs'!$E29)</f>
        <v>5019.1888491466207</v>
      </c>
      <c r="J29" s="43">
        <f ca="1">SUMIFS('EXIOBASE EU 25 imports'!H:H, 'EXIOBASE EU 25 imports'!$C:$C, 'EU25 ICoE calcs'!$E29)</f>
        <v>509.10663356321527</v>
      </c>
      <c r="K29" s="43">
        <f ca="1">SUMIFS('EXIOBASE EU 25 imports'!I:I, 'EXIOBASE EU 25 imports'!$C:$C, 'EU25 ICoE calcs'!$E29)</f>
        <v>2513.325067359594</v>
      </c>
      <c r="L29" s="43">
        <f ca="1">SUMIFS('EXIOBASE EU 25 imports'!J:J, 'EXIOBASE EU 25 imports'!$C:$C, 'EU25 ICoE calcs'!$E29)</f>
        <v>35592.226909330289</v>
      </c>
      <c r="M29" s="43">
        <f ca="1">SUMIFS('EXIOBASE EU 25 imports'!K:K, 'EXIOBASE EU 25 imports'!$C:$C, 'EU25 ICoE calcs'!$E29)</f>
        <v>36873.634506628674</v>
      </c>
      <c r="N29" s="43">
        <f ca="1">SUMIFS('EXIOBASE EU 25 imports'!L:L, 'EXIOBASE EU 25 imports'!$C:$C, 'EU25 ICoE calcs'!$E29)</f>
        <v>1923.0281014088873</v>
      </c>
      <c r="O29" s="43">
        <f ca="1">SUMIFS('EXIOBASE EU 25 imports'!M:M, 'EXIOBASE EU 25 imports'!$C:$C, 'EU25 ICoE calcs'!$E29)</f>
        <v>8134.8244185425938</v>
      </c>
      <c r="P29" s="43">
        <f ca="1">SUMIFS('EXIOBASE EU 25 imports'!N:N, 'EXIOBASE EU 25 imports'!$C:$C, 'EU25 ICoE calcs'!$E29)</f>
        <v>18290.209196518073</v>
      </c>
      <c r="Q29" s="43">
        <f ca="1">SUMIFS('EXIOBASE EU 25 imports'!O:O, 'EXIOBASE EU 25 imports'!$C:$C, 'EU25 ICoE calcs'!$E29)</f>
        <v>526.96365984150975</v>
      </c>
      <c r="R29" s="43">
        <f ca="1">SUMIFS('EXIOBASE EU 25 imports'!P:P, 'EXIOBASE EU 25 imports'!$C:$C, 'EU25 ICoE calcs'!$E29)</f>
        <v>849.84439357540043</v>
      </c>
      <c r="S29" s="43">
        <f ca="1">SUMIFS('EXIOBASE EU 25 imports'!Q:Q, 'EXIOBASE EU 25 imports'!$C:$C, 'EU25 ICoE calcs'!$E29)</f>
        <v>3013.3755832081706</v>
      </c>
      <c r="T29" s="43">
        <f ca="1">SUMIFS('EXIOBASE EU 25 imports'!R:R, 'EXIOBASE EU 25 imports'!$C:$C, 'EU25 ICoE calcs'!$E29)</f>
        <v>12145.187492947927</v>
      </c>
      <c r="U29" s="43">
        <f ca="1">SUMIFS('EXIOBASE EU 25 imports'!S:S, 'EXIOBASE EU 25 imports'!$C:$C, 'EU25 ICoE calcs'!$E29)</f>
        <v>5955.2814546492718</v>
      </c>
      <c r="V29" s="43">
        <f ca="1">SUMIFS('EXIOBASE EU 25 imports'!T:T, 'EXIOBASE EU 25 imports'!$C:$C, 'EU25 ICoE calcs'!$E29)</f>
        <v>3044.3293501475782</v>
      </c>
      <c r="W29" s="43">
        <f ca="1">SUMIFS('EXIOBASE EU 25 imports'!U:U, 'EXIOBASE EU 25 imports'!$C:$C, 'EU25 ICoE calcs'!$E29)</f>
        <v>2240.6299210127099</v>
      </c>
      <c r="X29" s="43">
        <f ca="1">SUMIFS('EXIOBASE EU 25 imports'!V:V, 'EXIOBASE EU 25 imports'!$C:$C, 'EU25 ICoE calcs'!$E29)</f>
        <v>857.58851541792149</v>
      </c>
      <c r="Y29" s="43">
        <f ca="1">SUMIFS('EXIOBASE EU 25 imports'!W:W, 'EXIOBASE EU 25 imports'!$C:$C, 'EU25 ICoE calcs'!$E29)</f>
        <v>15313.315592488241</v>
      </c>
      <c r="Z29" s="43">
        <f ca="1">SUMIFS('EXIOBASE EU 25 imports'!X:X, 'EXIOBASE EU 25 imports'!$C:$C, 'EU25 ICoE calcs'!$E29)</f>
        <v>6506.6755438819464</v>
      </c>
      <c r="AA29" s="43">
        <f ca="1">SUMIFS('EXIOBASE EU 25 imports'!Y:Y, 'EXIOBASE EU 25 imports'!$C:$C, 'EU25 ICoE calcs'!$E29)</f>
        <v>39820.728506511514</v>
      </c>
      <c r="AB29" s="43">
        <f ca="1">SUMIFS('EXIOBASE EU 25 imports'!Z:Z, 'EXIOBASE EU 25 imports'!$C:$C, 'EU25 ICoE calcs'!$E29)</f>
        <v>532.08895013996585</v>
      </c>
      <c r="AC29" s="43">
        <f ca="1">SUMIFS('EXIOBASE EU 25 imports'!AA:AA, 'EXIOBASE EU 25 imports'!$C:$C, 'EU25 ICoE calcs'!$E29)</f>
        <v>606.10839872276256</v>
      </c>
      <c r="AD29" s="43">
        <f ca="1">SUMIFS('EXIOBASE EU 25 imports'!AB:AB, 'EXIOBASE EU 25 imports'!$C:$C, 'EU25 ICoE calcs'!$E29)</f>
        <v>294.86613777689865</v>
      </c>
      <c r="AE29" s="43"/>
      <c r="AF29" s="43"/>
      <c r="AG29" s="43"/>
    </row>
    <row r="30" spans="3:33" x14ac:dyDescent="0.35">
      <c r="C30" t="str">
        <v>ISIC 30</v>
      </c>
      <c r="D30" t="str">
        <f>'OECD EU28 ICoE data'!A27</f>
        <v>ISIC 29</v>
      </c>
      <c r="E30" s="4" t="s">
        <v>315</v>
      </c>
      <c r="F30" s="43">
        <f ca="1">SUMIFS('EXIOBASE EU 25 imports'!D:D, 'EXIOBASE EU 25 imports'!$C:$C, 'EU25 ICoE calcs'!$E30)</f>
        <v>374.59221332682949</v>
      </c>
      <c r="G30" s="43">
        <f ca="1">SUMIFS('EXIOBASE EU 25 imports'!E:E, 'EXIOBASE EU 25 imports'!$C:$C, 'EU25 ICoE calcs'!$E30)</f>
        <v>974.5788414307807</v>
      </c>
      <c r="H30" s="43">
        <f ca="1">SUMIFS('EXIOBASE EU 25 imports'!F:F, 'EXIOBASE EU 25 imports'!$C:$C, 'EU25 ICoE calcs'!$E30)</f>
        <v>423.64599286146165</v>
      </c>
      <c r="I30" s="43">
        <f ca="1">SUMIFS('EXIOBASE EU 25 imports'!G:G, 'EXIOBASE EU 25 imports'!$C:$C, 'EU25 ICoE calcs'!$E30)</f>
        <v>567.56885916073134</v>
      </c>
      <c r="J30" s="43">
        <f ca="1">SUMIFS('EXIOBASE EU 25 imports'!H:H, 'EXIOBASE EU 25 imports'!$C:$C, 'EU25 ICoE calcs'!$E30)</f>
        <v>18.644531687482434</v>
      </c>
      <c r="K30" s="43">
        <f ca="1">SUMIFS('EXIOBASE EU 25 imports'!I:I, 'EXIOBASE EU 25 imports'!$C:$C, 'EU25 ICoE calcs'!$E30)</f>
        <v>1595.8162327404978</v>
      </c>
      <c r="L30" s="43">
        <f ca="1">SUMIFS('EXIOBASE EU 25 imports'!J:J, 'EXIOBASE EU 25 imports'!$C:$C, 'EU25 ICoE calcs'!$E30)</f>
        <v>2065.4388975128531</v>
      </c>
      <c r="M30" s="43">
        <f ca="1">SUMIFS('EXIOBASE EU 25 imports'!K:K, 'EXIOBASE EU 25 imports'!$C:$C, 'EU25 ICoE calcs'!$E30)</f>
        <v>1435.9340142340075</v>
      </c>
      <c r="N30" s="43">
        <f ca="1">SUMIFS('EXIOBASE EU 25 imports'!L:L, 'EXIOBASE EU 25 imports'!$C:$C, 'EU25 ICoE calcs'!$E30)</f>
        <v>232.17998797214801</v>
      </c>
      <c r="O30" s="43">
        <f ca="1">SUMIFS('EXIOBASE EU 25 imports'!M:M, 'EXIOBASE EU 25 imports'!$C:$C, 'EU25 ICoE calcs'!$E30)</f>
        <v>1281.2809822645088</v>
      </c>
      <c r="P30" s="43">
        <f ca="1">SUMIFS('EXIOBASE EU 25 imports'!N:N, 'EXIOBASE EU 25 imports'!$C:$C, 'EU25 ICoE calcs'!$E30)</f>
        <v>1593.5925814550912</v>
      </c>
      <c r="Q30" s="43">
        <f ca="1">SUMIFS('EXIOBASE EU 25 imports'!O:O, 'EXIOBASE EU 25 imports'!$C:$C, 'EU25 ICoE calcs'!$E30)</f>
        <v>29.696278003318145</v>
      </c>
      <c r="R30" s="43">
        <f ca="1">SUMIFS('EXIOBASE EU 25 imports'!P:P, 'EXIOBASE EU 25 imports'!$C:$C, 'EU25 ICoE calcs'!$E30)</f>
        <v>55.005450559183579</v>
      </c>
      <c r="S30" s="43">
        <f ca="1">SUMIFS('EXIOBASE EU 25 imports'!Q:Q, 'EXIOBASE EU 25 imports'!$C:$C, 'EU25 ICoE calcs'!$E30)</f>
        <v>146.47024753472459</v>
      </c>
      <c r="T30" s="43">
        <f ca="1">SUMIFS('EXIOBASE EU 25 imports'!R:R, 'EXIOBASE EU 25 imports'!$C:$C, 'EU25 ICoE calcs'!$E30)</f>
        <v>889.47903221859292</v>
      </c>
      <c r="U30" s="43">
        <f ca="1">SUMIFS('EXIOBASE EU 25 imports'!S:S, 'EXIOBASE EU 25 imports'!$C:$C, 'EU25 ICoE calcs'!$E30)</f>
        <v>1497.1855551487863</v>
      </c>
      <c r="V30" s="43">
        <f ca="1">SUMIFS('EXIOBASE EU 25 imports'!T:T, 'EXIOBASE EU 25 imports'!$C:$C, 'EU25 ICoE calcs'!$E30)</f>
        <v>218.2137901956867</v>
      </c>
      <c r="W30" s="43">
        <f ca="1">SUMIFS('EXIOBASE EU 25 imports'!U:U, 'EXIOBASE EU 25 imports'!$C:$C, 'EU25 ICoE calcs'!$E30)</f>
        <v>66.719433689686753</v>
      </c>
      <c r="X30" s="43">
        <f ca="1">SUMIFS('EXIOBASE EU 25 imports'!V:V, 'EXIOBASE EU 25 imports'!$C:$C, 'EU25 ICoE calcs'!$E30)</f>
        <v>19.015448068048357</v>
      </c>
      <c r="Y30" s="43">
        <f ca="1">SUMIFS('EXIOBASE EU 25 imports'!W:W, 'EXIOBASE EU 25 imports'!$C:$C, 'EU25 ICoE calcs'!$E30)</f>
        <v>537.15648138938366</v>
      </c>
      <c r="Z30" s="43">
        <f ca="1">SUMIFS('EXIOBASE EU 25 imports'!X:X, 'EXIOBASE EU 25 imports'!$C:$C, 'EU25 ICoE calcs'!$E30)</f>
        <v>4025.3965625854285</v>
      </c>
      <c r="AA30" s="43">
        <f ca="1">SUMIFS('EXIOBASE EU 25 imports'!Y:Y, 'EXIOBASE EU 25 imports'!$C:$C, 'EU25 ICoE calcs'!$E30)</f>
        <v>2691.0303087538164</v>
      </c>
      <c r="AB30" s="43">
        <f ca="1">SUMIFS('EXIOBASE EU 25 imports'!Z:Z, 'EXIOBASE EU 25 imports'!$C:$C, 'EU25 ICoE calcs'!$E30)</f>
        <v>43.52454086521692</v>
      </c>
      <c r="AC30" s="43">
        <f ca="1">SUMIFS('EXIOBASE EU 25 imports'!AA:AA, 'EXIOBASE EU 25 imports'!$C:$C, 'EU25 ICoE calcs'!$E30)</f>
        <v>23.356386891074958</v>
      </c>
      <c r="AD30" s="43">
        <f ca="1">SUMIFS('EXIOBASE EU 25 imports'!AB:AB, 'EXIOBASE EU 25 imports'!$C:$C, 'EU25 ICoE calcs'!$E30)</f>
        <v>34.896292838752245</v>
      </c>
      <c r="AE30" s="43"/>
      <c r="AF30" s="43"/>
      <c r="AG30" s="43"/>
    </row>
    <row r="31" spans="3:33" x14ac:dyDescent="0.35">
      <c r="C31" t="str">
        <v>ISIC 31T33</v>
      </c>
      <c r="D31" t="str">
        <f>'OECD EU28 ICoE data'!A28</f>
        <v>ISIC 30</v>
      </c>
      <c r="E31" s="4" t="s">
        <v>316</v>
      </c>
      <c r="F31" s="43">
        <f ca="1">SUMIFS('EXIOBASE EU 25 imports'!D:D, 'EXIOBASE EU 25 imports'!$C:$C, 'EU25 ICoE calcs'!$E31)</f>
        <v>0</v>
      </c>
      <c r="G31" s="43">
        <f ca="1">SUMIFS('EXIOBASE EU 25 imports'!E:E, 'EXIOBASE EU 25 imports'!$C:$C, 'EU25 ICoE calcs'!$E31)</f>
        <v>0</v>
      </c>
      <c r="H31" s="43">
        <f ca="1">SUMIFS('EXIOBASE EU 25 imports'!F:F, 'EXIOBASE EU 25 imports'!$C:$C, 'EU25 ICoE calcs'!$E31)</f>
        <v>0</v>
      </c>
      <c r="I31" s="43">
        <f ca="1">SUMIFS('EXIOBASE EU 25 imports'!G:G, 'EXIOBASE EU 25 imports'!$C:$C, 'EU25 ICoE calcs'!$E31)</f>
        <v>0</v>
      </c>
      <c r="J31" s="43">
        <f ca="1">SUMIFS('EXIOBASE EU 25 imports'!H:H, 'EXIOBASE EU 25 imports'!$C:$C, 'EU25 ICoE calcs'!$E31)</f>
        <v>0</v>
      </c>
      <c r="K31" s="43">
        <f ca="1">SUMIFS('EXIOBASE EU 25 imports'!I:I, 'EXIOBASE EU 25 imports'!$C:$C, 'EU25 ICoE calcs'!$E31)</f>
        <v>0</v>
      </c>
      <c r="L31" s="43">
        <f ca="1">SUMIFS('EXIOBASE EU 25 imports'!J:J, 'EXIOBASE EU 25 imports'!$C:$C, 'EU25 ICoE calcs'!$E31)</f>
        <v>0</v>
      </c>
      <c r="M31" s="43">
        <f ca="1">SUMIFS('EXIOBASE EU 25 imports'!K:K, 'EXIOBASE EU 25 imports'!$C:$C, 'EU25 ICoE calcs'!$E31)</f>
        <v>0</v>
      </c>
      <c r="N31" s="43">
        <f ca="1">SUMIFS('EXIOBASE EU 25 imports'!L:L, 'EXIOBASE EU 25 imports'!$C:$C, 'EU25 ICoE calcs'!$E31)</f>
        <v>0</v>
      </c>
      <c r="O31" s="43">
        <f ca="1">SUMIFS('EXIOBASE EU 25 imports'!M:M, 'EXIOBASE EU 25 imports'!$C:$C, 'EU25 ICoE calcs'!$E31)</f>
        <v>0</v>
      </c>
      <c r="P31" s="43">
        <f ca="1">SUMIFS('EXIOBASE EU 25 imports'!N:N, 'EXIOBASE EU 25 imports'!$C:$C, 'EU25 ICoE calcs'!$E31)</f>
        <v>0</v>
      </c>
      <c r="Q31" s="43">
        <f ca="1">SUMIFS('EXIOBASE EU 25 imports'!O:O, 'EXIOBASE EU 25 imports'!$C:$C, 'EU25 ICoE calcs'!$E31)</f>
        <v>0</v>
      </c>
      <c r="R31" s="43">
        <f ca="1">SUMIFS('EXIOBASE EU 25 imports'!P:P, 'EXIOBASE EU 25 imports'!$C:$C, 'EU25 ICoE calcs'!$E31)</f>
        <v>0</v>
      </c>
      <c r="S31" s="43">
        <f ca="1">SUMIFS('EXIOBASE EU 25 imports'!Q:Q, 'EXIOBASE EU 25 imports'!$C:$C, 'EU25 ICoE calcs'!$E31)</f>
        <v>0</v>
      </c>
      <c r="T31" s="43">
        <f ca="1">SUMIFS('EXIOBASE EU 25 imports'!R:R, 'EXIOBASE EU 25 imports'!$C:$C, 'EU25 ICoE calcs'!$E31)</f>
        <v>0</v>
      </c>
      <c r="U31" s="43">
        <f ca="1">SUMIFS('EXIOBASE EU 25 imports'!S:S, 'EXIOBASE EU 25 imports'!$C:$C, 'EU25 ICoE calcs'!$E31)</f>
        <v>0</v>
      </c>
      <c r="V31" s="43">
        <f ca="1">SUMIFS('EXIOBASE EU 25 imports'!T:T, 'EXIOBASE EU 25 imports'!$C:$C, 'EU25 ICoE calcs'!$E31)</f>
        <v>0</v>
      </c>
      <c r="W31" s="43">
        <f ca="1">SUMIFS('EXIOBASE EU 25 imports'!U:U, 'EXIOBASE EU 25 imports'!$C:$C, 'EU25 ICoE calcs'!$E31)</f>
        <v>0</v>
      </c>
      <c r="X31" s="43">
        <f ca="1">SUMIFS('EXIOBASE EU 25 imports'!V:V, 'EXIOBASE EU 25 imports'!$C:$C, 'EU25 ICoE calcs'!$E31)</f>
        <v>0</v>
      </c>
      <c r="Y31" s="43">
        <f ca="1">SUMIFS('EXIOBASE EU 25 imports'!W:W, 'EXIOBASE EU 25 imports'!$C:$C, 'EU25 ICoE calcs'!$E31)</f>
        <v>0</v>
      </c>
      <c r="Z31" s="43">
        <f ca="1">SUMIFS('EXIOBASE EU 25 imports'!X:X, 'EXIOBASE EU 25 imports'!$C:$C, 'EU25 ICoE calcs'!$E31)</f>
        <v>0</v>
      </c>
      <c r="AA31" s="43">
        <f ca="1">SUMIFS('EXIOBASE EU 25 imports'!Y:Y, 'EXIOBASE EU 25 imports'!$C:$C, 'EU25 ICoE calcs'!$E31)</f>
        <v>0</v>
      </c>
      <c r="AB31" s="43">
        <f ca="1">SUMIFS('EXIOBASE EU 25 imports'!Z:Z, 'EXIOBASE EU 25 imports'!$C:$C, 'EU25 ICoE calcs'!$E31)</f>
        <v>0</v>
      </c>
      <c r="AC31" s="43">
        <f ca="1">SUMIFS('EXIOBASE EU 25 imports'!AA:AA, 'EXIOBASE EU 25 imports'!$C:$C, 'EU25 ICoE calcs'!$E31)</f>
        <v>0</v>
      </c>
      <c r="AD31" s="43">
        <f ca="1">SUMIFS('EXIOBASE EU 25 imports'!AB:AB, 'EXIOBASE EU 25 imports'!$C:$C, 'EU25 ICoE calcs'!$E31)</f>
        <v>0</v>
      </c>
      <c r="AE31" s="43"/>
      <c r="AF31" s="43"/>
      <c r="AG31" s="43"/>
    </row>
    <row r="32" spans="3:33" x14ac:dyDescent="0.35">
      <c r="C32" t="str">
        <v>ISIC 351</v>
      </c>
      <c r="D32" t="str">
        <f>'OECD EU28 ICoE data'!A29</f>
        <v>ISIC 31T33</v>
      </c>
      <c r="E32" s="4" t="s">
        <v>317</v>
      </c>
      <c r="F32" s="43">
        <f ca="1">SUMIFS('EXIOBASE EU 25 imports'!D:D, 'EXIOBASE EU 25 imports'!$C:$C, 'EU25 ICoE calcs'!$E32)</f>
        <v>0</v>
      </c>
      <c r="G32" s="43">
        <f ca="1">SUMIFS('EXIOBASE EU 25 imports'!E:E, 'EXIOBASE EU 25 imports'!$C:$C, 'EU25 ICoE calcs'!$E32)</f>
        <v>1.665770782206814</v>
      </c>
      <c r="H32" s="43">
        <f ca="1">SUMIFS('EXIOBASE EU 25 imports'!F:F, 'EXIOBASE EU 25 imports'!$C:$C, 'EU25 ICoE calcs'!$E32)</f>
        <v>2.3954173447857587E-2</v>
      </c>
      <c r="I32" s="43">
        <f ca="1">SUMIFS('EXIOBASE EU 25 imports'!G:G, 'EXIOBASE EU 25 imports'!$C:$C, 'EU25 ICoE calcs'!$E32)</f>
        <v>0.50659585290877707</v>
      </c>
      <c r="J32" s="43">
        <f ca="1">SUMIFS('EXIOBASE EU 25 imports'!H:H, 'EXIOBASE EU 25 imports'!$C:$C, 'EU25 ICoE calcs'!$E32)</f>
        <v>0</v>
      </c>
      <c r="K32" s="43">
        <f ca="1">SUMIFS('EXIOBASE EU 25 imports'!I:I, 'EXIOBASE EU 25 imports'!$C:$C, 'EU25 ICoE calcs'!$E32)</f>
        <v>3.4176144022234588E-3</v>
      </c>
      <c r="L32" s="43">
        <f ca="1">SUMIFS('EXIOBASE EU 25 imports'!J:J, 'EXIOBASE EU 25 imports'!$C:$C, 'EU25 ICoE calcs'!$E32)</f>
        <v>7.0412058918081277E-2</v>
      </c>
      <c r="M32" s="43">
        <f ca="1">SUMIFS('EXIOBASE EU 25 imports'!K:K, 'EXIOBASE EU 25 imports'!$C:$C, 'EU25 ICoE calcs'!$E32)</f>
        <v>1.9826670941237279E-3</v>
      </c>
      <c r="N32" s="43">
        <f ca="1">SUMIFS('EXIOBASE EU 25 imports'!L:L, 'EXIOBASE EU 25 imports'!$C:$C, 'EU25 ICoE calcs'!$E32)</f>
        <v>0</v>
      </c>
      <c r="O32" s="43">
        <f ca="1">SUMIFS('EXIOBASE EU 25 imports'!M:M, 'EXIOBASE EU 25 imports'!$C:$C, 'EU25 ICoE calcs'!$E32)</f>
        <v>0.80631998972890484</v>
      </c>
      <c r="P32" s="43">
        <f ca="1">SUMIFS('EXIOBASE EU 25 imports'!N:N, 'EXIOBASE EU 25 imports'!$C:$C, 'EU25 ICoE calcs'!$E32)</f>
        <v>0.26901946998281084</v>
      </c>
      <c r="Q32" s="43">
        <f ca="1">SUMIFS('EXIOBASE EU 25 imports'!O:O, 'EXIOBASE EU 25 imports'!$C:$C, 'EU25 ICoE calcs'!$E32)</f>
        <v>0</v>
      </c>
      <c r="R32" s="43">
        <f ca="1">SUMIFS('EXIOBASE EU 25 imports'!P:P, 'EXIOBASE EU 25 imports'!$C:$C, 'EU25 ICoE calcs'!$E32)</f>
        <v>0</v>
      </c>
      <c r="S32" s="43">
        <f ca="1">SUMIFS('EXIOBASE EU 25 imports'!Q:Q, 'EXIOBASE EU 25 imports'!$C:$C, 'EU25 ICoE calcs'!$E32)</f>
        <v>0.21398663708336316</v>
      </c>
      <c r="T32" s="43">
        <f ca="1">SUMIFS('EXIOBASE EU 25 imports'!R:R, 'EXIOBASE EU 25 imports'!$C:$C, 'EU25 ICoE calcs'!$E32)</f>
        <v>10.618449363686786</v>
      </c>
      <c r="U32" s="43">
        <f ca="1">SUMIFS('EXIOBASE EU 25 imports'!S:S, 'EXIOBASE EU 25 imports'!$C:$C, 'EU25 ICoE calcs'!$E32)</f>
        <v>0.28368580887555539</v>
      </c>
      <c r="V32" s="43">
        <f ca="1">SUMIFS('EXIOBASE EU 25 imports'!T:T, 'EXIOBASE EU 25 imports'!$C:$C, 'EU25 ICoE calcs'!$E32)</f>
        <v>1.0774002748211737E-2</v>
      </c>
      <c r="W32" s="43">
        <f ca="1">SUMIFS('EXIOBASE EU 25 imports'!U:U, 'EXIOBASE EU 25 imports'!$C:$C, 'EU25 ICoE calcs'!$E32)</f>
        <v>0</v>
      </c>
      <c r="X32" s="43">
        <f ca="1">SUMIFS('EXIOBASE EU 25 imports'!V:V, 'EXIOBASE EU 25 imports'!$C:$C, 'EU25 ICoE calcs'!$E32)</f>
        <v>0</v>
      </c>
      <c r="Y32" s="43">
        <f ca="1">SUMIFS('EXIOBASE EU 25 imports'!W:W, 'EXIOBASE EU 25 imports'!$C:$C, 'EU25 ICoE calcs'!$E32)</f>
        <v>0.16788603950519851</v>
      </c>
      <c r="Z32" s="43">
        <f ca="1">SUMIFS('EXIOBASE EU 25 imports'!X:X, 'EXIOBASE EU 25 imports'!$C:$C, 'EU25 ICoE calcs'!$E32)</f>
        <v>1.380182395339105</v>
      </c>
      <c r="AA32" s="43">
        <f ca="1">SUMIFS('EXIOBASE EU 25 imports'!Y:Y, 'EXIOBASE EU 25 imports'!$C:$C, 'EU25 ICoE calcs'!$E32)</f>
        <v>0.58264169386168718</v>
      </c>
      <c r="AB32" s="43">
        <f ca="1">SUMIFS('EXIOBASE EU 25 imports'!Z:Z, 'EXIOBASE EU 25 imports'!$C:$C, 'EU25 ICoE calcs'!$E32)</f>
        <v>0.13132922869603136</v>
      </c>
      <c r="AC32" s="43">
        <f ca="1">SUMIFS('EXIOBASE EU 25 imports'!AA:AA, 'EXIOBASE EU 25 imports'!$C:$C, 'EU25 ICoE calcs'!$E32)</f>
        <v>0</v>
      </c>
      <c r="AD32" s="43">
        <f ca="1">SUMIFS('EXIOBASE EU 25 imports'!AB:AB, 'EXIOBASE EU 25 imports'!$C:$C, 'EU25 ICoE calcs'!$E32)</f>
        <v>0</v>
      </c>
      <c r="AE32" s="43"/>
      <c r="AF32" s="43"/>
      <c r="AG32" s="43"/>
    </row>
    <row r="33" spans="3:33" x14ac:dyDescent="0.35">
      <c r="C33" t="str">
        <v>ISIC 352T353</v>
      </c>
      <c r="D33" t="str">
        <f>'OECD EU28 ICoE data'!A30</f>
        <v>ISIC 35T39</v>
      </c>
      <c r="E33" s="4" t="s">
        <v>25</v>
      </c>
      <c r="F33" s="43">
        <f>SUMIFS('EXIOBASE EU 25 imports'!D:D, 'EXIOBASE EU 25 imports'!$C:$C, 'EU25 ICoE calcs'!$E33)</f>
        <v>0</v>
      </c>
      <c r="G33" s="43">
        <f>SUMIFS('EXIOBASE EU 25 imports'!E:E, 'EXIOBASE EU 25 imports'!$C:$C, 'EU25 ICoE calcs'!$E33)</f>
        <v>0</v>
      </c>
      <c r="H33" s="43">
        <f>SUMIFS('EXIOBASE EU 25 imports'!F:F, 'EXIOBASE EU 25 imports'!$C:$C, 'EU25 ICoE calcs'!$E33)</f>
        <v>0</v>
      </c>
      <c r="I33" s="43">
        <f>SUMIFS('EXIOBASE EU 25 imports'!G:G, 'EXIOBASE EU 25 imports'!$C:$C, 'EU25 ICoE calcs'!$E33)</f>
        <v>0</v>
      </c>
      <c r="J33" s="43">
        <f>SUMIFS('EXIOBASE EU 25 imports'!H:H, 'EXIOBASE EU 25 imports'!$C:$C, 'EU25 ICoE calcs'!$E33)</f>
        <v>0</v>
      </c>
      <c r="K33" s="43">
        <f>SUMIFS('EXIOBASE EU 25 imports'!I:I, 'EXIOBASE EU 25 imports'!$C:$C, 'EU25 ICoE calcs'!$E33)</f>
        <v>0</v>
      </c>
      <c r="L33" s="43">
        <f>SUMIFS('EXIOBASE EU 25 imports'!J:J, 'EXIOBASE EU 25 imports'!$C:$C, 'EU25 ICoE calcs'!$E33)</f>
        <v>0</v>
      </c>
      <c r="M33" s="43">
        <f>SUMIFS('EXIOBASE EU 25 imports'!K:K, 'EXIOBASE EU 25 imports'!$C:$C, 'EU25 ICoE calcs'!$E33)</f>
        <v>0</v>
      </c>
      <c r="N33" s="43">
        <f>SUMIFS('EXIOBASE EU 25 imports'!L:L, 'EXIOBASE EU 25 imports'!$C:$C, 'EU25 ICoE calcs'!$E33)</f>
        <v>0</v>
      </c>
      <c r="O33" s="43">
        <f>SUMIFS('EXIOBASE EU 25 imports'!M:M, 'EXIOBASE EU 25 imports'!$C:$C, 'EU25 ICoE calcs'!$E33)</f>
        <v>0</v>
      </c>
      <c r="P33" s="43">
        <f>SUMIFS('EXIOBASE EU 25 imports'!N:N, 'EXIOBASE EU 25 imports'!$C:$C, 'EU25 ICoE calcs'!$E33)</f>
        <v>0</v>
      </c>
      <c r="Q33" s="43">
        <f>SUMIFS('EXIOBASE EU 25 imports'!O:O, 'EXIOBASE EU 25 imports'!$C:$C, 'EU25 ICoE calcs'!$E33)</f>
        <v>0</v>
      </c>
      <c r="R33" s="43">
        <f>SUMIFS('EXIOBASE EU 25 imports'!P:P, 'EXIOBASE EU 25 imports'!$C:$C, 'EU25 ICoE calcs'!$E33)</f>
        <v>0</v>
      </c>
      <c r="S33" s="43">
        <f>SUMIFS('EXIOBASE EU 25 imports'!Q:Q, 'EXIOBASE EU 25 imports'!$C:$C, 'EU25 ICoE calcs'!$E33)</f>
        <v>0</v>
      </c>
      <c r="T33" s="43">
        <f>SUMIFS('EXIOBASE EU 25 imports'!R:R, 'EXIOBASE EU 25 imports'!$C:$C, 'EU25 ICoE calcs'!$E33)</f>
        <v>0</v>
      </c>
      <c r="U33" s="43">
        <f>SUMIFS('EXIOBASE EU 25 imports'!S:S, 'EXIOBASE EU 25 imports'!$C:$C, 'EU25 ICoE calcs'!$E33)</f>
        <v>0</v>
      </c>
      <c r="V33" s="43">
        <f>SUMIFS('EXIOBASE EU 25 imports'!T:T, 'EXIOBASE EU 25 imports'!$C:$C, 'EU25 ICoE calcs'!$E33)</f>
        <v>0</v>
      </c>
      <c r="W33" s="43">
        <f>SUMIFS('EXIOBASE EU 25 imports'!U:U, 'EXIOBASE EU 25 imports'!$C:$C, 'EU25 ICoE calcs'!$E33)</f>
        <v>0</v>
      </c>
      <c r="X33" s="43">
        <f>SUMIFS('EXIOBASE EU 25 imports'!V:V, 'EXIOBASE EU 25 imports'!$C:$C, 'EU25 ICoE calcs'!$E33)</f>
        <v>0</v>
      </c>
      <c r="Y33" s="43">
        <f>SUMIFS('EXIOBASE EU 25 imports'!W:W, 'EXIOBASE EU 25 imports'!$C:$C, 'EU25 ICoE calcs'!$E33)</f>
        <v>0</v>
      </c>
      <c r="Z33" s="43">
        <f>SUMIFS('EXIOBASE EU 25 imports'!X:X, 'EXIOBASE EU 25 imports'!$C:$C, 'EU25 ICoE calcs'!$E33)</f>
        <v>0</v>
      </c>
      <c r="AA33" s="43">
        <f>SUMIFS('EXIOBASE EU 25 imports'!Y:Y, 'EXIOBASE EU 25 imports'!$C:$C, 'EU25 ICoE calcs'!$E33)</f>
        <v>0</v>
      </c>
      <c r="AB33" s="43">
        <f>SUMIFS('EXIOBASE EU 25 imports'!Z:Z, 'EXIOBASE EU 25 imports'!$C:$C, 'EU25 ICoE calcs'!$E33)</f>
        <v>0</v>
      </c>
      <c r="AC33" s="43">
        <f>SUMIFS('EXIOBASE EU 25 imports'!AA:AA, 'EXIOBASE EU 25 imports'!$C:$C, 'EU25 ICoE calcs'!$E33)</f>
        <v>0</v>
      </c>
      <c r="AD33" s="43">
        <f>SUMIFS('EXIOBASE EU 25 imports'!AB:AB, 'EXIOBASE EU 25 imports'!$C:$C, 'EU25 ICoE calcs'!$E33)</f>
        <v>0</v>
      </c>
      <c r="AE33" s="43"/>
      <c r="AF33" s="43"/>
      <c r="AG33" s="43"/>
    </row>
    <row r="34" spans="3:33" x14ac:dyDescent="0.35">
      <c r="C34" t="str">
        <v>ISIC 36T39</v>
      </c>
      <c r="E34" s="4" t="s">
        <v>26</v>
      </c>
      <c r="F34" s="43">
        <f ca="1">SUMIFS('EXIOBASE EU 25 imports'!D:D, 'EXIOBASE EU 25 imports'!$C:$C, 'EU25 ICoE calcs'!$E34)</f>
        <v>2299.9727870357651</v>
      </c>
      <c r="G34" s="43">
        <f ca="1">SUMIFS('EXIOBASE EU 25 imports'!E:E, 'EXIOBASE EU 25 imports'!$C:$C, 'EU25 ICoE calcs'!$E34)</f>
        <v>10002.120419466624</v>
      </c>
      <c r="H34" s="43">
        <f ca="1">SUMIFS('EXIOBASE EU 25 imports'!F:F, 'EXIOBASE EU 25 imports'!$C:$C, 'EU25 ICoE calcs'!$E34)</f>
        <v>954.75329505405671</v>
      </c>
      <c r="I34" s="43">
        <f ca="1">SUMIFS('EXIOBASE EU 25 imports'!G:G, 'EXIOBASE EU 25 imports'!$C:$C, 'EU25 ICoE calcs'!$E34)</f>
        <v>4181.9042845236281</v>
      </c>
      <c r="J34" s="43">
        <f ca="1">SUMIFS('EXIOBASE EU 25 imports'!H:H, 'EXIOBASE EU 25 imports'!$C:$C, 'EU25 ICoE calcs'!$E34)</f>
        <v>125.67959157082409</v>
      </c>
      <c r="K34" s="43">
        <f ca="1">SUMIFS('EXIOBASE EU 25 imports'!I:I, 'EXIOBASE EU 25 imports'!$C:$C, 'EU25 ICoE calcs'!$E34)</f>
        <v>755.60555482887025</v>
      </c>
      <c r="L34" s="43">
        <f ca="1">SUMIFS('EXIOBASE EU 25 imports'!J:J, 'EXIOBASE EU 25 imports'!$C:$C, 'EU25 ICoE calcs'!$E34)</f>
        <v>19503.727550138658</v>
      </c>
      <c r="M34" s="43">
        <f ca="1">SUMIFS('EXIOBASE EU 25 imports'!K:K, 'EXIOBASE EU 25 imports'!$C:$C, 'EU25 ICoE calcs'!$E34)</f>
        <v>13155.207337584981</v>
      </c>
      <c r="N34" s="43">
        <f ca="1">SUMIFS('EXIOBASE EU 25 imports'!L:L, 'EXIOBASE EU 25 imports'!$C:$C, 'EU25 ICoE calcs'!$E34)</f>
        <v>922.06726261025381</v>
      </c>
      <c r="O34" s="43">
        <f ca="1">SUMIFS('EXIOBASE EU 25 imports'!M:M, 'EXIOBASE EU 25 imports'!$C:$C, 'EU25 ICoE calcs'!$E34)</f>
        <v>12529.59908002173</v>
      </c>
      <c r="P34" s="43">
        <f ca="1">SUMIFS('EXIOBASE EU 25 imports'!N:N, 'EXIOBASE EU 25 imports'!$C:$C, 'EU25 ICoE calcs'!$E34)</f>
        <v>10809.59967472354</v>
      </c>
      <c r="Q34" s="43">
        <f ca="1">SUMIFS('EXIOBASE EU 25 imports'!O:O, 'EXIOBASE EU 25 imports'!$C:$C, 'EU25 ICoE calcs'!$E34)</f>
        <v>213.95607801668763</v>
      </c>
      <c r="R34" s="43">
        <f ca="1">SUMIFS('EXIOBASE EU 25 imports'!P:P, 'EXIOBASE EU 25 imports'!$C:$C, 'EU25 ICoE calcs'!$E34)</f>
        <v>431.21689116097895</v>
      </c>
      <c r="S34" s="43">
        <f ca="1">SUMIFS('EXIOBASE EU 25 imports'!Q:Q, 'EXIOBASE EU 25 imports'!$C:$C, 'EU25 ICoE calcs'!$E34)</f>
        <v>3792.3466152902288</v>
      </c>
      <c r="T34" s="43">
        <f ca="1">SUMIFS('EXIOBASE EU 25 imports'!R:R, 'EXIOBASE EU 25 imports'!$C:$C, 'EU25 ICoE calcs'!$E34)</f>
        <v>6017.2320539061775</v>
      </c>
      <c r="U34" s="43">
        <f ca="1">SUMIFS('EXIOBASE EU 25 imports'!S:S, 'EXIOBASE EU 25 imports'!$C:$C, 'EU25 ICoE calcs'!$E34)</f>
        <v>1430.7858485026609</v>
      </c>
      <c r="V34" s="43">
        <f ca="1">SUMIFS('EXIOBASE EU 25 imports'!T:T, 'EXIOBASE EU 25 imports'!$C:$C, 'EU25 ICoE calcs'!$E34)</f>
        <v>1638.2720525948162</v>
      </c>
      <c r="W34" s="43">
        <f ca="1">SUMIFS('EXIOBASE EU 25 imports'!U:U, 'EXIOBASE EU 25 imports'!$C:$C, 'EU25 ICoE calcs'!$E34)</f>
        <v>562.86975355529273</v>
      </c>
      <c r="X34" s="43">
        <f ca="1">SUMIFS('EXIOBASE EU 25 imports'!V:V, 'EXIOBASE EU 25 imports'!$C:$C, 'EU25 ICoE calcs'!$E34)</f>
        <v>408.91832328045064</v>
      </c>
      <c r="Y34" s="43">
        <f ca="1">SUMIFS('EXIOBASE EU 25 imports'!W:W, 'EXIOBASE EU 25 imports'!$C:$C, 'EU25 ICoE calcs'!$E34)</f>
        <v>6414.8829118835492</v>
      </c>
      <c r="Z34" s="43">
        <f ca="1">SUMIFS('EXIOBASE EU 25 imports'!X:X, 'EXIOBASE EU 25 imports'!$C:$C, 'EU25 ICoE calcs'!$E34)</f>
        <v>3378.0687876644356</v>
      </c>
      <c r="AA34" s="43">
        <f ca="1">SUMIFS('EXIOBASE EU 25 imports'!Y:Y, 'EXIOBASE EU 25 imports'!$C:$C, 'EU25 ICoE calcs'!$E34)</f>
        <v>24663.004142713376</v>
      </c>
      <c r="AB34" s="43">
        <f ca="1">SUMIFS('EXIOBASE EU 25 imports'!Z:Z, 'EXIOBASE EU 25 imports'!$C:$C, 'EU25 ICoE calcs'!$E34)</f>
        <v>121.20072518012721</v>
      </c>
      <c r="AC34" s="43">
        <f ca="1">SUMIFS('EXIOBASE EU 25 imports'!AA:AA, 'EXIOBASE EU 25 imports'!$C:$C, 'EU25 ICoE calcs'!$E34)</f>
        <v>217.04943857125551</v>
      </c>
      <c r="AD34" s="43">
        <f ca="1">SUMIFS('EXIOBASE EU 25 imports'!AB:AB, 'EXIOBASE EU 25 imports'!$C:$C, 'EU25 ICoE calcs'!$E34)</f>
        <v>454.5840186195029</v>
      </c>
      <c r="AE34" s="43"/>
      <c r="AF34" s="43"/>
      <c r="AG34" s="43"/>
    </row>
    <row r="35" spans="3:33" x14ac:dyDescent="0.35">
      <c r="C35" t="str">
        <v>ISIC 41T43</v>
      </c>
      <c r="E35" s="4" t="s">
        <v>27</v>
      </c>
      <c r="F35" s="43">
        <f ca="1">SUMIFS('EXIOBASE EU 25 imports'!D:D, 'EXIOBASE EU 25 imports'!$C:$C, 'EU25 ICoE calcs'!$E35)</f>
        <v>17500.257203613757</v>
      </c>
      <c r="G35" s="43">
        <f ca="1">SUMIFS('EXIOBASE EU 25 imports'!E:E, 'EXIOBASE EU 25 imports'!$C:$C, 'EU25 ICoE calcs'!$E35)</f>
        <v>20179.477925952364</v>
      </c>
      <c r="H35" s="43">
        <f ca="1">SUMIFS('EXIOBASE EU 25 imports'!F:F, 'EXIOBASE EU 25 imports'!$C:$C, 'EU25 ICoE calcs'!$E35)</f>
        <v>8699.9381572196453</v>
      </c>
      <c r="I35" s="43">
        <f ca="1">SUMIFS('EXIOBASE EU 25 imports'!G:G, 'EXIOBASE EU 25 imports'!$C:$C, 'EU25 ICoE calcs'!$E35)</f>
        <v>21239.188996785939</v>
      </c>
      <c r="J35" s="43">
        <f ca="1">SUMIFS('EXIOBASE EU 25 imports'!H:H, 'EXIOBASE EU 25 imports'!$C:$C, 'EU25 ICoE calcs'!$E35)</f>
        <v>1192.1316368744156</v>
      </c>
      <c r="K35" s="43">
        <f ca="1">SUMIFS('EXIOBASE EU 25 imports'!I:I, 'EXIOBASE EU 25 imports'!$C:$C, 'EU25 ICoE calcs'!$E35)</f>
        <v>6597.6743029136851</v>
      </c>
      <c r="L35" s="43">
        <f ca="1">SUMIFS('EXIOBASE EU 25 imports'!J:J, 'EXIOBASE EU 25 imports'!$C:$C, 'EU25 ICoE calcs'!$E35)</f>
        <v>71445.937238873143</v>
      </c>
      <c r="M35" s="43">
        <f ca="1">SUMIFS('EXIOBASE EU 25 imports'!K:K, 'EXIOBASE EU 25 imports'!$C:$C, 'EU25 ICoE calcs'!$E35)</f>
        <v>93684.98599202554</v>
      </c>
      <c r="N35" s="43">
        <f ca="1">SUMIFS('EXIOBASE EU 25 imports'!L:L, 'EXIOBASE EU 25 imports'!$C:$C, 'EU25 ICoE calcs'!$E35)</f>
        <v>5585.6110042262098</v>
      </c>
      <c r="O35" s="43">
        <f ca="1">SUMIFS('EXIOBASE EU 25 imports'!M:M, 'EXIOBASE EU 25 imports'!$C:$C, 'EU25 ICoE calcs'!$E35)</f>
        <v>12893.826572356549</v>
      </c>
      <c r="P35" s="43">
        <f ca="1">SUMIFS('EXIOBASE EU 25 imports'!N:N, 'EXIOBASE EU 25 imports'!$C:$C, 'EU25 ICoE calcs'!$E35)</f>
        <v>39059.652312311271</v>
      </c>
      <c r="Q35" s="43">
        <f ca="1">SUMIFS('EXIOBASE EU 25 imports'!O:O, 'EXIOBASE EU 25 imports'!$C:$C, 'EU25 ICoE calcs'!$E35)</f>
        <v>1285.9297643718976</v>
      </c>
      <c r="R35" s="43">
        <f ca="1">SUMIFS('EXIOBASE EU 25 imports'!P:P, 'EXIOBASE EU 25 imports'!$C:$C, 'EU25 ICoE calcs'!$E35)</f>
        <v>2884.9141589270575</v>
      </c>
      <c r="S35" s="43">
        <f ca="1">SUMIFS('EXIOBASE EU 25 imports'!Q:Q, 'EXIOBASE EU 25 imports'!$C:$C, 'EU25 ICoE calcs'!$E35)</f>
        <v>4708.5445912954501</v>
      </c>
      <c r="T35" s="43">
        <f ca="1">SUMIFS('EXIOBASE EU 25 imports'!R:R, 'EXIOBASE EU 25 imports'!$C:$C, 'EU25 ICoE calcs'!$E35)</f>
        <v>28212.49164737737</v>
      </c>
      <c r="U35" s="43">
        <f ca="1">SUMIFS('EXIOBASE EU 25 imports'!S:S, 'EXIOBASE EU 25 imports'!$C:$C, 'EU25 ICoE calcs'!$E35)</f>
        <v>11416.378148654272</v>
      </c>
      <c r="V35" s="43">
        <f ca="1">SUMIFS('EXIOBASE EU 25 imports'!T:T, 'EXIOBASE EU 25 imports'!$C:$C, 'EU25 ICoE calcs'!$E35)</f>
        <v>5310.6410053414347</v>
      </c>
      <c r="W35" s="43">
        <f ca="1">SUMIFS('EXIOBASE EU 25 imports'!U:U, 'EXIOBASE EU 25 imports'!$C:$C, 'EU25 ICoE calcs'!$E35)</f>
        <v>4226.6730783626581</v>
      </c>
      <c r="X35" s="43">
        <f ca="1">SUMIFS('EXIOBASE EU 25 imports'!V:V, 'EXIOBASE EU 25 imports'!$C:$C, 'EU25 ICoE calcs'!$E35)</f>
        <v>1714.6510476338801</v>
      </c>
      <c r="Y35" s="43">
        <f ca="1">SUMIFS('EXIOBASE EU 25 imports'!W:W, 'EXIOBASE EU 25 imports'!$C:$C, 'EU25 ICoE calcs'!$E35)</f>
        <v>29057.117815909303</v>
      </c>
      <c r="Z35" s="43">
        <f ca="1">SUMIFS('EXIOBASE EU 25 imports'!X:X, 'EXIOBASE EU 25 imports'!$C:$C, 'EU25 ICoE calcs'!$E35)</f>
        <v>13494.796838004781</v>
      </c>
      <c r="AA35" s="43">
        <f ca="1">SUMIFS('EXIOBASE EU 25 imports'!Y:Y, 'EXIOBASE EU 25 imports'!$C:$C, 'EU25 ICoE calcs'!$E35)</f>
        <v>61246.937496191742</v>
      </c>
      <c r="AB35" s="43">
        <f ca="1">SUMIFS('EXIOBASE EU 25 imports'!Z:Z, 'EXIOBASE EU 25 imports'!$C:$C, 'EU25 ICoE calcs'!$E35)</f>
        <v>1177.7767538984826</v>
      </c>
      <c r="AC35" s="43">
        <f ca="1">SUMIFS('EXIOBASE EU 25 imports'!AA:AA, 'EXIOBASE EU 25 imports'!$C:$C, 'EU25 ICoE calcs'!$E35)</f>
        <v>954.91868355523388</v>
      </c>
      <c r="AD35" s="43">
        <f ca="1">SUMIFS('EXIOBASE EU 25 imports'!AB:AB, 'EXIOBASE EU 25 imports'!$C:$C, 'EU25 ICoE calcs'!$E35)</f>
        <v>649.85870108936217</v>
      </c>
      <c r="AE35" s="43"/>
      <c r="AF35" s="43"/>
      <c r="AG35" s="43"/>
    </row>
    <row r="36" spans="3:33" x14ac:dyDescent="0.35">
      <c r="C36" t="str">
        <v>ISIC 45T47</v>
      </c>
      <c r="D36" t="str">
        <f>'OECD EU28 ICoE data'!A31</f>
        <v>ISIC 41T43</v>
      </c>
      <c r="E36" s="4" t="s">
        <v>28</v>
      </c>
      <c r="F36" s="43">
        <f ca="1">SUMIFS('EXIOBASE EU 25 imports'!D:D, 'EXIOBASE EU 25 imports'!$C:$C, 'EU25 ICoE calcs'!$E36)</f>
        <v>9966.6663107282147</v>
      </c>
      <c r="G36" s="43">
        <f ca="1">SUMIFS('EXIOBASE EU 25 imports'!E:E, 'EXIOBASE EU 25 imports'!$C:$C, 'EU25 ICoE calcs'!$E36)</f>
        <v>16802.817814082096</v>
      </c>
      <c r="H36" s="43">
        <f ca="1">SUMIFS('EXIOBASE EU 25 imports'!F:F, 'EXIOBASE EU 25 imports'!$C:$C, 'EU25 ICoE calcs'!$E36)</f>
        <v>4433.0417074960515</v>
      </c>
      <c r="I36" s="43">
        <f ca="1">SUMIFS('EXIOBASE EU 25 imports'!G:G, 'EXIOBASE EU 25 imports'!$C:$C, 'EU25 ICoE calcs'!$E36)</f>
        <v>7592.5049333968</v>
      </c>
      <c r="J36" s="43">
        <f ca="1">SUMIFS('EXIOBASE EU 25 imports'!H:H, 'EXIOBASE EU 25 imports'!$C:$C, 'EU25 ICoE calcs'!$E36)</f>
        <v>803.35144544327045</v>
      </c>
      <c r="K36" s="43">
        <f ca="1">SUMIFS('EXIOBASE EU 25 imports'!I:I, 'EXIOBASE EU 25 imports'!$C:$C, 'EU25 ICoE calcs'!$E36)</f>
        <v>5346.0289464784728</v>
      </c>
      <c r="L36" s="43">
        <f ca="1">SUMIFS('EXIOBASE EU 25 imports'!J:J, 'EXIOBASE EU 25 imports'!$C:$C, 'EU25 ICoE calcs'!$E36)</f>
        <v>41771.389365680254</v>
      </c>
      <c r="M36" s="43">
        <f ca="1">SUMIFS('EXIOBASE EU 25 imports'!K:K, 'EXIOBASE EU 25 imports'!$C:$C, 'EU25 ICoE calcs'!$E36)</f>
        <v>85943.541466606242</v>
      </c>
      <c r="N36" s="43">
        <f ca="1">SUMIFS('EXIOBASE EU 25 imports'!L:L, 'EXIOBASE EU 25 imports'!$C:$C, 'EU25 ICoE calcs'!$E36)</f>
        <v>2633.5377601370751</v>
      </c>
      <c r="O36" s="43">
        <f ca="1">SUMIFS('EXIOBASE EU 25 imports'!M:M, 'EXIOBASE EU 25 imports'!$C:$C, 'EU25 ICoE calcs'!$E36)</f>
        <v>6701.4061854349357</v>
      </c>
      <c r="P36" s="43">
        <f ca="1">SUMIFS('EXIOBASE EU 25 imports'!N:N, 'EXIOBASE EU 25 imports'!$C:$C, 'EU25 ICoE calcs'!$E36)</f>
        <v>29313.409887502981</v>
      </c>
      <c r="Q36" s="43">
        <f ca="1">SUMIFS('EXIOBASE EU 25 imports'!O:O, 'EXIOBASE EU 25 imports'!$C:$C, 'EU25 ICoE calcs'!$E36)</f>
        <v>885.60572545980892</v>
      </c>
      <c r="R36" s="43">
        <f ca="1">SUMIFS('EXIOBASE EU 25 imports'!P:P, 'EXIOBASE EU 25 imports'!$C:$C, 'EU25 ICoE calcs'!$E36)</f>
        <v>1210.5804915825165</v>
      </c>
      <c r="S36" s="43">
        <f ca="1">SUMIFS('EXIOBASE EU 25 imports'!Q:Q, 'EXIOBASE EU 25 imports'!$C:$C, 'EU25 ICoE calcs'!$E36)</f>
        <v>3981.9385307936782</v>
      </c>
      <c r="T36" s="43">
        <f ca="1">SUMIFS('EXIOBASE EU 25 imports'!R:R, 'EXIOBASE EU 25 imports'!$C:$C, 'EU25 ICoE calcs'!$E36)</f>
        <v>22493.184751658293</v>
      </c>
      <c r="U36" s="43">
        <f ca="1">SUMIFS('EXIOBASE EU 25 imports'!S:S, 'EXIOBASE EU 25 imports'!$C:$C, 'EU25 ICoE calcs'!$E36)</f>
        <v>8683.7545124910466</v>
      </c>
      <c r="V36" s="43">
        <f ca="1">SUMIFS('EXIOBASE EU 25 imports'!T:T, 'EXIOBASE EU 25 imports'!$C:$C, 'EU25 ICoE calcs'!$E36)</f>
        <v>4196.7265592760814</v>
      </c>
      <c r="W36" s="43">
        <f ca="1">SUMIFS('EXIOBASE EU 25 imports'!U:U, 'EXIOBASE EU 25 imports'!$C:$C, 'EU25 ICoE calcs'!$E36)</f>
        <v>2689.9963394301931</v>
      </c>
      <c r="X36" s="43">
        <f ca="1">SUMIFS('EXIOBASE EU 25 imports'!V:V, 'EXIOBASE EU 25 imports'!$C:$C, 'EU25 ICoE calcs'!$E36)</f>
        <v>1068.6265195663029</v>
      </c>
      <c r="Y36" s="43">
        <f ca="1">SUMIFS('EXIOBASE EU 25 imports'!W:W, 'EXIOBASE EU 25 imports'!$C:$C, 'EU25 ICoE calcs'!$E36)</f>
        <v>17361.396545828364</v>
      </c>
      <c r="Z36" s="43">
        <f ca="1">SUMIFS('EXIOBASE EU 25 imports'!X:X, 'EXIOBASE EU 25 imports'!$C:$C, 'EU25 ICoE calcs'!$E36)</f>
        <v>14446.473768906497</v>
      </c>
      <c r="AA36" s="43">
        <f ca="1">SUMIFS('EXIOBASE EU 25 imports'!Y:Y, 'EXIOBASE EU 25 imports'!$C:$C, 'EU25 ICoE calcs'!$E36)</f>
        <v>49329.093892120123</v>
      </c>
      <c r="AB36" s="43">
        <f ca="1">SUMIFS('EXIOBASE EU 25 imports'!Z:Z, 'EXIOBASE EU 25 imports'!$C:$C, 'EU25 ICoE calcs'!$E36)</f>
        <v>1394.9461399165798</v>
      </c>
      <c r="AC36" s="43">
        <f ca="1">SUMIFS('EXIOBASE EU 25 imports'!AA:AA, 'EXIOBASE EU 25 imports'!$C:$C, 'EU25 ICoE calcs'!$E36)</f>
        <v>1114.0264270730941</v>
      </c>
      <c r="AD36" s="43">
        <f ca="1">SUMIFS('EXIOBASE EU 25 imports'!AB:AB, 'EXIOBASE EU 25 imports'!$C:$C, 'EU25 ICoE calcs'!$E36)</f>
        <v>232.35774336320944</v>
      </c>
      <c r="AE36" s="43"/>
      <c r="AF36" s="43"/>
      <c r="AG36" s="43"/>
    </row>
    <row r="37" spans="3:33" x14ac:dyDescent="0.35">
      <c r="C37" t="str">
        <v>ISIC 49T53</v>
      </c>
      <c r="D37" t="str">
        <f>'OECD EU28 ICoE data'!A32</f>
        <v>ISIC 45T47</v>
      </c>
      <c r="E37" s="4" t="s">
        <v>30</v>
      </c>
      <c r="F37" s="43">
        <f ca="1">SUMIFS('EXIOBASE EU 25 imports'!D:D, 'EXIOBASE EU 25 imports'!$C:$C, 'EU25 ICoE calcs'!$E37)</f>
        <v>1532.4477009845496</v>
      </c>
      <c r="G37" s="43">
        <f ca="1">SUMIFS('EXIOBASE EU 25 imports'!E:E, 'EXIOBASE EU 25 imports'!$C:$C, 'EU25 ICoE calcs'!$E37)</f>
        <v>4110.8814495003671</v>
      </c>
      <c r="H37" s="43">
        <f ca="1">SUMIFS('EXIOBASE EU 25 imports'!F:F, 'EXIOBASE EU 25 imports'!$C:$C, 'EU25 ICoE calcs'!$E37)</f>
        <v>961.92437991721499</v>
      </c>
      <c r="I37" s="43">
        <f ca="1">SUMIFS('EXIOBASE EU 25 imports'!G:G, 'EXIOBASE EU 25 imports'!$C:$C, 'EU25 ICoE calcs'!$E37)</f>
        <v>1767.4754527350799</v>
      </c>
      <c r="J37" s="43">
        <f ca="1">SUMIFS('EXIOBASE EU 25 imports'!H:H, 'EXIOBASE EU 25 imports'!$C:$C, 'EU25 ICoE calcs'!$E37)</f>
        <v>214.29590100347608</v>
      </c>
      <c r="K37" s="43">
        <f ca="1">SUMIFS('EXIOBASE EU 25 imports'!I:I, 'EXIOBASE EU 25 imports'!$C:$C, 'EU25 ICoE calcs'!$E37)</f>
        <v>775.90017797066412</v>
      </c>
      <c r="L37" s="43">
        <f ca="1">SUMIFS('EXIOBASE EU 25 imports'!J:J, 'EXIOBASE EU 25 imports'!$C:$C, 'EU25 ICoE calcs'!$E37)</f>
        <v>10663.247050531814</v>
      </c>
      <c r="M37" s="43">
        <f ca="1">SUMIFS('EXIOBASE EU 25 imports'!K:K, 'EXIOBASE EU 25 imports'!$C:$C, 'EU25 ICoE calcs'!$E37)</f>
        <v>9494.8116089587402</v>
      </c>
      <c r="N37" s="43">
        <f ca="1">SUMIFS('EXIOBASE EU 25 imports'!L:L, 'EXIOBASE EU 25 imports'!$C:$C, 'EU25 ICoE calcs'!$E37)</f>
        <v>760.20719251626724</v>
      </c>
      <c r="O37" s="43">
        <f ca="1">SUMIFS('EXIOBASE EU 25 imports'!M:M, 'EXIOBASE EU 25 imports'!$C:$C, 'EU25 ICoE calcs'!$E37)</f>
        <v>7318.0070869817928</v>
      </c>
      <c r="P37" s="43">
        <f ca="1">SUMIFS('EXIOBASE EU 25 imports'!N:N, 'EXIOBASE EU 25 imports'!$C:$C, 'EU25 ICoE calcs'!$E37)</f>
        <v>7083.5870324166881</v>
      </c>
      <c r="Q37" s="43">
        <f ca="1">SUMIFS('EXIOBASE EU 25 imports'!O:O, 'EXIOBASE EU 25 imports'!$C:$C, 'EU25 ICoE calcs'!$E37)</f>
        <v>168.86142816610939</v>
      </c>
      <c r="R37" s="43">
        <f ca="1">SUMIFS('EXIOBASE EU 25 imports'!P:P, 'EXIOBASE EU 25 imports'!$C:$C, 'EU25 ICoE calcs'!$E37)</f>
        <v>252.23316664404462</v>
      </c>
      <c r="S37" s="43">
        <f ca="1">SUMIFS('EXIOBASE EU 25 imports'!Q:Q, 'EXIOBASE EU 25 imports'!$C:$C, 'EU25 ICoE calcs'!$E37)</f>
        <v>2094.0671790465317</v>
      </c>
      <c r="T37" s="43">
        <f ca="1">SUMIFS('EXIOBASE EU 25 imports'!R:R, 'EXIOBASE EU 25 imports'!$C:$C, 'EU25 ICoE calcs'!$E37)</f>
        <v>4416.1824857939573</v>
      </c>
      <c r="U37" s="43">
        <f ca="1">SUMIFS('EXIOBASE EU 25 imports'!S:S, 'EXIOBASE EU 25 imports'!$C:$C, 'EU25 ICoE calcs'!$E37)</f>
        <v>1000.9400211487235</v>
      </c>
      <c r="V37" s="43">
        <f ca="1">SUMIFS('EXIOBASE EU 25 imports'!T:T, 'EXIOBASE EU 25 imports'!$C:$C, 'EU25 ICoE calcs'!$E37)</f>
        <v>806.77482376010244</v>
      </c>
      <c r="W37" s="43">
        <f ca="1">SUMIFS('EXIOBASE EU 25 imports'!U:U, 'EXIOBASE EU 25 imports'!$C:$C, 'EU25 ICoE calcs'!$E37)</f>
        <v>388.04714371930942</v>
      </c>
      <c r="X37" s="43">
        <f ca="1">SUMIFS('EXIOBASE EU 25 imports'!V:V, 'EXIOBASE EU 25 imports'!$C:$C, 'EU25 ICoE calcs'!$E37)</f>
        <v>475.09662330496269</v>
      </c>
      <c r="Y37" s="43">
        <f ca="1">SUMIFS('EXIOBASE EU 25 imports'!W:W, 'EXIOBASE EU 25 imports'!$C:$C, 'EU25 ICoE calcs'!$E37)</f>
        <v>3264.6543598724547</v>
      </c>
      <c r="Z37" s="43">
        <f ca="1">SUMIFS('EXIOBASE EU 25 imports'!X:X, 'EXIOBASE EU 25 imports'!$C:$C, 'EU25 ICoE calcs'!$E37)</f>
        <v>3816.0319513667714</v>
      </c>
      <c r="AA37" s="43">
        <f ca="1">SUMIFS('EXIOBASE EU 25 imports'!Y:Y, 'EXIOBASE EU 25 imports'!$C:$C, 'EU25 ICoE calcs'!$E37)</f>
        <v>10892.236157139962</v>
      </c>
      <c r="AB37" s="43">
        <f ca="1">SUMIFS('EXIOBASE EU 25 imports'!Z:Z, 'EXIOBASE EU 25 imports'!$C:$C, 'EU25 ICoE calcs'!$E37)</f>
        <v>194.87851220621195</v>
      </c>
      <c r="AC37" s="43">
        <f ca="1">SUMIFS('EXIOBASE EU 25 imports'!AA:AA, 'EXIOBASE EU 25 imports'!$C:$C, 'EU25 ICoE calcs'!$E37)</f>
        <v>213.27317240386762</v>
      </c>
      <c r="AD37" s="43">
        <f ca="1">SUMIFS('EXIOBASE EU 25 imports'!AB:AB, 'EXIOBASE EU 25 imports'!$C:$C, 'EU25 ICoE calcs'!$E37)</f>
        <v>135.24421753026479</v>
      </c>
      <c r="AE37" s="43"/>
      <c r="AF37" s="43"/>
      <c r="AG37" s="43"/>
    </row>
    <row r="38" spans="3:33" x14ac:dyDescent="0.35">
      <c r="C38" t="str">
        <v>ISIC 55T56</v>
      </c>
      <c r="D38" t="str">
        <f>'OECD EU28 ICoE data'!A33</f>
        <v>ISIC 49T53</v>
      </c>
      <c r="E38" s="4" t="s">
        <v>32</v>
      </c>
      <c r="F38" s="43">
        <f ca="1">SUMIFS('EXIOBASE EU 25 imports'!D:D, 'EXIOBASE EU 25 imports'!$C:$C, 'EU25 ICoE calcs'!$E38)</f>
        <v>2320.8717299493633</v>
      </c>
      <c r="G38" s="43">
        <f ca="1">SUMIFS('EXIOBASE EU 25 imports'!E:E, 'EXIOBASE EU 25 imports'!$C:$C, 'EU25 ICoE calcs'!$E38)</f>
        <v>7475.2320175360092</v>
      </c>
      <c r="H38" s="43">
        <f ca="1">SUMIFS('EXIOBASE EU 25 imports'!F:F, 'EXIOBASE EU 25 imports'!$C:$C, 'EU25 ICoE calcs'!$E38)</f>
        <v>870.84144199467744</v>
      </c>
      <c r="I38" s="43">
        <f ca="1">SUMIFS('EXIOBASE EU 25 imports'!G:G, 'EXIOBASE EU 25 imports'!$C:$C, 'EU25 ICoE calcs'!$E38)</f>
        <v>2515.4699031118203</v>
      </c>
      <c r="J38" s="43">
        <f ca="1">SUMIFS('EXIOBASE EU 25 imports'!H:H, 'EXIOBASE EU 25 imports'!$C:$C, 'EU25 ICoE calcs'!$E38)</f>
        <v>79.689378143777219</v>
      </c>
      <c r="K38" s="43">
        <f ca="1">SUMIFS('EXIOBASE EU 25 imports'!I:I, 'EXIOBASE EU 25 imports'!$C:$C, 'EU25 ICoE calcs'!$E38)</f>
        <v>1352.1290479390482</v>
      </c>
      <c r="L38" s="43">
        <f ca="1">SUMIFS('EXIOBASE EU 25 imports'!J:J, 'EXIOBASE EU 25 imports'!$C:$C, 'EU25 ICoE calcs'!$E38)</f>
        <v>21414.292794329067</v>
      </c>
      <c r="M38" s="43">
        <f ca="1">SUMIFS('EXIOBASE EU 25 imports'!K:K, 'EXIOBASE EU 25 imports'!$C:$C, 'EU25 ICoE calcs'!$E38)</f>
        <v>21398.514858462702</v>
      </c>
      <c r="N38" s="43">
        <f ca="1">SUMIFS('EXIOBASE EU 25 imports'!L:L, 'EXIOBASE EU 25 imports'!$C:$C, 'EU25 ICoE calcs'!$E38)</f>
        <v>902.69197348362945</v>
      </c>
      <c r="O38" s="43">
        <f ca="1">SUMIFS('EXIOBASE EU 25 imports'!M:M, 'EXIOBASE EU 25 imports'!$C:$C, 'EU25 ICoE calcs'!$E38)</f>
        <v>13624.912228822608</v>
      </c>
      <c r="P38" s="43">
        <f ca="1">SUMIFS('EXIOBASE EU 25 imports'!N:N, 'EXIOBASE EU 25 imports'!$C:$C, 'EU25 ICoE calcs'!$E38)</f>
        <v>17077.938352583275</v>
      </c>
      <c r="Q38" s="43">
        <f ca="1">SUMIFS('EXIOBASE EU 25 imports'!O:O, 'EXIOBASE EU 25 imports'!$C:$C, 'EU25 ICoE calcs'!$E38)</f>
        <v>144.01965638127672</v>
      </c>
      <c r="R38" s="43">
        <f ca="1">SUMIFS('EXIOBASE EU 25 imports'!P:P, 'EXIOBASE EU 25 imports'!$C:$C, 'EU25 ICoE calcs'!$E38)</f>
        <v>171.94580318018481</v>
      </c>
      <c r="S38" s="43">
        <f ca="1">SUMIFS('EXIOBASE EU 25 imports'!Q:Q, 'EXIOBASE EU 25 imports'!$C:$C, 'EU25 ICoE calcs'!$E38)</f>
        <v>23107.037167979644</v>
      </c>
      <c r="T38" s="43">
        <f ca="1">SUMIFS('EXIOBASE EU 25 imports'!R:R, 'EXIOBASE EU 25 imports'!$C:$C, 'EU25 ICoE calcs'!$E38)</f>
        <v>6899.3337804977045</v>
      </c>
      <c r="U38" s="43">
        <f ca="1">SUMIFS('EXIOBASE EU 25 imports'!S:S, 'EXIOBASE EU 25 imports'!$C:$C, 'EU25 ICoE calcs'!$E38)</f>
        <v>1981.4473894896214</v>
      </c>
      <c r="V38" s="43">
        <f ca="1">SUMIFS('EXIOBASE EU 25 imports'!T:T, 'EXIOBASE EU 25 imports'!$C:$C, 'EU25 ICoE calcs'!$E38)</f>
        <v>1320.8247702766216</v>
      </c>
      <c r="W38" s="43">
        <f ca="1">SUMIFS('EXIOBASE EU 25 imports'!U:U, 'EXIOBASE EU 25 imports'!$C:$C, 'EU25 ICoE calcs'!$E38)</f>
        <v>631.76660120410406</v>
      </c>
      <c r="X38" s="43">
        <f ca="1">SUMIFS('EXIOBASE EU 25 imports'!V:V, 'EXIOBASE EU 25 imports'!$C:$C, 'EU25 ICoE calcs'!$E38)</f>
        <v>320.36557511884416</v>
      </c>
      <c r="Y38" s="43">
        <f ca="1">SUMIFS('EXIOBASE EU 25 imports'!W:W, 'EXIOBASE EU 25 imports'!$C:$C, 'EU25 ICoE calcs'!$E38)</f>
        <v>5283.3246248703435</v>
      </c>
      <c r="Z38" s="43">
        <f ca="1">SUMIFS('EXIOBASE EU 25 imports'!X:X, 'EXIOBASE EU 25 imports'!$C:$C, 'EU25 ICoE calcs'!$E38)</f>
        <v>3428.498868011643</v>
      </c>
      <c r="AA38" s="43">
        <f ca="1">SUMIFS('EXIOBASE EU 25 imports'!Y:Y, 'EXIOBASE EU 25 imports'!$C:$C, 'EU25 ICoE calcs'!$E38)</f>
        <v>37095.019649835827</v>
      </c>
      <c r="AB38" s="43">
        <f ca="1">SUMIFS('EXIOBASE EU 25 imports'!Z:Z, 'EXIOBASE EU 25 imports'!$C:$C, 'EU25 ICoE calcs'!$E38)</f>
        <v>251.90684196891573</v>
      </c>
      <c r="AC38" s="43">
        <f ca="1">SUMIFS('EXIOBASE EU 25 imports'!AA:AA, 'EXIOBASE EU 25 imports'!$C:$C, 'EU25 ICoE calcs'!$E38)</f>
        <v>305.79708699640918</v>
      </c>
      <c r="AD38" s="43">
        <f ca="1">SUMIFS('EXIOBASE EU 25 imports'!AB:AB, 'EXIOBASE EU 25 imports'!$C:$C, 'EU25 ICoE calcs'!$E38)</f>
        <v>407.20616786359756</v>
      </c>
      <c r="AE38" s="43"/>
      <c r="AF38" s="43"/>
      <c r="AG38" s="43"/>
    </row>
    <row r="39" spans="3:33" x14ac:dyDescent="0.35">
      <c r="C39" s="44" t="str">
        <v>ISIC 58T60</v>
      </c>
      <c r="D39" t="str">
        <f>'OECD EU28 ICoE data'!A34</f>
        <v>ISIC 55T56</v>
      </c>
      <c r="E39" s="4" t="s">
        <v>33</v>
      </c>
      <c r="F39" s="43">
        <f ca="1">SUMIFS('EXIOBASE EU 25 imports'!D:D, 'EXIOBASE EU 25 imports'!$C:$C, 'EU25 ICoE calcs'!$E39)</f>
        <v>2324.8894687363004</v>
      </c>
      <c r="G39" s="43">
        <f ca="1">SUMIFS('EXIOBASE EU 25 imports'!E:E, 'EXIOBASE EU 25 imports'!$C:$C, 'EU25 ICoE calcs'!$E39)</f>
        <v>5110.1738355389671</v>
      </c>
      <c r="H39" s="43">
        <f ca="1">SUMIFS('EXIOBASE EU 25 imports'!F:F, 'EXIOBASE EU 25 imports'!$C:$C, 'EU25 ICoE calcs'!$E39)</f>
        <v>895.07778782448906</v>
      </c>
      <c r="I39" s="43">
        <f ca="1">SUMIFS('EXIOBASE EU 25 imports'!G:G, 'EXIOBASE EU 25 imports'!$C:$C, 'EU25 ICoE calcs'!$E39)</f>
        <v>3255.6053605718716</v>
      </c>
      <c r="J39" s="43">
        <f ca="1">SUMIFS('EXIOBASE EU 25 imports'!H:H, 'EXIOBASE EU 25 imports'!$C:$C, 'EU25 ICoE calcs'!$E39)</f>
        <v>165.07729010841945</v>
      </c>
      <c r="K39" s="43">
        <f ca="1">SUMIFS('EXIOBASE EU 25 imports'!I:I, 'EXIOBASE EU 25 imports'!$C:$C, 'EU25 ICoE calcs'!$E39)</f>
        <v>951.70210255257621</v>
      </c>
      <c r="L39" s="43">
        <f ca="1">SUMIFS('EXIOBASE EU 25 imports'!J:J, 'EXIOBASE EU 25 imports'!$C:$C, 'EU25 ICoE calcs'!$E39)</f>
        <v>23743.070834873564</v>
      </c>
      <c r="M39" s="43">
        <f ca="1">SUMIFS('EXIOBASE EU 25 imports'!K:K, 'EXIOBASE EU 25 imports'!$C:$C, 'EU25 ICoE calcs'!$E39)</f>
        <v>7766.3385439225258</v>
      </c>
      <c r="N39" s="43">
        <f ca="1">SUMIFS('EXIOBASE EU 25 imports'!L:L, 'EXIOBASE EU 25 imports'!$C:$C, 'EU25 ICoE calcs'!$E39)</f>
        <v>1557.8099169554528</v>
      </c>
      <c r="O39" s="43">
        <f ca="1">SUMIFS('EXIOBASE EU 25 imports'!M:M, 'EXIOBASE EU 25 imports'!$C:$C, 'EU25 ICoE calcs'!$E39)</f>
        <v>6391.2960822696214</v>
      </c>
      <c r="P39" s="43">
        <f ca="1">SUMIFS('EXIOBASE EU 25 imports'!N:N, 'EXIOBASE EU 25 imports'!$C:$C, 'EU25 ICoE calcs'!$E39)</f>
        <v>14375.977716257548</v>
      </c>
      <c r="Q39" s="43">
        <f ca="1">SUMIFS('EXIOBASE EU 25 imports'!O:O, 'EXIOBASE EU 25 imports'!$C:$C, 'EU25 ICoE calcs'!$E39)</f>
        <v>186.85586921813885</v>
      </c>
      <c r="R39" s="43">
        <f ca="1">SUMIFS('EXIOBASE EU 25 imports'!P:P, 'EXIOBASE EU 25 imports'!$C:$C, 'EU25 ICoE calcs'!$E39)</f>
        <v>204.57368845066893</v>
      </c>
      <c r="S39" s="43">
        <f ca="1">SUMIFS('EXIOBASE EU 25 imports'!Q:Q, 'EXIOBASE EU 25 imports'!$C:$C, 'EU25 ICoE calcs'!$E39)</f>
        <v>1467.4404767102321</v>
      </c>
      <c r="T39" s="43">
        <f ca="1">SUMIFS('EXIOBASE EU 25 imports'!R:R, 'EXIOBASE EU 25 imports'!$C:$C, 'EU25 ICoE calcs'!$E39)</f>
        <v>3671.9098708830679</v>
      </c>
      <c r="U39" s="43">
        <f ca="1">SUMIFS('EXIOBASE EU 25 imports'!S:S, 'EXIOBASE EU 25 imports'!$C:$C, 'EU25 ICoE calcs'!$E39)</f>
        <v>1626.2410505305872</v>
      </c>
      <c r="V39" s="43">
        <f ca="1">SUMIFS('EXIOBASE EU 25 imports'!T:T, 'EXIOBASE EU 25 imports'!$C:$C, 'EU25 ICoE calcs'!$E39)</f>
        <v>1289.5071408617655</v>
      </c>
      <c r="W39" s="43">
        <f ca="1">SUMIFS('EXIOBASE EU 25 imports'!U:U, 'EXIOBASE EU 25 imports'!$C:$C, 'EU25 ICoE calcs'!$E39)</f>
        <v>656.25407282071842</v>
      </c>
      <c r="X39" s="43">
        <f ca="1">SUMIFS('EXIOBASE EU 25 imports'!V:V, 'EXIOBASE EU 25 imports'!$C:$C, 'EU25 ICoE calcs'!$E39)</f>
        <v>306.05223974717035</v>
      </c>
      <c r="Y39" s="43">
        <f ca="1">SUMIFS('EXIOBASE EU 25 imports'!W:W, 'EXIOBASE EU 25 imports'!$C:$C, 'EU25 ICoE calcs'!$E39)</f>
        <v>5773.2408350092992</v>
      </c>
      <c r="Z39" s="43">
        <f ca="1">SUMIFS('EXIOBASE EU 25 imports'!X:X, 'EXIOBASE EU 25 imports'!$C:$C, 'EU25 ICoE calcs'!$E39)</f>
        <v>4348.1308553393992</v>
      </c>
      <c r="AA39" s="43">
        <f ca="1">SUMIFS('EXIOBASE EU 25 imports'!Y:Y, 'EXIOBASE EU 25 imports'!$C:$C, 'EU25 ICoE calcs'!$E39)</f>
        <v>25233.656351354599</v>
      </c>
      <c r="AB39" s="43">
        <f ca="1">SUMIFS('EXIOBASE EU 25 imports'!Z:Z, 'EXIOBASE EU 25 imports'!$C:$C, 'EU25 ICoE calcs'!$E39)</f>
        <v>244.80871250113424</v>
      </c>
      <c r="AC39" s="43">
        <f ca="1">SUMIFS('EXIOBASE EU 25 imports'!AA:AA, 'EXIOBASE EU 25 imports'!$C:$C, 'EU25 ICoE calcs'!$E39)</f>
        <v>241.54132912033384</v>
      </c>
      <c r="AD39" s="43">
        <f ca="1">SUMIFS('EXIOBASE EU 25 imports'!AB:AB, 'EXIOBASE EU 25 imports'!$C:$C, 'EU25 ICoE calcs'!$E39)</f>
        <v>504.50089387903154</v>
      </c>
      <c r="AE39" s="43"/>
      <c r="AF39" s="43"/>
      <c r="AG39" s="43"/>
    </row>
    <row r="40" spans="3:33" x14ac:dyDescent="0.35">
      <c r="C40" t="str">
        <v>ISIC 61</v>
      </c>
      <c r="D40" t="str">
        <f>'OECD EU28 ICoE data'!A35</f>
        <v>ISIC 58T60</v>
      </c>
      <c r="E40" s="4" t="s">
        <v>34</v>
      </c>
      <c r="F40" s="43">
        <f ca="1">SUMIFS('EXIOBASE EU 25 imports'!D:D, 'EXIOBASE EU 25 imports'!$C:$C, 'EU25 ICoE calcs'!$E40)</f>
        <v>8958.9602613240131</v>
      </c>
      <c r="G40" s="43">
        <f ca="1">SUMIFS('EXIOBASE EU 25 imports'!E:E, 'EXIOBASE EU 25 imports'!$C:$C, 'EU25 ICoE calcs'!$E40)</f>
        <v>18773.308239141439</v>
      </c>
      <c r="H40" s="43">
        <f ca="1">SUMIFS('EXIOBASE EU 25 imports'!F:F, 'EXIOBASE EU 25 imports'!$C:$C, 'EU25 ICoE calcs'!$E40)</f>
        <v>5884.8060833924392</v>
      </c>
      <c r="I40" s="43">
        <f ca="1">SUMIFS('EXIOBASE EU 25 imports'!G:G, 'EXIOBASE EU 25 imports'!$C:$C, 'EU25 ICoE calcs'!$E40)</f>
        <v>8898.0994946041865</v>
      </c>
      <c r="J40" s="43">
        <f ca="1">SUMIFS('EXIOBASE EU 25 imports'!H:H, 'EXIOBASE EU 25 imports'!$C:$C, 'EU25 ICoE calcs'!$E40)</f>
        <v>490.19882819324175</v>
      </c>
      <c r="K40" s="43">
        <f ca="1">SUMIFS('EXIOBASE EU 25 imports'!I:I, 'EXIOBASE EU 25 imports'!$C:$C, 'EU25 ICoE calcs'!$E40)</f>
        <v>8448.7836498801844</v>
      </c>
      <c r="L40" s="43">
        <f ca="1">SUMIFS('EXIOBASE EU 25 imports'!J:J, 'EXIOBASE EU 25 imports'!$C:$C, 'EU25 ICoE calcs'!$E40)</f>
        <v>64356.974452444199</v>
      </c>
      <c r="M40" s="43">
        <f ca="1">SUMIFS('EXIOBASE EU 25 imports'!K:K, 'EXIOBASE EU 25 imports'!$C:$C, 'EU25 ICoE calcs'!$E40)</f>
        <v>83292.814981577292</v>
      </c>
      <c r="N40" s="43">
        <f ca="1">SUMIFS('EXIOBASE EU 25 imports'!L:L, 'EXIOBASE EU 25 imports'!$C:$C, 'EU25 ICoE calcs'!$E40)</f>
        <v>6454.2505723339282</v>
      </c>
      <c r="O40" s="43">
        <f ca="1">SUMIFS('EXIOBASE EU 25 imports'!M:M, 'EXIOBASE EU 25 imports'!$C:$C, 'EU25 ICoE calcs'!$E40)</f>
        <v>60476.856571896198</v>
      </c>
      <c r="P40" s="43">
        <f ca="1">SUMIFS('EXIOBASE EU 25 imports'!N:N, 'EXIOBASE EU 25 imports'!$C:$C, 'EU25 ICoE calcs'!$E40)</f>
        <v>30668.855047842291</v>
      </c>
      <c r="Q40" s="43">
        <f ca="1">SUMIFS('EXIOBASE EU 25 imports'!O:O, 'EXIOBASE EU 25 imports'!$C:$C, 'EU25 ICoE calcs'!$E40)</f>
        <v>464.13929522138341</v>
      </c>
      <c r="R40" s="43">
        <f ca="1">SUMIFS('EXIOBASE EU 25 imports'!P:P, 'EXIOBASE EU 25 imports'!$C:$C, 'EU25 ICoE calcs'!$E40)</f>
        <v>498.18272461449408</v>
      </c>
      <c r="S40" s="43">
        <f ca="1">SUMIFS('EXIOBASE EU 25 imports'!Q:Q, 'EXIOBASE EU 25 imports'!$C:$C, 'EU25 ICoE calcs'!$E40)</f>
        <v>3390.9903739707438</v>
      </c>
      <c r="T40" s="43">
        <f ca="1">SUMIFS('EXIOBASE EU 25 imports'!R:R, 'EXIOBASE EU 25 imports'!$C:$C, 'EU25 ICoE calcs'!$E40)</f>
        <v>34506.378058958064</v>
      </c>
      <c r="U40" s="43">
        <f ca="1">SUMIFS('EXIOBASE EU 25 imports'!S:S, 'EXIOBASE EU 25 imports'!$C:$C, 'EU25 ICoE calcs'!$E40)</f>
        <v>9374.0108520471331</v>
      </c>
      <c r="V40" s="43">
        <f ca="1">SUMIFS('EXIOBASE EU 25 imports'!T:T, 'EXIOBASE EU 25 imports'!$C:$C, 'EU25 ICoE calcs'!$E40)</f>
        <v>2820.2082914346392</v>
      </c>
      <c r="W40" s="43">
        <f ca="1">SUMIFS('EXIOBASE EU 25 imports'!U:U, 'EXIOBASE EU 25 imports'!$C:$C, 'EU25 ICoE calcs'!$E40)</f>
        <v>2496.7669633397663</v>
      </c>
      <c r="X40" s="43">
        <f ca="1">SUMIFS('EXIOBASE EU 25 imports'!V:V, 'EXIOBASE EU 25 imports'!$C:$C, 'EU25 ICoE calcs'!$E40)</f>
        <v>1330.2876915308073</v>
      </c>
      <c r="Y40" s="43">
        <f ca="1">SUMIFS('EXIOBASE EU 25 imports'!W:W, 'EXIOBASE EU 25 imports'!$C:$C, 'EU25 ICoE calcs'!$E40)</f>
        <v>10950.846316484391</v>
      </c>
      <c r="Z40" s="43">
        <f ca="1">SUMIFS('EXIOBASE EU 25 imports'!X:X, 'EXIOBASE EU 25 imports'!$C:$C, 'EU25 ICoE calcs'!$E40)</f>
        <v>15622.712092550139</v>
      </c>
      <c r="AA40" s="43">
        <f ca="1">SUMIFS('EXIOBASE EU 25 imports'!Y:Y, 'EXIOBASE EU 25 imports'!$C:$C, 'EU25 ICoE calcs'!$E40)</f>
        <v>50239.668398295333</v>
      </c>
      <c r="AB40" s="43">
        <f ca="1">SUMIFS('EXIOBASE EU 25 imports'!Z:Z, 'EXIOBASE EU 25 imports'!$C:$C, 'EU25 ICoE calcs'!$E40)</f>
        <v>883.36081217318588</v>
      </c>
      <c r="AC40" s="43">
        <f ca="1">SUMIFS('EXIOBASE EU 25 imports'!AA:AA, 'EXIOBASE EU 25 imports'!$C:$C, 'EU25 ICoE calcs'!$E40)</f>
        <v>1019.0222238497975</v>
      </c>
      <c r="AD40" s="43">
        <f ca="1">SUMIFS('EXIOBASE EU 25 imports'!AB:AB, 'EXIOBASE EU 25 imports'!$C:$C, 'EU25 ICoE calcs'!$E40)</f>
        <v>535.51607100529702</v>
      </c>
      <c r="AE40" s="43"/>
      <c r="AF40" s="43"/>
      <c r="AG40" s="43"/>
    </row>
    <row r="41" spans="3:33" x14ac:dyDescent="0.35">
      <c r="C41" t="str">
        <v>ISIC 62T63</v>
      </c>
      <c r="D41" t="str">
        <f>'OECD EU28 ICoE data'!A36</f>
        <v>ISIC 61</v>
      </c>
      <c r="E41" s="4" t="s">
        <v>31</v>
      </c>
      <c r="F41" s="43">
        <f ca="1">SUMIFS('EXIOBASE EU 25 imports'!D:D, 'EXIOBASE EU 25 imports'!$C:$C, 'EU25 ICoE calcs'!$E41)</f>
        <v>2325.3122710079701</v>
      </c>
      <c r="G41" s="43">
        <f ca="1">SUMIFS('EXIOBASE EU 25 imports'!E:E, 'EXIOBASE EU 25 imports'!$C:$C, 'EU25 ICoE calcs'!$E41)</f>
        <v>4054.5631118994997</v>
      </c>
      <c r="H41" s="43">
        <f ca="1">SUMIFS('EXIOBASE EU 25 imports'!F:F, 'EXIOBASE EU 25 imports'!$C:$C, 'EU25 ICoE calcs'!$E41)</f>
        <v>1472.5748782249348</v>
      </c>
      <c r="I41" s="43">
        <f ca="1">SUMIFS('EXIOBASE EU 25 imports'!G:G, 'EXIOBASE EU 25 imports'!$C:$C, 'EU25 ICoE calcs'!$E41)</f>
        <v>2775.2033049863471</v>
      </c>
      <c r="J41" s="43">
        <f ca="1">SUMIFS('EXIOBASE EU 25 imports'!H:H, 'EXIOBASE EU 25 imports'!$C:$C, 'EU25 ICoE calcs'!$E41)</f>
        <v>108.82670073173813</v>
      </c>
      <c r="K41" s="43">
        <f ca="1">SUMIFS('EXIOBASE EU 25 imports'!I:I, 'EXIOBASE EU 25 imports'!$C:$C, 'EU25 ICoE calcs'!$E41)</f>
        <v>2142.2648283275753</v>
      </c>
      <c r="L41" s="43">
        <f ca="1">SUMIFS('EXIOBASE EU 25 imports'!J:J, 'EXIOBASE EU 25 imports'!$C:$C, 'EU25 ICoE calcs'!$E41)</f>
        <v>12584.688053544336</v>
      </c>
      <c r="M41" s="43">
        <f ca="1">SUMIFS('EXIOBASE EU 25 imports'!K:K, 'EXIOBASE EU 25 imports'!$C:$C, 'EU25 ICoE calcs'!$E41)</f>
        <v>18910.69454400563</v>
      </c>
      <c r="N41" s="43">
        <f ca="1">SUMIFS('EXIOBASE EU 25 imports'!L:L, 'EXIOBASE EU 25 imports'!$C:$C, 'EU25 ICoE calcs'!$E41)</f>
        <v>994.19172894361884</v>
      </c>
      <c r="O41" s="43">
        <f ca="1">SUMIFS('EXIOBASE EU 25 imports'!M:M, 'EXIOBASE EU 25 imports'!$C:$C, 'EU25 ICoE calcs'!$E41)</f>
        <v>3952.74085222334</v>
      </c>
      <c r="P41" s="43">
        <f ca="1">SUMIFS('EXIOBASE EU 25 imports'!N:N, 'EXIOBASE EU 25 imports'!$C:$C, 'EU25 ICoE calcs'!$E41)</f>
        <v>6269.6641404499251</v>
      </c>
      <c r="Q41" s="43">
        <f ca="1">SUMIFS('EXIOBASE EU 25 imports'!O:O, 'EXIOBASE EU 25 imports'!$C:$C, 'EU25 ICoE calcs'!$E41)</f>
        <v>94.738215629416402</v>
      </c>
      <c r="R41" s="43">
        <f ca="1">SUMIFS('EXIOBASE EU 25 imports'!P:P, 'EXIOBASE EU 25 imports'!$C:$C, 'EU25 ICoE calcs'!$E41)</f>
        <v>90.718902206565446</v>
      </c>
      <c r="S41" s="43">
        <f ca="1">SUMIFS('EXIOBASE EU 25 imports'!Q:Q, 'EXIOBASE EU 25 imports'!$C:$C, 'EU25 ICoE calcs'!$E41)</f>
        <v>1399.6837162993502</v>
      </c>
      <c r="T41" s="43">
        <f ca="1">SUMIFS('EXIOBASE EU 25 imports'!R:R, 'EXIOBASE EU 25 imports'!$C:$C, 'EU25 ICoE calcs'!$E41)</f>
        <v>7482.3729208003197</v>
      </c>
      <c r="U41" s="43">
        <f ca="1">SUMIFS('EXIOBASE EU 25 imports'!S:S, 'EXIOBASE EU 25 imports'!$C:$C, 'EU25 ICoE calcs'!$E41)</f>
        <v>2601.4063137722446</v>
      </c>
      <c r="V41" s="43">
        <f ca="1">SUMIFS('EXIOBASE EU 25 imports'!T:T, 'EXIOBASE EU 25 imports'!$C:$C, 'EU25 ICoE calcs'!$E41)</f>
        <v>819.85964413559134</v>
      </c>
      <c r="W41" s="43">
        <f ca="1">SUMIFS('EXIOBASE EU 25 imports'!U:U, 'EXIOBASE EU 25 imports'!$C:$C, 'EU25 ICoE calcs'!$E41)</f>
        <v>477.06722048070975</v>
      </c>
      <c r="X41" s="43">
        <f ca="1">SUMIFS('EXIOBASE EU 25 imports'!V:V, 'EXIOBASE EU 25 imports'!$C:$C, 'EU25 ICoE calcs'!$E41)</f>
        <v>242.18190883030078</v>
      </c>
      <c r="Y41" s="43">
        <f ca="1">SUMIFS('EXIOBASE EU 25 imports'!W:W, 'EXIOBASE EU 25 imports'!$C:$C, 'EU25 ICoE calcs'!$E41)</f>
        <v>3301.279521926981</v>
      </c>
      <c r="Z41" s="43">
        <f ca="1">SUMIFS('EXIOBASE EU 25 imports'!X:X, 'EXIOBASE EU 25 imports'!$C:$C, 'EU25 ICoE calcs'!$E41)</f>
        <v>5051.9019882030116</v>
      </c>
      <c r="AA41" s="43">
        <f ca="1">SUMIFS('EXIOBASE EU 25 imports'!Y:Y, 'EXIOBASE EU 25 imports'!$C:$C, 'EU25 ICoE calcs'!$E41)</f>
        <v>14458.657903859106</v>
      </c>
      <c r="AB41" s="43">
        <f ca="1">SUMIFS('EXIOBASE EU 25 imports'!Z:Z, 'EXIOBASE EU 25 imports'!$C:$C, 'EU25 ICoE calcs'!$E41)</f>
        <v>201.96264467769541</v>
      </c>
      <c r="AC41" s="43">
        <f ca="1">SUMIFS('EXIOBASE EU 25 imports'!AA:AA, 'EXIOBASE EU 25 imports'!$C:$C, 'EU25 ICoE calcs'!$E41)</f>
        <v>239.66790318622904</v>
      </c>
      <c r="AD41" s="43">
        <f ca="1">SUMIFS('EXIOBASE EU 25 imports'!AB:AB, 'EXIOBASE EU 25 imports'!$C:$C, 'EU25 ICoE calcs'!$E41)</f>
        <v>85.4495573878648</v>
      </c>
      <c r="AE41" s="43"/>
      <c r="AF41" s="43"/>
      <c r="AG41" s="43"/>
    </row>
    <row r="42" spans="3:33" x14ac:dyDescent="0.35">
      <c r="C42" t="str">
        <v>ISIC 64T66</v>
      </c>
      <c r="D42" t="str">
        <f>'OECD EU28 ICoE data'!A37</f>
        <v>ISIC 62T63</v>
      </c>
      <c r="E42" s="4" t="s">
        <v>35</v>
      </c>
      <c r="F42" s="43">
        <f ca="1">SUMIFS('EXIOBASE EU 25 imports'!D:D, 'EXIOBASE EU 25 imports'!$C:$C, 'EU25 ICoE calcs'!$E42)</f>
        <v>987.09105327351631</v>
      </c>
      <c r="G42" s="43">
        <f ca="1">SUMIFS('EXIOBASE EU 25 imports'!E:E, 'EXIOBASE EU 25 imports'!$C:$C, 'EU25 ICoE calcs'!$E42)</f>
        <v>3501.7815371796532</v>
      </c>
      <c r="H42" s="43">
        <f ca="1">SUMIFS('EXIOBASE EU 25 imports'!F:F, 'EXIOBASE EU 25 imports'!$C:$C, 'EU25 ICoE calcs'!$E42)</f>
        <v>321.34455314718161</v>
      </c>
      <c r="I42" s="43">
        <f ca="1">SUMIFS('EXIOBASE EU 25 imports'!G:G, 'EXIOBASE EU 25 imports'!$C:$C, 'EU25 ICoE calcs'!$E42)</f>
        <v>1991.1677974870545</v>
      </c>
      <c r="J42" s="43">
        <f ca="1">SUMIFS('EXIOBASE EU 25 imports'!H:H, 'EXIOBASE EU 25 imports'!$C:$C, 'EU25 ICoE calcs'!$E42)</f>
        <v>53.242764894991844</v>
      </c>
      <c r="K42" s="43">
        <f ca="1">SUMIFS('EXIOBASE EU 25 imports'!I:I, 'EXIOBASE EU 25 imports'!$C:$C, 'EU25 ICoE calcs'!$E42)</f>
        <v>473.95583169226472</v>
      </c>
      <c r="L42" s="43">
        <f ca="1">SUMIFS('EXIOBASE EU 25 imports'!J:J, 'EXIOBASE EU 25 imports'!$C:$C, 'EU25 ICoE calcs'!$E42)</f>
        <v>11509.799627262593</v>
      </c>
      <c r="M42" s="43">
        <f ca="1">SUMIFS('EXIOBASE EU 25 imports'!K:K, 'EXIOBASE EU 25 imports'!$C:$C, 'EU25 ICoE calcs'!$E42)</f>
        <v>4332.5142172286342</v>
      </c>
      <c r="N42" s="43">
        <f ca="1">SUMIFS('EXIOBASE EU 25 imports'!L:L, 'EXIOBASE EU 25 imports'!$C:$C, 'EU25 ICoE calcs'!$E42)</f>
        <v>511.19396790719662</v>
      </c>
      <c r="O42" s="43">
        <f ca="1">SUMIFS('EXIOBASE EU 25 imports'!M:M, 'EXIOBASE EU 25 imports'!$C:$C, 'EU25 ICoE calcs'!$E42)</f>
        <v>3721.6888086688</v>
      </c>
      <c r="P42" s="43">
        <f ca="1">SUMIFS('EXIOBASE EU 25 imports'!N:N, 'EXIOBASE EU 25 imports'!$C:$C, 'EU25 ICoE calcs'!$E42)</f>
        <v>6505.9609842874142</v>
      </c>
      <c r="Q42" s="43">
        <f ca="1">SUMIFS('EXIOBASE EU 25 imports'!O:O, 'EXIOBASE EU 25 imports'!$C:$C, 'EU25 ICoE calcs'!$E42)</f>
        <v>55.807112920666981</v>
      </c>
      <c r="R42" s="43">
        <f ca="1">SUMIFS('EXIOBASE EU 25 imports'!P:P, 'EXIOBASE EU 25 imports'!$C:$C, 'EU25 ICoE calcs'!$E42)</f>
        <v>182.48036933851418</v>
      </c>
      <c r="S42" s="43">
        <f ca="1">SUMIFS('EXIOBASE EU 25 imports'!Q:Q, 'EXIOBASE EU 25 imports'!$C:$C, 'EU25 ICoE calcs'!$E42)</f>
        <v>1243.5050934936694</v>
      </c>
      <c r="T42" s="43">
        <f ca="1">SUMIFS('EXIOBASE EU 25 imports'!R:R, 'EXIOBASE EU 25 imports'!$C:$C, 'EU25 ICoE calcs'!$E42)</f>
        <v>1961.8944015552383</v>
      </c>
      <c r="U42" s="43">
        <f ca="1">SUMIFS('EXIOBASE EU 25 imports'!S:S, 'EXIOBASE EU 25 imports'!$C:$C, 'EU25 ICoE calcs'!$E42)</f>
        <v>490.32572770273464</v>
      </c>
      <c r="V42" s="43">
        <f ca="1">SUMIFS('EXIOBASE EU 25 imports'!T:T, 'EXIOBASE EU 25 imports'!$C:$C, 'EU25 ICoE calcs'!$E42)</f>
        <v>771.22099085398702</v>
      </c>
      <c r="W42" s="43">
        <f ca="1">SUMIFS('EXIOBASE EU 25 imports'!U:U, 'EXIOBASE EU 25 imports'!$C:$C, 'EU25 ICoE calcs'!$E42)</f>
        <v>136.212173074492</v>
      </c>
      <c r="X42" s="43">
        <f ca="1">SUMIFS('EXIOBASE EU 25 imports'!V:V, 'EXIOBASE EU 25 imports'!$C:$C, 'EU25 ICoE calcs'!$E42)</f>
        <v>181.64668101992282</v>
      </c>
      <c r="Y42" s="43">
        <f ca="1">SUMIFS('EXIOBASE EU 25 imports'!W:W, 'EXIOBASE EU 25 imports'!$C:$C, 'EU25 ICoE calcs'!$E42)</f>
        <v>3905.2841467457565</v>
      </c>
      <c r="Z42" s="43">
        <f ca="1">SUMIFS('EXIOBASE EU 25 imports'!X:X, 'EXIOBASE EU 25 imports'!$C:$C, 'EU25 ICoE calcs'!$E42)</f>
        <v>1013.7546836670474</v>
      </c>
      <c r="AA42" s="43">
        <f ca="1">SUMIFS('EXIOBASE EU 25 imports'!Y:Y, 'EXIOBASE EU 25 imports'!$C:$C, 'EU25 ICoE calcs'!$E42)</f>
        <v>14493.049695749696</v>
      </c>
      <c r="AB42" s="43">
        <f ca="1">SUMIFS('EXIOBASE EU 25 imports'!Z:Z, 'EXIOBASE EU 25 imports'!$C:$C, 'EU25 ICoE calcs'!$E42)</f>
        <v>33.402787277373513</v>
      </c>
      <c r="AC42" s="43">
        <f ca="1">SUMIFS('EXIOBASE EU 25 imports'!AA:AA, 'EXIOBASE EU 25 imports'!$C:$C, 'EU25 ICoE calcs'!$E42)</f>
        <v>145.06220130499401</v>
      </c>
      <c r="AD42" s="43">
        <f ca="1">SUMIFS('EXIOBASE EU 25 imports'!AB:AB, 'EXIOBASE EU 25 imports'!$C:$C, 'EU25 ICoE calcs'!$E42)</f>
        <v>290.4303530406923</v>
      </c>
      <c r="AE42" s="43"/>
      <c r="AF42" s="43"/>
      <c r="AG42" s="43"/>
    </row>
    <row r="43" spans="3:33" x14ac:dyDescent="0.35">
      <c r="C43" t="str">
        <v>ISIC 68</v>
      </c>
      <c r="D43" t="str">
        <f>'OECD EU28 ICoE data'!A38</f>
        <v>ISIC 64T66</v>
      </c>
      <c r="E43" s="4" t="s">
        <v>36</v>
      </c>
      <c r="F43" s="43">
        <f ca="1">SUMIFS('EXIOBASE EU 25 imports'!D:D, 'EXIOBASE EU 25 imports'!$C:$C, 'EU25 ICoE calcs'!$E43)</f>
        <v>679.92207867988225</v>
      </c>
      <c r="G43" s="43">
        <f ca="1">SUMIFS('EXIOBASE EU 25 imports'!E:E, 'EXIOBASE EU 25 imports'!$C:$C, 'EU25 ICoE calcs'!$E43)</f>
        <v>2120.4360592321132</v>
      </c>
      <c r="H43" s="43">
        <f ca="1">SUMIFS('EXIOBASE EU 25 imports'!F:F, 'EXIOBASE EU 25 imports'!$C:$C, 'EU25 ICoE calcs'!$E43)</f>
        <v>170.37349958045735</v>
      </c>
      <c r="I43" s="43">
        <f ca="1">SUMIFS('EXIOBASE EU 25 imports'!G:G, 'EXIOBASE EU 25 imports'!$C:$C, 'EU25 ICoE calcs'!$E43)</f>
        <v>1523.3979788579411</v>
      </c>
      <c r="J43" s="43">
        <f ca="1">SUMIFS('EXIOBASE EU 25 imports'!H:H, 'EXIOBASE EU 25 imports'!$C:$C, 'EU25 ICoE calcs'!$E43)</f>
        <v>19.744953423261972</v>
      </c>
      <c r="K43" s="43">
        <f ca="1">SUMIFS('EXIOBASE EU 25 imports'!I:I, 'EXIOBASE EU 25 imports'!$C:$C, 'EU25 ICoE calcs'!$E43)</f>
        <v>274.6162798213316</v>
      </c>
      <c r="L43" s="43">
        <f ca="1">SUMIFS('EXIOBASE EU 25 imports'!J:J, 'EXIOBASE EU 25 imports'!$C:$C, 'EU25 ICoE calcs'!$E43)</f>
        <v>7753.4708073286465</v>
      </c>
      <c r="M43" s="43">
        <f ca="1">SUMIFS('EXIOBASE EU 25 imports'!K:K, 'EXIOBASE EU 25 imports'!$C:$C, 'EU25 ICoE calcs'!$E43)</f>
        <v>5128.6887404505997</v>
      </c>
      <c r="N43" s="43">
        <f ca="1">SUMIFS('EXIOBASE EU 25 imports'!L:L, 'EXIOBASE EU 25 imports'!$C:$C, 'EU25 ICoE calcs'!$E43)</f>
        <v>279.03414776632815</v>
      </c>
      <c r="O43" s="43">
        <f ca="1">SUMIFS('EXIOBASE EU 25 imports'!M:M, 'EXIOBASE EU 25 imports'!$C:$C, 'EU25 ICoE calcs'!$E43)</f>
        <v>4116.7939419300355</v>
      </c>
      <c r="P43" s="43">
        <f ca="1">SUMIFS('EXIOBASE EU 25 imports'!N:N, 'EXIOBASE EU 25 imports'!$C:$C, 'EU25 ICoE calcs'!$E43)</f>
        <v>3444.5049645983386</v>
      </c>
      <c r="Q43" s="43">
        <f ca="1">SUMIFS('EXIOBASE EU 25 imports'!O:O, 'EXIOBASE EU 25 imports'!$C:$C, 'EU25 ICoE calcs'!$E43)</f>
        <v>32.217492535548629</v>
      </c>
      <c r="R43" s="43">
        <f ca="1">SUMIFS('EXIOBASE EU 25 imports'!P:P, 'EXIOBASE EU 25 imports'!$C:$C, 'EU25 ICoE calcs'!$E43)</f>
        <v>87.984711579674297</v>
      </c>
      <c r="S43" s="43">
        <f ca="1">SUMIFS('EXIOBASE EU 25 imports'!Q:Q, 'EXIOBASE EU 25 imports'!$C:$C, 'EU25 ICoE calcs'!$E43)</f>
        <v>736.35058518830613</v>
      </c>
      <c r="T43" s="43">
        <f ca="1">SUMIFS('EXIOBASE EU 25 imports'!R:R, 'EXIOBASE EU 25 imports'!$C:$C, 'EU25 ICoE calcs'!$E43)</f>
        <v>899.10721272144701</v>
      </c>
      <c r="U43" s="43">
        <f ca="1">SUMIFS('EXIOBASE EU 25 imports'!S:S, 'EXIOBASE EU 25 imports'!$C:$C, 'EU25 ICoE calcs'!$E43)</f>
        <v>341.88719825316304</v>
      </c>
      <c r="V43" s="43">
        <f ca="1">SUMIFS('EXIOBASE EU 25 imports'!T:T, 'EXIOBASE EU 25 imports'!$C:$C, 'EU25 ICoE calcs'!$E43)</f>
        <v>665.34014051270071</v>
      </c>
      <c r="W43" s="43">
        <f ca="1">SUMIFS('EXIOBASE EU 25 imports'!U:U, 'EXIOBASE EU 25 imports'!$C:$C, 'EU25 ICoE calcs'!$E43)</f>
        <v>103.78183822849086</v>
      </c>
      <c r="X43" s="43">
        <f ca="1">SUMIFS('EXIOBASE EU 25 imports'!V:V, 'EXIOBASE EU 25 imports'!$C:$C, 'EU25 ICoE calcs'!$E43)</f>
        <v>76.944282739571477</v>
      </c>
      <c r="Y43" s="43">
        <f ca="1">SUMIFS('EXIOBASE EU 25 imports'!W:W, 'EXIOBASE EU 25 imports'!$C:$C, 'EU25 ICoE calcs'!$E43)</f>
        <v>3043.7020581177676</v>
      </c>
      <c r="Z43" s="43">
        <f ca="1">SUMIFS('EXIOBASE EU 25 imports'!X:X, 'EXIOBASE EU 25 imports'!$C:$C, 'EU25 ICoE calcs'!$E43)</f>
        <v>887.9701321977426</v>
      </c>
      <c r="AA43" s="43">
        <f ca="1">SUMIFS('EXIOBASE EU 25 imports'!Y:Y, 'EXIOBASE EU 25 imports'!$C:$C, 'EU25 ICoE calcs'!$E43)</f>
        <v>11992.738820611068</v>
      </c>
      <c r="AB43" s="43">
        <f ca="1">SUMIFS('EXIOBASE EU 25 imports'!Z:Z, 'EXIOBASE EU 25 imports'!$C:$C, 'EU25 ICoE calcs'!$E43)</f>
        <v>23.061242077972317</v>
      </c>
      <c r="AC43" s="43">
        <f ca="1">SUMIFS('EXIOBASE EU 25 imports'!AA:AA, 'EXIOBASE EU 25 imports'!$C:$C, 'EU25 ICoE calcs'!$E43)</f>
        <v>69.057521245801851</v>
      </c>
      <c r="AD43" s="43">
        <f ca="1">SUMIFS('EXIOBASE EU 25 imports'!AB:AB, 'EXIOBASE EU 25 imports'!$C:$C, 'EU25 ICoE calcs'!$E43)</f>
        <v>192.31053556271522</v>
      </c>
      <c r="AE43" s="43"/>
      <c r="AF43" s="43"/>
      <c r="AG43" s="43"/>
    </row>
    <row r="44" spans="3:33" x14ac:dyDescent="0.35">
      <c r="C44" t="str">
        <v>ISIC 69T82</v>
      </c>
      <c r="D44" t="str">
        <f>'OECD EU28 ICoE data'!A39</f>
        <v>ISIC 68</v>
      </c>
      <c r="E44" s="4" t="s">
        <v>37</v>
      </c>
      <c r="F44" s="43">
        <f ca="1">SUMIFS('EXIOBASE EU 25 imports'!D:D, 'EXIOBASE EU 25 imports'!$C:$C, 'EU25 ICoE calcs'!$E44)</f>
        <v>1260.8915614358773</v>
      </c>
      <c r="G44" s="43">
        <f ca="1">SUMIFS('EXIOBASE EU 25 imports'!E:E, 'EXIOBASE EU 25 imports'!$C:$C, 'EU25 ICoE calcs'!$E44)</f>
        <v>3571.0001573292816</v>
      </c>
      <c r="H44" s="43">
        <f ca="1">SUMIFS('EXIOBASE EU 25 imports'!F:F, 'EXIOBASE EU 25 imports'!$C:$C, 'EU25 ICoE calcs'!$E44)</f>
        <v>208.27819264105401</v>
      </c>
      <c r="I44" s="43">
        <f ca="1">SUMIFS('EXIOBASE EU 25 imports'!G:G, 'EXIOBASE EU 25 imports'!$C:$C, 'EU25 ICoE calcs'!$E44)</f>
        <v>3182.2851050363761</v>
      </c>
      <c r="J44" s="43">
        <f ca="1">SUMIFS('EXIOBASE EU 25 imports'!H:H, 'EXIOBASE EU 25 imports'!$C:$C, 'EU25 ICoE calcs'!$E44)</f>
        <v>22.862231813256436</v>
      </c>
      <c r="K44" s="43">
        <f ca="1">SUMIFS('EXIOBASE EU 25 imports'!I:I, 'EXIOBASE EU 25 imports'!$C:$C, 'EU25 ICoE calcs'!$E44)</f>
        <v>518.87977578212679</v>
      </c>
      <c r="L44" s="43">
        <f ca="1">SUMIFS('EXIOBASE EU 25 imports'!J:J, 'EXIOBASE EU 25 imports'!$C:$C, 'EU25 ICoE calcs'!$E44)</f>
        <v>12709.523745625356</v>
      </c>
      <c r="M44" s="43">
        <f ca="1">SUMIFS('EXIOBASE EU 25 imports'!K:K, 'EXIOBASE EU 25 imports'!$C:$C, 'EU25 ICoE calcs'!$E44)</f>
        <v>8853.0122508177083</v>
      </c>
      <c r="N44" s="43">
        <f ca="1">SUMIFS('EXIOBASE EU 25 imports'!L:L, 'EXIOBASE EU 25 imports'!$C:$C, 'EU25 ICoE calcs'!$E44)</f>
        <v>424.89685484928384</v>
      </c>
      <c r="O44" s="43">
        <f ca="1">SUMIFS('EXIOBASE EU 25 imports'!M:M, 'EXIOBASE EU 25 imports'!$C:$C, 'EU25 ICoE calcs'!$E44)</f>
        <v>6272.6105975356186</v>
      </c>
      <c r="P44" s="43">
        <f ca="1">SUMIFS('EXIOBASE EU 25 imports'!N:N, 'EXIOBASE EU 25 imports'!$C:$C, 'EU25 ICoE calcs'!$E44)</f>
        <v>6013.8133246850657</v>
      </c>
      <c r="Q44" s="43">
        <f ca="1">SUMIFS('EXIOBASE EU 25 imports'!O:O, 'EXIOBASE EU 25 imports'!$C:$C, 'EU25 ICoE calcs'!$E44)</f>
        <v>37.86489451899272</v>
      </c>
      <c r="R44" s="43">
        <f ca="1">SUMIFS('EXIOBASE EU 25 imports'!P:P, 'EXIOBASE EU 25 imports'!$C:$C, 'EU25 ICoE calcs'!$E44)</f>
        <v>88.563485744768712</v>
      </c>
      <c r="S44" s="43">
        <f ca="1">SUMIFS('EXIOBASE EU 25 imports'!Q:Q, 'EXIOBASE EU 25 imports'!$C:$C, 'EU25 ICoE calcs'!$E44)</f>
        <v>1297.8927430248689</v>
      </c>
      <c r="T44" s="43">
        <f ca="1">SUMIFS('EXIOBASE EU 25 imports'!R:R, 'EXIOBASE EU 25 imports'!$C:$C, 'EU25 ICoE calcs'!$E44)</f>
        <v>1562.9418117700554</v>
      </c>
      <c r="U44" s="43">
        <f ca="1">SUMIFS('EXIOBASE EU 25 imports'!S:S, 'EXIOBASE EU 25 imports'!$C:$C, 'EU25 ICoE calcs'!$E44)</f>
        <v>500.4428117325466</v>
      </c>
      <c r="V44" s="43">
        <f ca="1">SUMIFS('EXIOBASE EU 25 imports'!T:T, 'EXIOBASE EU 25 imports'!$C:$C, 'EU25 ICoE calcs'!$E44)</f>
        <v>941.32116100857104</v>
      </c>
      <c r="W44" s="43">
        <f ca="1">SUMIFS('EXIOBASE EU 25 imports'!U:U, 'EXIOBASE EU 25 imports'!$C:$C, 'EU25 ICoE calcs'!$E44)</f>
        <v>100.72634344309527</v>
      </c>
      <c r="X44" s="43">
        <f ca="1">SUMIFS('EXIOBASE EU 25 imports'!V:V, 'EXIOBASE EU 25 imports'!$C:$C, 'EU25 ICoE calcs'!$E44)</f>
        <v>101.22825838204859</v>
      </c>
      <c r="Y44" s="43">
        <f ca="1">SUMIFS('EXIOBASE EU 25 imports'!W:W, 'EXIOBASE EU 25 imports'!$C:$C, 'EU25 ICoE calcs'!$E44)</f>
        <v>4902.5199122306412</v>
      </c>
      <c r="Z44" s="43">
        <f ca="1">SUMIFS('EXIOBASE EU 25 imports'!X:X, 'EXIOBASE EU 25 imports'!$C:$C, 'EU25 ICoE calcs'!$E44)</f>
        <v>1542.2513361202762</v>
      </c>
      <c r="AA44" s="43">
        <f ca="1">SUMIFS('EXIOBASE EU 25 imports'!Y:Y, 'EXIOBASE EU 25 imports'!$C:$C, 'EU25 ICoE calcs'!$E44)</f>
        <v>21171.65151687897</v>
      </c>
      <c r="AB44" s="43">
        <f ca="1">SUMIFS('EXIOBASE EU 25 imports'!Z:Z, 'EXIOBASE EU 25 imports'!$C:$C, 'EU25 ICoE calcs'!$E44)</f>
        <v>34.480609385481557</v>
      </c>
      <c r="AC44" s="43">
        <f ca="1">SUMIFS('EXIOBASE EU 25 imports'!AA:AA, 'EXIOBASE EU 25 imports'!$C:$C, 'EU25 ICoE calcs'!$E44)</f>
        <v>74.694716630235803</v>
      </c>
      <c r="AD44" s="43">
        <f ca="1">SUMIFS('EXIOBASE EU 25 imports'!AB:AB, 'EXIOBASE EU 25 imports'!$C:$C, 'EU25 ICoE calcs'!$E44)</f>
        <v>243.07764253984598</v>
      </c>
      <c r="AE44" s="43"/>
      <c r="AF44" s="43"/>
      <c r="AG44" s="43"/>
    </row>
    <row r="45" spans="3:33" x14ac:dyDescent="0.35">
      <c r="C45" t="str">
        <v>ISIC 84</v>
      </c>
      <c r="D45" t="str">
        <f>'OECD EU28 ICoE data'!A40</f>
        <v>ISIC 69T82</v>
      </c>
      <c r="E45" s="4" t="s">
        <v>38</v>
      </c>
      <c r="F45" s="43">
        <f ca="1">SUMIFS('EXIOBASE EU 25 imports'!D:D, 'EXIOBASE EU 25 imports'!$C:$C, 'EU25 ICoE calcs'!$E45)</f>
        <v>794.27943807782356</v>
      </c>
      <c r="G45" s="43">
        <f ca="1">SUMIFS('EXIOBASE EU 25 imports'!E:E, 'EXIOBASE EU 25 imports'!$C:$C, 'EU25 ICoE calcs'!$E45)</f>
        <v>2155.237081438167</v>
      </c>
      <c r="H45" s="43">
        <f ca="1">SUMIFS('EXIOBASE EU 25 imports'!F:F, 'EXIOBASE EU 25 imports'!$C:$C, 'EU25 ICoE calcs'!$E45)</f>
        <v>433.72020365385453</v>
      </c>
      <c r="I45" s="43">
        <f ca="1">SUMIFS('EXIOBASE EU 25 imports'!G:G, 'EXIOBASE EU 25 imports'!$C:$C, 'EU25 ICoE calcs'!$E45)</f>
        <v>1568.2983461088879</v>
      </c>
      <c r="J45" s="43">
        <f ca="1">SUMIFS('EXIOBASE EU 25 imports'!H:H, 'EXIOBASE EU 25 imports'!$C:$C, 'EU25 ICoE calcs'!$E45)</f>
        <v>302.34560738007985</v>
      </c>
      <c r="K45" s="43">
        <f ca="1">SUMIFS('EXIOBASE EU 25 imports'!I:I, 'EXIOBASE EU 25 imports'!$C:$C, 'EU25 ICoE calcs'!$E45)</f>
        <v>292.186092971714</v>
      </c>
      <c r="L45" s="43">
        <f ca="1">SUMIFS('EXIOBASE EU 25 imports'!J:J, 'EXIOBASE EU 25 imports'!$C:$C, 'EU25 ICoE calcs'!$E45)</f>
        <v>8636.3239378286216</v>
      </c>
      <c r="M45" s="43">
        <f ca="1">SUMIFS('EXIOBASE EU 25 imports'!K:K, 'EXIOBASE EU 25 imports'!$C:$C, 'EU25 ICoE calcs'!$E45)</f>
        <v>6527.0361717021287</v>
      </c>
      <c r="N45" s="43">
        <f ca="1">SUMIFS('EXIOBASE EU 25 imports'!L:L, 'EXIOBASE EU 25 imports'!$C:$C, 'EU25 ICoE calcs'!$E45)</f>
        <v>1093.105643825279</v>
      </c>
      <c r="O45" s="43">
        <f ca="1">SUMIFS('EXIOBASE EU 25 imports'!M:M, 'EXIOBASE EU 25 imports'!$C:$C, 'EU25 ICoE calcs'!$E45)</f>
        <v>2562.0223206814189</v>
      </c>
      <c r="P45" s="43">
        <f ca="1">SUMIFS('EXIOBASE EU 25 imports'!N:N, 'EXIOBASE EU 25 imports'!$C:$C, 'EU25 ICoE calcs'!$E45)</f>
        <v>3830.1778485704826</v>
      </c>
      <c r="Q45" s="43">
        <f ca="1">SUMIFS('EXIOBASE EU 25 imports'!O:O, 'EXIOBASE EU 25 imports'!$C:$C, 'EU25 ICoE calcs'!$E45)</f>
        <v>57.403991771498113</v>
      </c>
      <c r="R45" s="43">
        <f ca="1">SUMIFS('EXIOBASE EU 25 imports'!P:P, 'EXIOBASE EU 25 imports'!$C:$C, 'EU25 ICoE calcs'!$E45)</f>
        <v>89.646097784597643</v>
      </c>
      <c r="S45" s="43">
        <f ca="1">SUMIFS('EXIOBASE EU 25 imports'!Q:Q, 'EXIOBASE EU 25 imports'!$C:$C, 'EU25 ICoE calcs'!$E45)</f>
        <v>774.66806362097361</v>
      </c>
      <c r="T45" s="43">
        <f ca="1">SUMIFS('EXIOBASE EU 25 imports'!R:R, 'EXIOBASE EU 25 imports'!$C:$C, 'EU25 ICoE calcs'!$E45)</f>
        <v>2646.4198690678923</v>
      </c>
      <c r="U45" s="43">
        <f ca="1">SUMIFS('EXIOBASE EU 25 imports'!S:S, 'EXIOBASE EU 25 imports'!$C:$C, 'EU25 ICoE calcs'!$E45)</f>
        <v>1256.9465783288217</v>
      </c>
      <c r="V45" s="43">
        <f ca="1">SUMIFS('EXIOBASE EU 25 imports'!T:T, 'EXIOBASE EU 25 imports'!$C:$C, 'EU25 ICoE calcs'!$E45)</f>
        <v>456.28896317356356</v>
      </c>
      <c r="W45" s="43">
        <f ca="1">SUMIFS('EXIOBASE EU 25 imports'!U:U, 'EXIOBASE EU 25 imports'!$C:$C, 'EU25 ICoE calcs'!$E45)</f>
        <v>199.95785708770583</v>
      </c>
      <c r="X45" s="43">
        <f ca="1">SUMIFS('EXIOBASE EU 25 imports'!V:V, 'EXIOBASE EU 25 imports'!$C:$C, 'EU25 ICoE calcs'!$E45)</f>
        <v>86.985468346258116</v>
      </c>
      <c r="Y45" s="43">
        <f ca="1">SUMIFS('EXIOBASE EU 25 imports'!W:W, 'EXIOBASE EU 25 imports'!$C:$C, 'EU25 ICoE calcs'!$E45)</f>
        <v>3021.5973807125956</v>
      </c>
      <c r="Z45" s="43">
        <f ca="1">SUMIFS('EXIOBASE EU 25 imports'!X:X, 'EXIOBASE EU 25 imports'!$C:$C, 'EU25 ICoE calcs'!$E45)</f>
        <v>1406.46837627994</v>
      </c>
      <c r="AA45" s="43">
        <f ca="1">SUMIFS('EXIOBASE EU 25 imports'!Y:Y, 'EXIOBASE EU 25 imports'!$C:$C, 'EU25 ICoE calcs'!$E45)</f>
        <v>10092.217595933484</v>
      </c>
      <c r="AB45" s="43">
        <f ca="1">SUMIFS('EXIOBASE EU 25 imports'!Z:Z, 'EXIOBASE EU 25 imports'!$C:$C, 'EU25 ICoE calcs'!$E45)</f>
        <v>2857.3949195536261</v>
      </c>
      <c r="AC45" s="43">
        <f ca="1">SUMIFS('EXIOBASE EU 25 imports'!AA:AA, 'EXIOBASE EU 25 imports'!$C:$C, 'EU25 ICoE calcs'!$E45)</f>
        <v>133.17392347807947</v>
      </c>
      <c r="AD45" s="43">
        <f ca="1">SUMIFS('EXIOBASE EU 25 imports'!AB:AB, 'EXIOBASE EU 25 imports'!$C:$C, 'EU25 ICoE calcs'!$E45)</f>
        <v>213.20806083775318</v>
      </c>
      <c r="AE45" s="43"/>
      <c r="AF45" s="43"/>
      <c r="AG45" s="43"/>
    </row>
    <row r="46" spans="3:33" x14ac:dyDescent="0.35">
      <c r="C46" t="str">
        <v>ISIC 85</v>
      </c>
      <c r="D46" t="str">
        <f>'OECD EU28 ICoE data'!A41</f>
        <v>ISIC 84</v>
      </c>
      <c r="E46" s="4" t="s">
        <v>39</v>
      </c>
      <c r="F46" s="43">
        <f ca="1">SUMIFS('EXIOBASE EU 25 imports'!D:D, 'EXIOBASE EU 25 imports'!$C:$C, 'EU25 ICoE calcs'!$E46)</f>
        <v>8.1029154529390883</v>
      </c>
      <c r="G46" s="43">
        <f ca="1">SUMIFS('EXIOBASE EU 25 imports'!E:E, 'EXIOBASE EU 25 imports'!$C:$C, 'EU25 ICoE calcs'!$E46)</f>
        <v>72.362163505901421</v>
      </c>
      <c r="H46" s="43">
        <f ca="1">SUMIFS('EXIOBASE EU 25 imports'!F:F, 'EXIOBASE EU 25 imports'!$C:$C, 'EU25 ICoE calcs'!$E46)</f>
        <v>6.3211952502477073</v>
      </c>
      <c r="I46" s="43">
        <f ca="1">SUMIFS('EXIOBASE EU 25 imports'!G:G, 'EXIOBASE EU 25 imports'!$C:$C, 'EU25 ICoE calcs'!$E46)</f>
        <v>178.84761766985261</v>
      </c>
      <c r="J46" s="43">
        <f ca="1">SUMIFS('EXIOBASE EU 25 imports'!H:H, 'EXIOBASE EU 25 imports'!$C:$C, 'EU25 ICoE calcs'!$E46)</f>
        <v>0.44481194029830984</v>
      </c>
      <c r="K46" s="43">
        <f ca="1">SUMIFS('EXIOBASE EU 25 imports'!I:I, 'EXIOBASE EU 25 imports'!$C:$C, 'EU25 ICoE calcs'!$E46)</f>
        <v>10.554165390312749</v>
      </c>
      <c r="L46" s="43">
        <f ca="1">SUMIFS('EXIOBASE EU 25 imports'!J:J, 'EXIOBASE EU 25 imports'!$C:$C, 'EU25 ICoE calcs'!$E46)</f>
        <v>517.23447323317089</v>
      </c>
      <c r="M46" s="43">
        <f ca="1">SUMIFS('EXIOBASE EU 25 imports'!K:K, 'EXIOBASE EU 25 imports'!$C:$C, 'EU25 ICoE calcs'!$E46)</f>
        <v>315.55453442242685</v>
      </c>
      <c r="N46" s="43">
        <f ca="1">SUMIFS('EXIOBASE EU 25 imports'!L:L, 'EXIOBASE EU 25 imports'!$C:$C, 'EU25 ICoE calcs'!$E46)</f>
        <v>7.0638517523168458</v>
      </c>
      <c r="O46" s="43">
        <f ca="1">SUMIFS('EXIOBASE EU 25 imports'!M:M, 'EXIOBASE EU 25 imports'!$C:$C, 'EU25 ICoE calcs'!$E46)</f>
        <v>126.29829739760557</v>
      </c>
      <c r="P46" s="43">
        <f ca="1">SUMIFS('EXIOBASE EU 25 imports'!N:N, 'EXIOBASE EU 25 imports'!$C:$C, 'EU25 ICoE calcs'!$E46)</f>
        <v>496.0209803916261</v>
      </c>
      <c r="Q46" s="43">
        <f ca="1">SUMIFS('EXIOBASE EU 25 imports'!O:O, 'EXIOBASE EU 25 imports'!$C:$C, 'EU25 ICoE calcs'!$E46)</f>
        <v>1.2965042789424046</v>
      </c>
      <c r="R46" s="43">
        <f ca="1">SUMIFS('EXIOBASE EU 25 imports'!P:P, 'EXIOBASE EU 25 imports'!$C:$C, 'EU25 ICoE calcs'!$E46)</f>
        <v>14.683528708834888</v>
      </c>
      <c r="S46" s="43">
        <f ca="1">SUMIFS('EXIOBASE EU 25 imports'!Q:Q, 'EXIOBASE EU 25 imports'!$C:$C, 'EU25 ICoE calcs'!$E46)</f>
        <v>70.249210523075035</v>
      </c>
      <c r="T46" s="43">
        <f ca="1">SUMIFS('EXIOBASE EU 25 imports'!R:R, 'EXIOBASE EU 25 imports'!$C:$C, 'EU25 ICoE calcs'!$E46)</f>
        <v>190.28760301497488</v>
      </c>
      <c r="U46" s="43">
        <f ca="1">SUMIFS('EXIOBASE EU 25 imports'!S:S, 'EXIOBASE EU 25 imports'!$C:$C, 'EU25 ICoE calcs'!$E46)</f>
        <v>28.067811757498518</v>
      </c>
      <c r="V46" s="43">
        <f ca="1">SUMIFS('EXIOBASE EU 25 imports'!T:T, 'EXIOBASE EU 25 imports'!$C:$C, 'EU25 ICoE calcs'!$E46)</f>
        <v>120.09657359675835</v>
      </c>
      <c r="W46" s="43">
        <f ca="1">SUMIFS('EXIOBASE EU 25 imports'!U:U, 'EXIOBASE EU 25 imports'!$C:$C, 'EU25 ICoE calcs'!$E46)</f>
        <v>2.4573790165129825</v>
      </c>
      <c r="X46" s="43">
        <f ca="1">SUMIFS('EXIOBASE EU 25 imports'!V:V, 'EXIOBASE EU 25 imports'!$C:$C, 'EU25 ICoE calcs'!$E46)</f>
        <v>1.0289306558067162</v>
      </c>
      <c r="Y46" s="43">
        <f ca="1">SUMIFS('EXIOBASE EU 25 imports'!W:W, 'EXIOBASE EU 25 imports'!$C:$C, 'EU25 ICoE calcs'!$E46)</f>
        <v>470.59445724559555</v>
      </c>
      <c r="Z46" s="43">
        <f ca="1">SUMIFS('EXIOBASE EU 25 imports'!X:X, 'EXIOBASE EU 25 imports'!$C:$C, 'EU25 ICoE calcs'!$E46)</f>
        <v>40.717417417199812</v>
      </c>
      <c r="AA46" s="43">
        <f ca="1">SUMIFS('EXIOBASE EU 25 imports'!Y:Y, 'EXIOBASE EU 25 imports'!$C:$C, 'EU25 ICoE calcs'!$E46)</f>
        <v>715.33706806018586</v>
      </c>
      <c r="AB46" s="43">
        <f ca="1">SUMIFS('EXIOBASE EU 25 imports'!Z:Z, 'EXIOBASE EU 25 imports'!$C:$C, 'EU25 ICoE calcs'!$E46)</f>
        <v>2.1757631635958465</v>
      </c>
      <c r="AC46" s="43">
        <f ca="1">SUMIFS('EXIOBASE EU 25 imports'!AA:AA, 'EXIOBASE EU 25 imports'!$C:$C, 'EU25 ICoE calcs'!$E46)</f>
        <v>6.5577193801575806</v>
      </c>
      <c r="AD46" s="43">
        <f ca="1">SUMIFS('EXIOBASE EU 25 imports'!AB:AB, 'EXIOBASE EU 25 imports'!$C:$C, 'EU25 ICoE calcs'!$E46)</f>
        <v>8.673411329285118</v>
      </c>
      <c r="AE46" s="43"/>
      <c r="AF46" s="43"/>
      <c r="AG46" s="43"/>
    </row>
    <row r="47" spans="3:33" x14ac:dyDescent="0.35">
      <c r="C47" t="str">
        <v>ISIC 86T88</v>
      </c>
      <c r="D47" t="str">
        <f>'OECD EU28 ICoE data'!A42</f>
        <v>ISIC 85</v>
      </c>
      <c r="E47" s="4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3:33" x14ac:dyDescent="0.35">
      <c r="C48" t="str">
        <v>ISIC 90T96</v>
      </c>
      <c r="D48" t="str">
        <f>'OECD EU28 ICoE data'!A43</f>
        <v>ISIC 86T88</v>
      </c>
      <c r="E48" s="4"/>
    </row>
    <row r="49" spans="2:30" x14ac:dyDescent="0.35">
      <c r="C49" t="str">
        <v>ISIC 97T98</v>
      </c>
      <c r="E49" s="4"/>
    </row>
    <row r="50" spans="2:30" x14ac:dyDescent="0.35">
      <c r="E50" s="62"/>
      <c r="F50" s="62" t="str">
        <f t="shared" ref="F50:AD50" si="0">F7</f>
        <v>AUT</v>
      </c>
      <c r="G50" s="62" t="str">
        <f t="shared" si="0"/>
        <v>BEL</v>
      </c>
      <c r="H50" s="62" t="str">
        <f t="shared" si="0"/>
        <v>CZE</v>
      </c>
      <c r="I50" s="62" t="str">
        <f t="shared" si="0"/>
        <v>DNK</v>
      </c>
      <c r="J50" s="62" t="str">
        <f t="shared" si="0"/>
        <v>EST</v>
      </c>
      <c r="K50" s="62" t="str">
        <f t="shared" si="0"/>
        <v>FIN</v>
      </c>
      <c r="L50" s="62" t="str">
        <f t="shared" si="0"/>
        <v>FRA</v>
      </c>
      <c r="M50" s="62" t="str">
        <f t="shared" si="0"/>
        <v>DEU</v>
      </c>
      <c r="N50" s="62" t="str">
        <f t="shared" si="0"/>
        <v>HUN</v>
      </c>
      <c r="O50" s="62" t="str">
        <f t="shared" si="0"/>
        <v>IRL</v>
      </c>
      <c r="P50" s="62" t="str">
        <f t="shared" si="0"/>
        <v>ITA</v>
      </c>
      <c r="Q50" s="62" t="str">
        <f t="shared" si="0"/>
        <v>LVA</v>
      </c>
      <c r="R50" s="62" t="str">
        <f t="shared" si="0"/>
        <v>LTU</v>
      </c>
      <c r="S50" s="62" t="str">
        <f t="shared" si="0"/>
        <v>LUX</v>
      </c>
      <c r="T50" s="62" t="str">
        <f t="shared" si="0"/>
        <v>NLD</v>
      </c>
      <c r="U50" s="62" t="str">
        <f t="shared" si="0"/>
        <v>POL</v>
      </c>
      <c r="V50" s="62" t="str">
        <f t="shared" si="0"/>
        <v>PRT</v>
      </c>
      <c r="W50" s="62" t="str">
        <f t="shared" si="0"/>
        <v>SVK</v>
      </c>
      <c r="X50" s="62" t="str">
        <f t="shared" si="0"/>
        <v>SVN</v>
      </c>
      <c r="Y50" s="62" t="str">
        <f t="shared" si="0"/>
        <v>ESP</v>
      </c>
      <c r="Z50" s="62" t="str">
        <f t="shared" si="0"/>
        <v>SWE</v>
      </c>
      <c r="AA50" s="62" t="str">
        <f t="shared" si="0"/>
        <v>GBR</v>
      </c>
      <c r="AB50" s="62" t="str">
        <f t="shared" si="0"/>
        <v>BGR</v>
      </c>
      <c r="AC50" s="62" t="str">
        <f t="shared" si="0"/>
        <v>HRV</v>
      </c>
      <c r="AD50" s="62" t="str">
        <f t="shared" si="0"/>
        <v>MLT</v>
      </c>
    </row>
    <row r="51" spans="2:30" x14ac:dyDescent="0.35">
      <c r="B51" s="1" t="s">
        <v>462</v>
      </c>
      <c r="E51" s="1" t="str">
        <f t="shared" ref="E51:E89" si="1">E8</f>
        <v>ISIC 01T03</v>
      </c>
      <c r="F51" s="43">
        <f>SUMIF('OECD EU28 ICoE rearranged'!$B$13:$B$53, 'EU25 ICoE calcs'!$E51, 'OECD EU28 ICoE rearranged'!F$13:F$53)</f>
        <v>24.45</v>
      </c>
      <c r="G51" s="43">
        <f>SUMIF('OECD EU28 ICoE rearranged'!$B$13:$B$53, 'EU25 ICoE calcs'!$E51, 'OECD EU28 ICoE rearranged'!G$13:G$53)</f>
        <v>37.4</v>
      </c>
      <c r="H51" s="43">
        <f>SUMIF('OECD EU28 ICoE rearranged'!$B$13:$B$53, 'EU25 ICoE calcs'!$E51, 'OECD EU28 ICoE rearranged'!H$13:H$53)</f>
        <v>27.22</v>
      </c>
      <c r="I51" s="43">
        <f>SUMIF('OECD EU28 ICoE rearranged'!$B$13:$B$53, 'EU25 ICoE calcs'!$E51, 'OECD EU28 ICoE rearranged'!I$13:I$53)</f>
        <v>28.91</v>
      </c>
      <c r="J51" s="43">
        <f>SUMIF('OECD EU28 ICoE rearranged'!$B$13:$B$53, 'EU25 ICoE calcs'!$E51, 'OECD EU28 ICoE rearranged'!J$13:J$53)</f>
        <v>27.76</v>
      </c>
      <c r="K51" s="43">
        <f>SUMIF('OECD EU28 ICoE rearranged'!$B$13:$B$53, 'EU25 ICoE calcs'!$E51, 'OECD EU28 ICoE rearranged'!K$13:K$53)</f>
        <v>15.86</v>
      </c>
      <c r="L51" s="43">
        <f>SUMIF('OECD EU28 ICoE rearranged'!$B$13:$B$53, 'EU25 ICoE calcs'!$E51, 'OECD EU28 ICoE rearranged'!L$13:L$53)</f>
        <v>17.32</v>
      </c>
      <c r="M51" s="43">
        <f>SUMIF('OECD EU28 ICoE rearranged'!$B$13:$B$53, 'EU25 ICoE calcs'!$E51, 'OECD EU28 ICoE rearranged'!M$13:M$53)</f>
        <v>24.68</v>
      </c>
      <c r="N51" s="43">
        <f>SUMIF('OECD EU28 ICoE rearranged'!$B$13:$B$53, 'EU25 ICoE calcs'!$E51, 'OECD EU28 ICoE rearranged'!N$13:N$53)</f>
        <v>29.34</v>
      </c>
      <c r="O51" s="43">
        <f>SUMIF('OECD EU28 ICoE rearranged'!$B$13:$B$53, 'EU25 ICoE calcs'!$E51, 'OECD EU28 ICoE rearranged'!O$13:O$53)</f>
        <v>45.31</v>
      </c>
      <c r="P51" s="43">
        <f>SUMIF('OECD EU28 ICoE rearranged'!$B$13:$B$53, 'EU25 ICoE calcs'!$E51, 'OECD EU28 ICoE rearranged'!P$13:P$53)</f>
        <v>12.16</v>
      </c>
      <c r="Q51" s="43">
        <f>SUMIF('OECD EU28 ICoE rearranged'!$B$13:$B$53, 'EU25 ICoE calcs'!$E51, 'OECD EU28 ICoE rearranged'!Q$13:Q$53)</f>
        <v>23.87</v>
      </c>
      <c r="R51" s="43">
        <f>SUMIF('OECD EU28 ICoE rearranged'!$B$13:$B$53, 'EU25 ICoE calcs'!$E51, 'OECD EU28 ICoE rearranged'!R$13:R$53)</f>
        <v>30.53</v>
      </c>
      <c r="S51" s="43">
        <f>SUMIF('OECD EU28 ICoE rearranged'!$B$13:$B$53, 'EU25 ICoE calcs'!$E51, 'OECD EU28 ICoE rearranged'!S$13:S$53)</f>
        <v>54.1</v>
      </c>
      <c r="T51" s="43">
        <f>SUMIF('OECD EU28 ICoE rearranged'!$B$13:$B$53, 'EU25 ICoE calcs'!$E51, 'OECD EU28 ICoE rearranged'!T$13:T$53)</f>
        <v>26.86</v>
      </c>
      <c r="U51" s="43">
        <f>SUMIF('OECD EU28 ICoE rearranged'!$B$13:$B$53, 'EU25 ICoE calcs'!$E51, 'OECD EU28 ICoE rearranged'!U$13:U$53)</f>
        <v>22.91</v>
      </c>
      <c r="V51" s="43">
        <f>SUMIF('OECD EU28 ICoE rearranged'!$B$13:$B$53, 'EU25 ICoE calcs'!$E51, 'OECD EU28 ICoE rearranged'!V$13:V$53)</f>
        <v>20.77</v>
      </c>
      <c r="W51" s="43">
        <f>SUMIF('OECD EU28 ICoE rearranged'!$B$13:$B$53, 'EU25 ICoE calcs'!$E51, 'OECD EU28 ICoE rearranged'!W$13:W$53)</f>
        <v>21.58</v>
      </c>
      <c r="X51" s="43">
        <f>SUMIF('OECD EU28 ICoE rearranged'!$B$13:$B$53, 'EU25 ICoE calcs'!$E51, 'OECD EU28 ICoE rearranged'!X$13:X$53)</f>
        <v>24.28</v>
      </c>
      <c r="Y51" s="43">
        <f>SUMIF('OECD EU28 ICoE rearranged'!$B$13:$B$53, 'EU25 ICoE calcs'!$E51, 'OECD EU28 ICoE rearranged'!Y$13:Y$53)</f>
        <v>14.38</v>
      </c>
      <c r="Z51" s="43">
        <f>SUMIF('OECD EU28 ICoE rearranged'!$B$13:$B$53, 'EU25 ICoE calcs'!$E51, 'OECD EU28 ICoE rearranged'!Z$13:Z$53)</f>
        <v>15.92</v>
      </c>
      <c r="AA51" s="43">
        <f>SUMIF('OECD EU28 ICoE rearranged'!$B$13:$B$53, 'EU25 ICoE calcs'!$E51, 'OECD EU28 ICoE rearranged'!AA$13:AA$53)</f>
        <v>17.239999999999998</v>
      </c>
      <c r="AB51" s="43">
        <f>SUMIF('OECD EU28 ICoE rearranged'!$B$13:$B$53, 'EU25 ICoE calcs'!$E51, 'OECD EU28 ICoE rearranged'!AB$13:AB$53)</f>
        <v>28.1</v>
      </c>
      <c r="AC51" s="43">
        <f>SUMIF('OECD EU28 ICoE rearranged'!$B$13:$B$53, 'EU25 ICoE calcs'!$E51, 'OECD EU28 ICoE rearranged'!AC$13:AC$53)</f>
        <v>20.52</v>
      </c>
      <c r="AD51" s="43">
        <f>SUMIF('OECD EU28 ICoE rearranged'!$B$13:$B$53, 'EU25 ICoE calcs'!$E51, 'OECD EU28 ICoE rearranged'!AD$13:AD$53)</f>
        <v>49.89</v>
      </c>
    </row>
    <row r="52" spans="2:30" x14ac:dyDescent="0.35">
      <c r="B52" s="1" t="s">
        <v>1</v>
      </c>
      <c r="E52" s="1" t="str">
        <f t="shared" si="1"/>
        <v>ISIC 05</v>
      </c>
      <c r="F52" s="43">
        <f>SUMIF('OECD EU28 ICoE rearranged'!$B$13:$B$53, 'EU25 ICoE calcs'!$E52, 'OECD EU28 ICoE rearranged'!F$13:F$53)</f>
        <v>11.89</v>
      </c>
      <c r="G52" s="43">
        <f>SUMIF('OECD EU28 ICoE rearranged'!$B$13:$B$53, 'EU25 ICoE calcs'!$E52, 'OECD EU28 ICoE rearranged'!G$13:G$53)</f>
        <v>33.479999999999997</v>
      </c>
      <c r="H52" s="43">
        <f>SUMIF('OECD EU28 ICoE rearranged'!$B$13:$B$53, 'EU25 ICoE calcs'!$E52, 'OECD EU28 ICoE rearranged'!H$13:H$53)</f>
        <v>17.59</v>
      </c>
      <c r="I52" s="43">
        <f>SUMIF('OECD EU28 ICoE rearranged'!$B$13:$B$53, 'EU25 ICoE calcs'!$E52, 'OECD EU28 ICoE rearranged'!I$13:I$53)</f>
        <v>6.65</v>
      </c>
      <c r="J52" s="43">
        <f>SUMIF('OECD EU28 ICoE rearranged'!$B$13:$B$53, 'EU25 ICoE calcs'!$E52, 'OECD EU28 ICoE rearranged'!J$13:J$53)</f>
        <v>21.53</v>
      </c>
      <c r="K52" s="43">
        <f>SUMIF('OECD EU28 ICoE rearranged'!$B$13:$B$53, 'EU25 ICoE calcs'!$E52, 'OECD EU28 ICoE rearranged'!K$13:K$53)</f>
        <v>21.25</v>
      </c>
      <c r="L52" s="43">
        <f>SUMIF('OECD EU28 ICoE rearranged'!$B$13:$B$53, 'EU25 ICoE calcs'!$E52, 'OECD EU28 ICoE rearranged'!L$13:L$53)</f>
        <v>4.71</v>
      </c>
      <c r="M52" s="43">
        <f>SUMIF('OECD EU28 ICoE rearranged'!$B$13:$B$53, 'EU25 ICoE calcs'!$E52, 'OECD EU28 ICoE rearranged'!M$13:M$53)</f>
        <v>16.64</v>
      </c>
      <c r="N52" s="43">
        <f>SUMIF('OECD EU28 ICoE rearranged'!$B$13:$B$53, 'EU25 ICoE calcs'!$E52, 'OECD EU28 ICoE rearranged'!N$13:N$53)</f>
        <v>41.6</v>
      </c>
      <c r="O52" s="43">
        <f>SUMIF('OECD EU28 ICoE rearranged'!$B$13:$B$53, 'EU25 ICoE calcs'!$E52, 'OECD EU28 ICoE rearranged'!O$13:O$53)</f>
        <v>41.89</v>
      </c>
      <c r="P52" s="43">
        <f>SUMIF('OECD EU28 ICoE rearranged'!$B$13:$B$53, 'EU25 ICoE calcs'!$E52, 'OECD EU28 ICoE rearranged'!P$13:P$53)</f>
        <v>25.74</v>
      </c>
      <c r="Q52" s="43">
        <f>SUMIF('OECD EU28 ICoE rearranged'!$B$13:$B$53, 'EU25 ICoE calcs'!$E52, 'OECD EU28 ICoE rearranged'!Q$13:Q$53)</f>
        <v>24.34</v>
      </c>
      <c r="R52" s="43">
        <f>SUMIF('OECD EU28 ICoE rearranged'!$B$13:$B$53, 'EU25 ICoE calcs'!$E52, 'OECD EU28 ICoE rearranged'!R$13:R$53)</f>
        <v>31.39</v>
      </c>
      <c r="S52" s="43">
        <f>SUMIF('OECD EU28 ICoE rearranged'!$B$13:$B$53, 'EU25 ICoE calcs'!$E52, 'OECD EU28 ICoE rearranged'!S$13:S$53)</f>
        <v>47.44</v>
      </c>
      <c r="T52" s="43">
        <f>SUMIF('OECD EU28 ICoE rearranged'!$B$13:$B$53, 'EU25 ICoE calcs'!$E52, 'OECD EU28 ICoE rearranged'!T$13:T$53)</f>
        <v>9.98</v>
      </c>
      <c r="U52" s="43">
        <f>SUMIF('OECD EU28 ICoE rearranged'!$B$13:$B$53, 'EU25 ICoE calcs'!$E52, 'OECD EU28 ICoE rearranged'!U$13:U$53)</f>
        <v>12.77</v>
      </c>
      <c r="V52" s="43">
        <f>SUMIF('OECD EU28 ICoE rearranged'!$B$13:$B$53, 'EU25 ICoE calcs'!$E52, 'OECD EU28 ICoE rearranged'!V$13:V$53)</f>
        <v>22.14</v>
      </c>
      <c r="W52" s="43">
        <f>SUMIF('OECD EU28 ICoE rearranged'!$B$13:$B$53, 'EU25 ICoE calcs'!$E52, 'OECD EU28 ICoE rearranged'!W$13:W$53)</f>
        <v>18.600000000000001</v>
      </c>
      <c r="X52" s="43">
        <f>SUMIF('OECD EU28 ICoE rearranged'!$B$13:$B$53, 'EU25 ICoE calcs'!$E52, 'OECD EU28 ICoE rearranged'!X$13:X$53)</f>
        <v>23.17</v>
      </c>
      <c r="Y52" s="43">
        <f>SUMIF('OECD EU28 ICoE rearranged'!$B$13:$B$53, 'EU25 ICoE calcs'!$E52, 'OECD EU28 ICoE rearranged'!Y$13:Y$53)</f>
        <v>21.14</v>
      </c>
      <c r="Z52" s="43">
        <f>SUMIF('OECD EU28 ICoE rearranged'!$B$13:$B$53, 'EU25 ICoE calcs'!$E52, 'OECD EU28 ICoE rearranged'!Z$13:Z$53)</f>
        <v>16.329999999999998</v>
      </c>
      <c r="AA52" s="43">
        <f>SUMIF('OECD EU28 ICoE rearranged'!$B$13:$B$53, 'EU25 ICoE calcs'!$E52, 'OECD EU28 ICoE rearranged'!AA$13:AA$53)</f>
        <v>11.55</v>
      </c>
      <c r="AB52" s="43">
        <f>SUMIF('OECD EU28 ICoE rearranged'!$B$13:$B$53, 'EU25 ICoE calcs'!$E52, 'OECD EU28 ICoE rearranged'!AB$13:AB$53)</f>
        <v>7.24</v>
      </c>
      <c r="AC52" s="43">
        <f>SUMIF('OECD EU28 ICoE rearranged'!$B$13:$B$53, 'EU25 ICoE calcs'!$E52, 'OECD EU28 ICoE rearranged'!AC$13:AC$53)</f>
        <v>28.75</v>
      </c>
      <c r="AD52" s="43">
        <f>SUMIF('OECD EU28 ICoE rearranged'!$B$13:$B$53, 'EU25 ICoE calcs'!$E52, 'OECD EU28 ICoE rearranged'!AD$13:AD$53)</f>
        <v>48.42</v>
      </c>
    </row>
    <row r="53" spans="2:30" x14ac:dyDescent="0.35">
      <c r="E53" s="1" t="str">
        <f t="shared" si="1"/>
        <v>ISIC 06</v>
      </c>
      <c r="F53" s="43">
        <f>SUMIF('OECD EU28 ICoE rearranged'!$B$13:$B$53, 'EU25 ICoE calcs'!$E53, 'OECD EU28 ICoE rearranged'!F$13:F$53)</f>
        <v>11.89</v>
      </c>
      <c r="G53" s="43">
        <f>SUMIF('OECD EU28 ICoE rearranged'!$B$13:$B$53, 'EU25 ICoE calcs'!$E53, 'OECD EU28 ICoE rearranged'!G$13:G$53)</f>
        <v>33.479999999999997</v>
      </c>
      <c r="H53" s="43">
        <f>SUMIF('OECD EU28 ICoE rearranged'!$B$13:$B$53, 'EU25 ICoE calcs'!$E53, 'OECD EU28 ICoE rearranged'!H$13:H$53)</f>
        <v>17.59</v>
      </c>
      <c r="I53" s="43">
        <f>SUMIF('OECD EU28 ICoE rearranged'!$B$13:$B$53, 'EU25 ICoE calcs'!$E53, 'OECD EU28 ICoE rearranged'!I$13:I$53)</f>
        <v>6.65</v>
      </c>
      <c r="J53" s="43">
        <f>SUMIF('OECD EU28 ICoE rearranged'!$B$13:$B$53, 'EU25 ICoE calcs'!$E53, 'OECD EU28 ICoE rearranged'!J$13:J$53)</f>
        <v>21.53</v>
      </c>
      <c r="K53" s="43">
        <f>SUMIF('OECD EU28 ICoE rearranged'!$B$13:$B$53, 'EU25 ICoE calcs'!$E53, 'OECD EU28 ICoE rearranged'!K$13:K$53)</f>
        <v>21.25</v>
      </c>
      <c r="L53" s="43">
        <f>SUMIF('OECD EU28 ICoE rearranged'!$B$13:$B$53, 'EU25 ICoE calcs'!$E53, 'OECD EU28 ICoE rearranged'!L$13:L$53)</f>
        <v>4.71</v>
      </c>
      <c r="M53" s="43">
        <f>SUMIF('OECD EU28 ICoE rearranged'!$B$13:$B$53, 'EU25 ICoE calcs'!$E53, 'OECD EU28 ICoE rearranged'!M$13:M$53)</f>
        <v>16.64</v>
      </c>
      <c r="N53" s="43">
        <f>SUMIF('OECD EU28 ICoE rearranged'!$B$13:$B$53, 'EU25 ICoE calcs'!$E53, 'OECD EU28 ICoE rearranged'!N$13:N$53)</f>
        <v>41.6</v>
      </c>
      <c r="O53" s="43">
        <f>SUMIF('OECD EU28 ICoE rearranged'!$B$13:$B$53, 'EU25 ICoE calcs'!$E53, 'OECD EU28 ICoE rearranged'!O$13:O$53)</f>
        <v>41.89</v>
      </c>
      <c r="P53" s="43">
        <f>SUMIF('OECD EU28 ICoE rearranged'!$B$13:$B$53, 'EU25 ICoE calcs'!$E53, 'OECD EU28 ICoE rearranged'!P$13:P$53)</f>
        <v>25.74</v>
      </c>
      <c r="Q53" s="43">
        <f>SUMIF('OECD EU28 ICoE rearranged'!$B$13:$B$53, 'EU25 ICoE calcs'!$E53, 'OECD EU28 ICoE rearranged'!Q$13:Q$53)</f>
        <v>24.34</v>
      </c>
      <c r="R53" s="43">
        <f>SUMIF('OECD EU28 ICoE rearranged'!$B$13:$B$53, 'EU25 ICoE calcs'!$E53, 'OECD EU28 ICoE rearranged'!R$13:R$53)</f>
        <v>31.39</v>
      </c>
      <c r="S53" s="43">
        <f>SUMIF('OECD EU28 ICoE rearranged'!$B$13:$B$53, 'EU25 ICoE calcs'!$E53, 'OECD EU28 ICoE rearranged'!S$13:S$53)</f>
        <v>47.44</v>
      </c>
      <c r="T53" s="43">
        <f>SUMIF('OECD EU28 ICoE rearranged'!$B$13:$B$53, 'EU25 ICoE calcs'!$E53, 'OECD EU28 ICoE rearranged'!T$13:T$53)</f>
        <v>9.98</v>
      </c>
      <c r="U53" s="43">
        <f>SUMIF('OECD EU28 ICoE rearranged'!$B$13:$B$53, 'EU25 ICoE calcs'!$E53, 'OECD EU28 ICoE rearranged'!U$13:U$53)</f>
        <v>12.77</v>
      </c>
      <c r="V53" s="43">
        <f>SUMIF('OECD EU28 ICoE rearranged'!$B$13:$B$53, 'EU25 ICoE calcs'!$E53, 'OECD EU28 ICoE rearranged'!V$13:V$53)</f>
        <v>22.14</v>
      </c>
      <c r="W53" s="43">
        <f>SUMIF('OECD EU28 ICoE rearranged'!$B$13:$B$53, 'EU25 ICoE calcs'!$E53, 'OECD EU28 ICoE rearranged'!W$13:W$53)</f>
        <v>18.600000000000001</v>
      </c>
      <c r="X53" s="43">
        <f>SUMIF('OECD EU28 ICoE rearranged'!$B$13:$B$53, 'EU25 ICoE calcs'!$E53, 'OECD EU28 ICoE rearranged'!X$13:X$53)</f>
        <v>23.17</v>
      </c>
      <c r="Y53" s="43">
        <f>SUMIF('OECD EU28 ICoE rearranged'!$B$13:$B$53, 'EU25 ICoE calcs'!$E53, 'OECD EU28 ICoE rearranged'!Y$13:Y$53)</f>
        <v>21.14</v>
      </c>
      <c r="Z53" s="43">
        <f>SUMIF('OECD EU28 ICoE rearranged'!$B$13:$B$53, 'EU25 ICoE calcs'!$E53, 'OECD EU28 ICoE rearranged'!Z$13:Z$53)</f>
        <v>16.329999999999998</v>
      </c>
      <c r="AA53" s="43">
        <f>SUMIF('OECD EU28 ICoE rearranged'!$B$13:$B$53, 'EU25 ICoE calcs'!$E53, 'OECD EU28 ICoE rearranged'!AA$13:AA$53)</f>
        <v>11.55</v>
      </c>
      <c r="AB53" s="43">
        <f>SUMIF('OECD EU28 ICoE rearranged'!$B$13:$B$53, 'EU25 ICoE calcs'!$E53, 'OECD EU28 ICoE rearranged'!AB$13:AB$53)</f>
        <v>7.24</v>
      </c>
      <c r="AC53" s="43">
        <f>SUMIF('OECD EU28 ICoE rearranged'!$B$13:$B$53, 'EU25 ICoE calcs'!$E53, 'OECD EU28 ICoE rearranged'!AC$13:AC$53)</f>
        <v>28.75</v>
      </c>
      <c r="AD53" s="43">
        <f>SUMIF('OECD EU28 ICoE rearranged'!$B$13:$B$53, 'EU25 ICoE calcs'!$E53, 'OECD EU28 ICoE rearranged'!AD$13:AD$53)</f>
        <v>48.42</v>
      </c>
    </row>
    <row r="54" spans="2:30" x14ac:dyDescent="0.35">
      <c r="E54" s="1" t="str">
        <f t="shared" si="1"/>
        <v>ISIC 07T08</v>
      </c>
      <c r="F54" s="43">
        <f>SUMIF('OECD EU28 ICoE rearranged'!$B$13:$B$53, 'EU25 ICoE calcs'!$E54, 'OECD EU28 ICoE rearranged'!F$13:F$53)</f>
        <v>0</v>
      </c>
      <c r="G54" s="43">
        <f>SUMIF('OECD EU28 ICoE rearranged'!$B$13:$B$53, 'EU25 ICoE calcs'!$E54, 'OECD EU28 ICoE rearranged'!G$13:G$53)</f>
        <v>0</v>
      </c>
      <c r="H54" s="43">
        <f>SUMIF('OECD EU28 ICoE rearranged'!$B$13:$B$53, 'EU25 ICoE calcs'!$E54, 'OECD EU28 ICoE rearranged'!H$13:H$53)</f>
        <v>0</v>
      </c>
      <c r="I54" s="43">
        <f>SUMIF('OECD EU28 ICoE rearranged'!$B$13:$B$53, 'EU25 ICoE calcs'!$E54, 'OECD EU28 ICoE rearranged'!I$13:I$53)</f>
        <v>0</v>
      </c>
      <c r="J54" s="43">
        <f>SUMIF('OECD EU28 ICoE rearranged'!$B$13:$B$53, 'EU25 ICoE calcs'!$E54, 'OECD EU28 ICoE rearranged'!J$13:J$53)</f>
        <v>0</v>
      </c>
      <c r="K54" s="43">
        <f>SUMIF('OECD EU28 ICoE rearranged'!$B$13:$B$53, 'EU25 ICoE calcs'!$E54, 'OECD EU28 ICoE rearranged'!K$13:K$53)</f>
        <v>0</v>
      </c>
      <c r="L54" s="43">
        <f>SUMIF('OECD EU28 ICoE rearranged'!$B$13:$B$53, 'EU25 ICoE calcs'!$E54, 'OECD EU28 ICoE rearranged'!L$13:L$53)</f>
        <v>0</v>
      </c>
      <c r="M54" s="43">
        <f>SUMIF('OECD EU28 ICoE rearranged'!$B$13:$B$53, 'EU25 ICoE calcs'!$E54, 'OECD EU28 ICoE rearranged'!M$13:M$53)</f>
        <v>0</v>
      </c>
      <c r="N54" s="43">
        <f>SUMIF('OECD EU28 ICoE rearranged'!$B$13:$B$53, 'EU25 ICoE calcs'!$E54, 'OECD EU28 ICoE rearranged'!N$13:N$53)</f>
        <v>0</v>
      </c>
      <c r="O54" s="43">
        <f>SUMIF('OECD EU28 ICoE rearranged'!$B$13:$B$53, 'EU25 ICoE calcs'!$E54, 'OECD EU28 ICoE rearranged'!O$13:O$53)</f>
        <v>0</v>
      </c>
      <c r="P54" s="43">
        <f>SUMIF('OECD EU28 ICoE rearranged'!$B$13:$B$53, 'EU25 ICoE calcs'!$E54, 'OECD EU28 ICoE rearranged'!P$13:P$53)</f>
        <v>0</v>
      </c>
      <c r="Q54" s="43">
        <f>SUMIF('OECD EU28 ICoE rearranged'!$B$13:$B$53, 'EU25 ICoE calcs'!$E54, 'OECD EU28 ICoE rearranged'!Q$13:Q$53)</f>
        <v>0</v>
      </c>
      <c r="R54" s="43">
        <f>SUMIF('OECD EU28 ICoE rearranged'!$B$13:$B$53, 'EU25 ICoE calcs'!$E54, 'OECD EU28 ICoE rearranged'!R$13:R$53)</f>
        <v>0</v>
      </c>
      <c r="S54" s="43">
        <f>SUMIF('OECD EU28 ICoE rearranged'!$B$13:$B$53, 'EU25 ICoE calcs'!$E54, 'OECD EU28 ICoE rearranged'!S$13:S$53)</f>
        <v>0</v>
      </c>
      <c r="T54" s="43">
        <f>SUMIF('OECD EU28 ICoE rearranged'!$B$13:$B$53, 'EU25 ICoE calcs'!$E54, 'OECD EU28 ICoE rearranged'!T$13:T$53)</f>
        <v>0</v>
      </c>
      <c r="U54" s="43">
        <f>SUMIF('OECD EU28 ICoE rearranged'!$B$13:$B$53, 'EU25 ICoE calcs'!$E54, 'OECD EU28 ICoE rearranged'!U$13:U$53)</f>
        <v>0</v>
      </c>
      <c r="V54" s="43">
        <f>SUMIF('OECD EU28 ICoE rearranged'!$B$13:$B$53, 'EU25 ICoE calcs'!$E54, 'OECD EU28 ICoE rearranged'!V$13:V$53)</f>
        <v>0</v>
      </c>
      <c r="W54" s="43">
        <f>SUMIF('OECD EU28 ICoE rearranged'!$B$13:$B$53, 'EU25 ICoE calcs'!$E54, 'OECD EU28 ICoE rearranged'!W$13:W$53)</f>
        <v>0</v>
      </c>
      <c r="X54" s="43">
        <f>SUMIF('OECD EU28 ICoE rearranged'!$B$13:$B$53, 'EU25 ICoE calcs'!$E54, 'OECD EU28 ICoE rearranged'!X$13:X$53)</f>
        <v>0</v>
      </c>
      <c r="Y54" s="43">
        <f>SUMIF('OECD EU28 ICoE rearranged'!$B$13:$B$53, 'EU25 ICoE calcs'!$E54, 'OECD EU28 ICoE rearranged'!Y$13:Y$53)</f>
        <v>0</v>
      </c>
      <c r="Z54" s="43">
        <f>SUMIF('OECD EU28 ICoE rearranged'!$B$13:$B$53, 'EU25 ICoE calcs'!$E54, 'OECD EU28 ICoE rearranged'!Z$13:Z$53)</f>
        <v>0</v>
      </c>
      <c r="AA54" s="43">
        <f>SUMIF('OECD EU28 ICoE rearranged'!$B$13:$B$53, 'EU25 ICoE calcs'!$E54, 'OECD EU28 ICoE rearranged'!AA$13:AA$53)</f>
        <v>0</v>
      </c>
      <c r="AB54" s="43">
        <f>SUMIF('OECD EU28 ICoE rearranged'!$B$13:$B$53, 'EU25 ICoE calcs'!$E54, 'OECD EU28 ICoE rearranged'!AB$13:AB$53)</f>
        <v>0</v>
      </c>
      <c r="AC54" s="43">
        <f>SUMIF('OECD EU28 ICoE rearranged'!$B$13:$B$53, 'EU25 ICoE calcs'!$E54, 'OECD EU28 ICoE rearranged'!AC$13:AC$53)</f>
        <v>0</v>
      </c>
      <c r="AD54" s="43">
        <f>SUMIF('OECD EU28 ICoE rearranged'!$B$13:$B$53, 'EU25 ICoE calcs'!$E54, 'OECD EU28 ICoE rearranged'!AD$13:AD$53)</f>
        <v>0</v>
      </c>
    </row>
    <row r="55" spans="2:30" x14ac:dyDescent="0.35">
      <c r="E55" s="1" t="str">
        <f t="shared" si="1"/>
        <v>ISIC 10T12</v>
      </c>
      <c r="F55" s="43">
        <f>SUMIF('OECD EU28 ICoE rearranged'!$B$13:$B$53, 'EU25 ICoE calcs'!$E55, 'OECD EU28 ICoE rearranged'!F$13:F$53)</f>
        <v>29.11</v>
      </c>
      <c r="G55" s="43">
        <f>SUMIF('OECD EU28 ICoE rearranged'!$B$13:$B$53, 'EU25 ICoE calcs'!$E55, 'OECD EU28 ICoE rearranged'!G$13:G$53)</f>
        <v>41.67</v>
      </c>
      <c r="H55" s="43">
        <f>SUMIF('OECD EU28 ICoE rearranged'!$B$13:$B$53, 'EU25 ICoE calcs'!$E55, 'OECD EU28 ICoE rearranged'!H$13:H$53)</f>
        <v>32.47</v>
      </c>
      <c r="I55" s="43">
        <f>SUMIF('OECD EU28 ICoE rearranged'!$B$13:$B$53, 'EU25 ICoE calcs'!$E55, 'OECD EU28 ICoE rearranged'!I$13:I$53)</f>
        <v>35.6</v>
      </c>
      <c r="J55" s="43">
        <f>SUMIF('OECD EU28 ICoE rearranged'!$B$13:$B$53, 'EU25 ICoE calcs'!$E55, 'OECD EU28 ICoE rearranged'!J$13:J$53)</f>
        <v>35.21</v>
      </c>
      <c r="K55" s="43">
        <f>SUMIF('OECD EU28 ICoE rearranged'!$B$13:$B$53, 'EU25 ICoE calcs'!$E55, 'OECD EU28 ICoE rearranged'!K$13:K$53)</f>
        <v>25.95</v>
      </c>
      <c r="L55" s="43">
        <f>SUMIF('OECD EU28 ICoE rearranged'!$B$13:$B$53, 'EU25 ICoE calcs'!$E55, 'OECD EU28 ICoE rearranged'!L$13:L$53)</f>
        <v>19.61</v>
      </c>
      <c r="M55" s="43">
        <f>SUMIF('OECD EU28 ICoE rearranged'!$B$13:$B$53, 'EU25 ICoE calcs'!$E55, 'OECD EU28 ICoE rearranged'!M$13:M$53)</f>
        <v>26.11</v>
      </c>
      <c r="N55" s="43">
        <f>SUMIF('OECD EU28 ICoE rearranged'!$B$13:$B$53, 'EU25 ICoE calcs'!$E55, 'OECD EU28 ICoE rearranged'!N$13:N$53)</f>
        <v>36.01</v>
      </c>
      <c r="O55" s="43">
        <f>SUMIF('OECD EU28 ICoE rearranged'!$B$13:$B$53, 'EU25 ICoE calcs'!$E55, 'OECD EU28 ICoE rearranged'!O$13:O$53)</f>
        <v>29.9</v>
      </c>
      <c r="P55" s="43">
        <f>SUMIF('OECD EU28 ICoE rearranged'!$B$13:$B$53, 'EU25 ICoE calcs'!$E55, 'OECD EU28 ICoE rearranged'!P$13:P$53)</f>
        <v>20.51</v>
      </c>
      <c r="Q55" s="43">
        <f>SUMIF('OECD EU28 ICoE rearranged'!$B$13:$B$53, 'EU25 ICoE calcs'!$E55, 'OECD EU28 ICoE rearranged'!Q$13:Q$53)</f>
        <v>29.13</v>
      </c>
      <c r="R55" s="43">
        <f>SUMIF('OECD EU28 ICoE rearranged'!$B$13:$B$53, 'EU25 ICoE calcs'!$E55, 'OECD EU28 ICoE rearranged'!R$13:R$53)</f>
        <v>27.79</v>
      </c>
      <c r="S55" s="43">
        <f>SUMIF('OECD EU28 ICoE rearranged'!$B$13:$B$53, 'EU25 ICoE calcs'!$E55, 'OECD EU28 ICoE rearranged'!S$13:S$53)</f>
        <v>51.45</v>
      </c>
      <c r="T55" s="43">
        <f>SUMIF('OECD EU28 ICoE rearranged'!$B$13:$B$53, 'EU25 ICoE calcs'!$E55, 'OECD EU28 ICoE rearranged'!T$13:T$53)</f>
        <v>33.729999999999997</v>
      </c>
      <c r="U55" s="43">
        <f>SUMIF('OECD EU28 ICoE rearranged'!$B$13:$B$53, 'EU25 ICoE calcs'!$E55, 'OECD EU28 ICoE rearranged'!U$13:U$53)</f>
        <v>24.08</v>
      </c>
      <c r="V55" s="43">
        <f>SUMIF('OECD EU28 ICoE rearranged'!$B$13:$B$53, 'EU25 ICoE calcs'!$E55, 'OECD EU28 ICoE rearranged'!V$13:V$53)</f>
        <v>28.31</v>
      </c>
      <c r="W55" s="43">
        <f>SUMIF('OECD EU28 ICoE rearranged'!$B$13:$B$53, 'EU25 ICoE calcs'!$E55, 'OECD EU28 ICoE rearranged'!W$13:W$53)</f>
        <v>30.64</v>
      </c>
      <c r="X55" s="43">
        <f>SUMIF('OECD EU28 ICoE rearranged'!$B$13:$B$53, 'EU25 ICoE calcs'!$E55, 'OECD EU28 ICoE rearranged'!X$13:X$53)</f>
        <v>32.619999999999997</v>
      </c>
      <c r="Y55" s="43">
        <f>SUMIF('OECD EU28 ICoE rearranged'!$B$13:$B$53, 'EU25 ICoE calcs'!$E55, 'OECD EU28 ICoE rearranged'!Y$13:Y$53)</f>
        <v>22.32</v>
      </c>
      <c r="Z55" s="43">
        <f>SUMIF('OECD EU28 ICoE rearranged'!$B$13:$B$53, 'EU25 ICoE calcs'!$E55, 'OECD EU28 ICoE rearranged'!Z$13:Z$53)</f>
        <v>23.18</v>
      </c>
      <c r="AA55" s="43">
        <f>SUMIF('OECD EU28 ICoE rearranged'!$B$13:$B$53, 'EU25 ICoE calcs'!$E55, 'OECD EU28 ICoE rearranged'!AA$13:AA$53)</f>
        <v>19.77</v>
      </c>
      <c r="AB55" s="43">
        <f>SUMIF('OECD EU28 ICoE rearranged'!$B$13:$B$53, 'EU25 ICoE calcs'!$E55, 'OECD EU28 ICoE rearranged'!AB$13:AB$53)</f>
        <v>32.090000000000003</v>
      </c>
      <c r="AC55" s="43">
        <f>SUMIF('OECD EU28 ICoE rearranged'!$B$13:$B$53, 'EU25 ICoE calcs'!$E55, 'OECD EU28 ICoE rearranged'!AC$13:AC$53)</f>
        <v>23.39</v>
      </c>
      <c r="AD55" s="43">
        <f>SUMIF('OECD EU28 ICoE rearranged'!$B$13:$B$53, 'EU25 ICoE calcs'!$E55, 'OECD EU28 ICoE rearranged'!AD$13:AD$53)</f>
        <v>40.770000000000003</v>
      </c>
    </row>
    <row r="56" spans="2:30" x14ac:dyDescent="0.35">
      <c r="E56" s="1" t="str">
        <f t="shared" si="1"/>
        <v>ISIC 13T15</v>
      </c>
      <c r="F56" s="43">
        <f>SUMIF('OECD EU28 ICoE rearranged'!$B$13:$B$53, 'EU25 ICoE calcs'!$E56, 'OECD EU28 ICoE rearranged'!F$13:F$53)</f>
        <v>32.49</v>
      </c>
      <c r="G56" s="43">
        <f>SUMIF('OECD EU28 ICoE rearranged'!$B$13:$B$53, 'EU25 ICoE calcs'!$E56, 'OECD EU28 ICoE rearranged'!G$13:G$53)</f>
        <v>40.5</v>
      </c>
      <c r="H56" s="43">
        <f>SUMIF('OECD EU28 ICoE rearranged'!$B$13:$B$53, 'EU25 ICoE calcs'!$E56, 'OECD EU28 ICoE rearranged'!H$13:H$53)</f>
        <v>38.86</v>
      </c>
      <c r="I56" s="43">
        <f>SUMIF('OECD EU28 ICoE rearranged'!$B$13:$B$53, 'EU25 ICoE calcs'!$E56, 'OECD EU28 ICoE rearranged'!I$13:I$53)</f>
        <v>31.29</v>
      </c>
      <c r="J56" s="43">
        <f>SUMIF('OECD EU28 ICoE rearranged'!$B$13:$B$53, 'EU25 ICoE calcs'!$E56, 'OECD EU28 ICoE rearranged'!J$13:J$53)</f>
        <v>38.950000000000003</v>
      </c>
      <c r="K56" s="43">
        <f>SUMIF('OECD EU28 ICoE rearranged'!$B$13:$B$53, 'EU25 ICoE calcs'!$E56, 'OECD EU28 ICoE rearranged'!K$13:K$53)</f>
        <v>26.19</v>
      </c>
      <c r="L56" s="43">
        <f>SUMIF('OECD EU28 ICoE rearranged'!$B$13:$B$53, 'EU25 ICoE calcs'!$E56, 'OECD EU28 ICoE rearranged'!L$13:L$53)</f>
        <v>27.11</v>
      </c>
      <c r="M56" s="43">
        <f>SUMIF('OECD EU28 ICoE rearranged'!$B$13:$B$53, 'EU25 ICoE calcs'!$E56, 'OECD EU28 ICoE rearranged'!M$13:M$53)</f>
        <v>26.59</v>
      </c>
      <c r="N56" s="43">
        <f>SUMIF('OECD EU28 ICoE rearranged'!$B$13:$B$53, 'EU25 ICoE calcs'!$E56, 'OECD EU28 ICoE rearranged'!N$13:N$53)</f>
        <v>41.77</v>
      </c>
      <c r="O56" s="43">
        <f>SUMIF('OECD EU28 ICoE rearranged'!$B$13:$B$53, 'EU25 ICoE calcs'!$E56, 'OECD EU28 ICoE rearranged'!O$13:O$53)</f>
        <v>34.83</v>
      </c>
      <c r="P56" s="43">
        <f>SUMIF('OECD EU28 ICoE rearranged'!$B$13:$B$53, 'EU25 ICoE calcs'!$E56, 'OECD EU28 ICoE rearranged'!P$13:P$53)</f>
        <v>21.63</v>
      </c>
      <c r="Q56" s="43">
        <f>SUMIF('OECD EU28 ICoE rearranged'!$B$13:$B$53, 'EU25 ICoE calcs'!$E56, 'OECD EU28 ICoE rearranged'!Q$13:Q$53)</f>
        <v>34.340000000000003</v>
      </c>
      <c r="R56" s="43">
        <f>SUMIF('OECD EU28 ICoE rearranged'!$B$13:$B$53, 'EU25 ICoE calcs'!$E56, 'OECD EU28 ICoE rearranged'!R$13:R$53)</f>
        <v>25.08</v>
      </c>
      <c r="S56" s="43">
        <f>SUMIF('OECD EU28 ICoE rearranged'!$B$13:$B$53, 'EU25 ICoE calcs'!$E56, 'OECD EU28 ICoE rearranged'!S$13:S$53)</f>
        <v>41.35</v>
      </c>
      <c r="T56" s="43">
        <f>SUMIF('OECD EU28 ICoE rearranged'!$B$13:$B$53, 'EU25 ICoE calcs'!$E56, 'OECD EU28 ICoE rearranged'!T$13:T$53)</f>
        <v>29.13</v>
      </c>
      <c r="U56" s="43">
        <f>SUMIF('OECD EU28 ICoE rearranged'!$B$13:$B$53, 'EU25 ICoE calcs'!$E56, 'OECD EU28 ICoE rearranged'!U$13:U$53)</f>
        <v>29.02</v>
      </c>
      <c r="V56" s="43">
        <f>SUMIF('OECD EU28 ICoE rearranged'!$B$13:$B$53, 'EU25 ICoE calcs'!$E56, 'OECD EU28 ICoE rearranged'!V$13:V$53)</f>
        <v>28.68</v>
      </c>
      <c r="W56" s="43">
        <f>SUMIF('OECD EU28 ICoE rearranged'!$B$13:$B$53, 'EU25 ICoE calcs'!$E56, 'OECD EU28 ICoE rearranged'!W$13:W$53)</f>
        <v>39.18</v>
      </c>
      <c r="X56" s="43">
        <f>SUMIF('OECD EU28 ICoE rearranged'!$B$13:$B$53, 'EU25 ICoE calcs'!$E56, 'OECD EU28 ICoE rearranged'!X$13:X$53)</f>
        <v>39.04</v>
      </c>
      <c r="Y56" s="43">
        <f>SUMIF('OECD EU28 ICoE rearranged'!$B$13:$B$53, 'EU25 ICoE calcs'!$E56, 'OECD EU28 ICoE rearranged'!Y$13:Y$53)</f>
        <v>29.12</v>
      </c>
      <c r="Z56" s="43">
        <f>SUMIF('OECD EU28 ICoE rearranged'!$B$13:$B$53, 'EU25 ICoE calcs'!$E56, 'OECD EU28 ICoE rearranged'!Z$13:Z$53)</f>
        <v>24.05</v>
      </c>
      <c r="AA56" s="43">
        <f>SUMIF('OECD EU28 ICoE rearranged'!$B$13:$B$53, 'EU25 ICoE calcs'!$E56, 'OECD EU28 ICoE rearranged'!AA$13:AA$53)</f>
        <v>17.57</v>
      </c>
      <c r="AB56" s="43">
        <f>SUMIF('OECD EU28 ICoE rearranged'!$B$13:$B$53, 'EU25 ICoE calcs'!$E56, 'OECD EU28 ICoE rearranged'!AB$13:AB$53)</f>
        <v>29.71</v>
      </c>
      <c r="AC56" s="43">
        <f>SUMIF('OECD EU28 ICoE rearranged'!$B$13:$B$53, 'EU25 ICoE calcs'!$E56, 'OECD EU28 ICoE rearranged'!AC$13:AC$53)</f>
        <v>31.71</v>
      </c>
      <c r="AD56" s="43">
        <f>SUMIF('OECD EU28 ICoE rearranged'!$B$13:$B$53, 'EU25 ICoE calcs'!$E56, 'OECD EU28 ICoE rearranged'!AD$13:AD$53)</f>
        <v>44.71</v>
      </c>
    </row>
    <row r="57" spans="2:30" x14ac:dyDescent="0.35">
      <c r="E57" s="1" t="str">
        <f t="shared" si="1"/>
        <v>ISIC 16</v>
      </c>
      <c r="F57" s="43">
        <f>SUMIF('OECD EU28 ICoE rearranged'!$B$13:$B$53, 'EU25 ICoE calcs'!$E57, 'OECD EU28 ICoE rearranged'!F$13:F$53)</f>
        <v>28.52</v>
      </c>
      <c r="G57" s="43">
        <f>SUMIF('OECD EU28 ICoE rearranged'!$B$13:$B$53, 'EU25 ICoE calcs'!$E57, 'OECD EU28 ICoE rearranged'!G$13:G$53)</f>
        <v>39.909999999999997</v>
      </c>
      <c r="H57" s="43">
        <f>SUMIF('OECD EU28 ICoE rearranged'!$B$13:$B$53, 'EU25 ICoE calcs'!$E57, 'OECD EU28 ICoE rearranged'!H$13:H$53)</f>
        <v>30.7</v>
      </c>
      <c r="I57" s="43">
        <f>SUMIF('OECD EU28 ICoE rearranged'!$B$13:$B$53, 'EU25 ICoE calcs'!$E57, 'OECD EU28 ICoE rearranged'!I$13:I$53)</f>
        <v>27.91</v>
      </c>
      <c r="J57" s="43">
        <f>SUMIF('OECD EU28 ICoE rearranged'!$B$13:$B$53, 'EU25 ICoE calcs'!$E57, 'OECD EU28 ICoE rearranged'!J$13:J$53)</f>
        <v>34.119999999999997</v>
      </c>
      <c r="K57" s="43">
        <f>SUMIF('OECD EU28 ICoE rearranged'!$B$13:$B$53, 'EU25 ICoE calcs'!$E57, 'OECD EU28 ICoE rearranged'!K$13:K$53)</f>
        <v>21.08</v>
      </c>
      <c r="L57" s="43">
        <f>SUMIF('OECD EU28 ICoE rearranged'!$B$13:$B$53, 'EU25 ICoE calcs'!$E57, 'OECD EU28 ICoE rearranged'!L$13:L$53)</f>
        <v>19.63</v>
      </c>
      <c r="M57" s="43">
        <f>SUMIF('OECD EU28 ICoE rearranged'!$B$13:$B$53, 'EU25 ICoE calcs'!$E57, 'OECD EU28 ICoE rearranged'!M$13:M$53)</f>
        <v>23.95</v>
      </c>
      <c r="N57" s="43">
        <f>SUMIF('OECD EU28 ICoE rearranged'!$B$13:$B$53, 'EU25 ICoE calcs'!$E57, 'OECD EU28 ICoE rearranged'!N$13:N$53)</f>
        <v>41.08</v>
      </c>
      <c r="O57" s="43">
        <f>SUMIF('OECD EU28 ICoE rearranged'!$B$13:$B$53, 'EU25 ICoE calcs'!$E57, 'OECD EU28 ICoE rearranged'!O$13:O$53)</f>
        <v>41.58</v>
      </c>
      <c r="P57" s="43">
        <f>SUMIF('OECD EU28 ICoE rearranged'!$B$13:$B$53, 'EU25 ICoE calcs'!$E57, 'OECD EU28 ICoE rearranged'!P$13:P$53)</f>
        <v>19.12</v>
      </c>
      <c r="Q57" s="43">
        <f>SUMIF('OECD EU28 ICoE rearranged'!$B$13:$B$53, 'EU25 ICoE calcs'!$E57, 'OECD EU28 ICoE rearranged'!Q$13:Q$53)</f>
        <v>23.36</v>
      </c>
      <c r="R57" s="43">
        <f>SUMIF('OECD EU28 ICoE rearranged'!$B$13:$B$53, 'EU25 ICoE calcs'!$E57, 'OECD EU28 ICoE rearranged'!R$13:R$53)</f>
        <v>26.17</v>
      </c>
      <c r="S57" s="43">
        <f>SUMIF('OECD EU28 ICoE rearranged'!$B$13:$B$53, 'EU25 ICoE calcs'!$E57, 'OECD EU28 ICoE rearranged'!S$13:S$53)</f>
        <v>60.67</v>
      </c>
      <c r="T57" s="43">
        <f>SUMIF('OECD EU28 ICoE rearranged'!$B$13:$B$53, 'EU25 ICoE calcs'!$E57, 'OECD EU28 ICoE rearranged'!T$13:T$53)</f>
        <v>27.17</v>
      </c>
      <c r="U57" s="43">
        <f>SUMIF('OECD EU28 ICoE rearranged'!$B$13:$B$53, 'EU25 ICoE calcs'!$E57, 'OECD EU28 ICoE rearranged'!U$13:U$53)</f>
        <v>23.25</v>
      </c>
      <c r="V57" s="43">
        <f>SUMIF('OECD EU28 ICoE rearranged'!$B$13:$B$53, 'EU25 ICoE calcs'!$E57, 'OECD EU28 ICoE rearranged'!V$13:V$53)</f>
        <v>24.44</v>
      </c>
      <c r="W57" s="43">
        <f>SUMIF('OECD EU28 ICoE rearranged'!$B$13:$B$53, 'EU25 ICoE calcs'!$E57, 'OECD EU28 ICoE rearranged'!W$13:W$53)</f>
        <v>19.579999999999998</v>
      </c>
      <c r="X57" s="43">
        <f>SUMIF('OECD EU28 ICoE rearranged'!$B$13:$B$53, 'EU25 ICoE calcs'!$E57, 'OECD EU28 ICoE rearranged'!X$13:X$53)</f>
        <v>36.26</v>
      </c>
      <c r="Y57" s="43">
        <f>SUMIF('OECD EU28 ICoE rearranged'!$B$13:$B$53, 'EU25 ICoE calcs'!$E57, 'OECD EU28 ICoE rearranged'!Y$13:Y$53)</f>
        <v>20.45</v>
      </c>
      <c r="Z57" s="43">
        <f>SUMIF('OECD EU28 ICoE rearranged'!$B$13:$B$53, 'EU25 ICoE calcs'!$E57, 'OECD EU28 ICoE rearranged'!Z$13:Z$53)</f>
        <v>19.809999999999999</v>
      </c>
      <c r="AA57" s="43">
        <f>SUMIF('OECD EU28 ICoE rearranged'!$B$13:$B$53, 'EU25 ICoE calcs'!$E57, 'OECD EU28 ICoE rearranged'!AA$13:AA$53)</f>
        <v>25.42</v>
      </c>
      <c r="AB57" s="43">
        <f>SUMIF('OECD EU28 ICoE rearranged'!$B$13:$B$53, 'EU25 ICoE calcs'!$E57, 'OECD EU28 ICoE rearranged'!AB$13:AB$53)</f>
        <v>28.25</v>
      </c>
      <c r="AC57" s="43">
        <f>SUMIF('OECD EU28 ICoE rearranged'!$B$13:$B$53, 'EU25 ICoE calcs'!$E57, 'OECD EU28 ICoE rearranged'!AC$13:AC$53)</f>
        <v>28.34</v>
      </c>
      <c r="AD57" s="43">
        <f>SUMIF('OECD EU28 ICoE rearranged'!$B$13:$B$53, 'EU25 ICoE calcs'!$E57, 'OECD EU28 ICoE rearranged'!AD$13:AD$53)</f>
        <v>36.6</v>
      </c>
    </row>
    <row r="58" spans="2:30" x14ac:dyDescent="0.35">
      <c r="E58" s="1" t="str">
        <f t="shared" si="1"/>
        <v>ISIC 17T18</v>
      </c>
      <c r="F58" s="43">
        <f>SUMIF('OECD EU28 ICoE rearranged'!$B$13:$B$53, 'EU25 ICoE calcs'!$E58, 'OECD EU28 ICoE rearranged'!F$13:F$53)</f>
        <v>30.8</v>
      </c>
      <c r="G58" s="43">
        <f>SUMIF('OECD EU28 ICoE rearranged'!$B$13:$B$53, 'EU25 ICoE calcs'!$E58, 'OECD EU28 ICoE rearranged'!G$13:G$53)</f>
        <v>39.380000000000003</v>
      </c>
      <c r="H58" s="43">
        <f>SUMIF('OECD EU28 ICoE rearranged'!$B$13:$B$53, 'EU25 ICoE calcs'!$E58, 'OECD EU28 ICoE rearranged'!H$13:H$53)</f>
        <v>39.840000000000003</v>
      </c>
      <c r="I58" s="43">
        <f>SUMIF('OECD EU28 ICoE rearranged'!$B$13:$B$53, 'EU25 ICoE calcs'!$E58, 'OECD EU28 ICoE rearranged'!I$13:I$53)</f>
        <v>27.85</v>
      </c>
      <c r="J58" s="43">
        <f>SUMIF('OECD EU28 ICoE rearranged'!$B$13:$B$53, 'EU25 ICoE calcs'!$E58, 'OECD EU28 ICoE rearranged'!J$13:J$53)</f>
        <v>38.49</v>
      </c>
      <c r="K58" s="43">
        <f>SUMIF('OECD EU28 ICoE rearranged'!$B$13:$B$53, 'EU25 ICoE calcs'!$E58, 'OECD EU28 ICoE rearranged'!K$13:K$53)</f>
        <v>24.12</v>
      </c>
      <c r="L58" s="43">
        <f>SUMIF('OECD EU28 ICoE rearranged'!$B$13:$B$53, 'EU25 ICoE calcs'!$E58, 'OECD EU28 ICoE rearranged'!L$13:L$53)</f>
        <v>22.97</v>
      </c>
      <c r="M58" s="43">
        <f>SUMIF('OECD EU28 ICoE rearranged'!$B$13:$B$53, 'EU25 ICoE calcs'!$E58, 'OECD EU28 ICoE rearranged'!M$13:M$53)</f>
        <v>25.03</v>
      </c>
      <c r="N58" s="43">
        <f>SUMIF('OECD EU28 ICoE rearranged'!$B$13:$B$53, 'EU25 ICoE calcs'!$E58, 'OECD EU28 ICoE rearranged'!N$13:N$53)</f>
        <v>44.35</v>
      </c>
      <c r="O58" s="43">
        <f>SUMIF('OECD EU28 ICoE rearranged'!$B$13:$B$53, 'EU25 ICoE calcs'!$E58, 'OECD EU28 ICoE rearranged'!O$13:O$53)</f>
        <v>25.86</v>
      </c>
      <c r="P58" s="43">
        <f>SUMIF('OECD EU28 ICoE rearranged'!$B$13:$B$53, 'EU25 ICoE calcs'!$E58, 'OECD EU28 ICoE rearranged'!P$13:P$53)</f>
        <v>21.96</v>
      </c>
      <c r="Q58" s="43">
        <f>SUMIF('OECD EU28 ICoE rearranged'!$B$13:$B$53, 'EU25 ICoE calcs'!$E58, 'OECD EU28 ICoE rearranged'!Q$13:Q$53)</f>
        <v>31.47</v>
      </c>
      <c r="R58" s="43">
        <f>SUMIF('OECD EU28 ICoE rearranged'!$B$13:$B$53, 'EU25 ICoE calcs'!$E58, 'OECD EU28 ICoE rearranged'!R$13:R$53)</f>
        <v>26.93</v>
      </c>
      <c r="S58" s="43">
        <f>SUMIF('OECD EU28 ICoE rearranged'!$B$13:$B$53, 'EU25 ICoE calcs'!$E58, 'OECD EU28 ICoE rearranged'!S$13:S$53)</f>
        <v>45.98</v>
      </c>
      <c r="T58" s="43">
        <f>SUMIF('OECD EU28 ICoE rearranged'!$B$13:$B$53, 'EU25 ICoE calcs'!$E58, 'OECD EU28 ICoE rearranged'!T$13:T$53)</f>
        <v>34.43</v>
      </c>
      <c r="U58" s="43">
        <f>SUMIF('OECD EU28 ICoE rearranged'!$B$13:$B$53, 'EU25 ICoE calcs'!$E58, 'OECD EU28 ICoE rearranged'!U$13:U$53)</f>
        <v>28.99</v>
      </c>
      <c r="V58" s="43">
        <f>SUMIF('OECD EU28 ICoE rearranged'!$B$13:$B$53, 'EU25 ICoE calcs'!$E58, 'OECD EU28 ICoE rearranged'!V$13:V$53)</f>
        <v>28.75</v>
      </c>
      <c r="W58" s="43">
        <f>SUMIF('OECD EU28 ICoE rearranged'!$B$13:$B$53, 'EU25 ICoE calcs'!$E58, 'OECD EU28 ICoE rearranged'!W$13:W$53)</f>
        <v>35.72</v>
      </c>
      <c r="X58" s="43">
        <f>SUMIF('OECD EU28 ICoE rearranged'!$B$13:$B$53, 'EU25 ICoE calcs'!$E58, 'OECD EU28 ICoE rearranged'!X$13:X$53)</f>
        <v>41.14</v>
      </c>
      <c r="Y58" s="43">
        <f>SUMIF('OECD EU28 ICoE rearranged'!$B$13:$B$53, 'EU25 ICoE calcs'!$E58, 'OECD EU28 ICoE rearranged'!Y$13:Y$53)</f>
        <v>23.15</v>
      </c>
      <c r="Z58" s="43">
        <f>SUMIF('OECD EU28 ICoE rearranged'!$B$13:$B$53, 'EU25 ICoE calcs'!$E58, 'OECD EU28 ICoE rearranged'!Z$13:Z$53)</f>
        <v>22.38</v>
      </c>
      <c r="AA58" s="43">
        <f>SUMIF('OECD EU28 ICoE rearranged'!$B$13:$B$53, 'EU25 ICoE calcs'!$E58, 'OECD EU28 ICoE rearranged'!AA$13:AA$53)</f>
        <v>19.39</v>
      </c>
      <c r="AB58" s="43">
        <f>SUMIF('OECD EU28 ICoE rearranged'!$B$13:$B$53, 'EU25 ICoE calcs'!$E58, 'OECD EU28 ICoE rearranged'!AB$13:AB$53)</f>
        <v>37.99</v>
      </c>
      <c r="AC58" s="43">
        <f>SUMIF('OECD EU28 ICoE rearranged'!$B$13:$B$53, 'EU25 ICoE calcs'!$E58, 'OECD EU28 ICoE rearranged'!AC$13:AC$53)</f>
        <v>27.95</v>
      </c>
      <c r="AD58" s="43">
        <f>SUMIF('OECD EU28 ICoE rearranged'!$B$13:$B$53, 'EU25 ICoE calcs'!$E58, 'OECD EU28 ICoE rearranged'!AD$13:AD$53)</f>
        <v>44.03</v>
      </c>
    </row>
    <row r="59" spans="2:30" x14ac:dyDescent="0.35">
      <c r="E59" s="1" t="str">
        <f t="shared" si="1"/>
        <v>ISIC 19</v>
      </c>
      <c r="F59" s="43">
        <f>SUMIF('OECD EU28 ICoE rearranged'!$B$13:$B$53, 'EU25 ICoE calcs'!$E59, 'OECD EU28 ICoE rearranged'!F$13:F$53)</f>
        <v>70.36</v>
      </c>
      <c r="G59" s="43">
        <f>SUMIF('OECD EU28 ICoE rearranged'!$B$13:$B$53, 'EU25 ICoE calcs'!$E59, 'OECD EU28 ICoE rearranged'!G$13:G$53)</f>
        <v>63.01</v>
      </c>
      <c r="H59" s="43">
        <f>SUMIF('OECD EU28 ICoE rearranged'!$B$13:$B$53, 'EU25 ICoE calcs'!$E59, 'OECD EU28 ICoE rearranged'!H$13:H$53)</f>
        <v>77.92</v>
      </c>
      <c r="I59" s="43">
        <f>SUMIF('OECD EU28 ICoE rearranged'!$B$13:$B$53, 'EU25 ICoE calcs'!$E59, 'OECD EU28 ICoE rearranged'!I$13:I$53)</f>
        <v>38.700000000000003</v>
      </c>
      <c r="J59" s="43">
        <f>SUMIF('OECD EU28 ICoE rearranged'!$B$13:$B$53, 'EU25 ICoE calcs'!$E59, 'OECD EU28 ICoE rearranged'!J$13:J$53)</f>
        <v>29.16</v>
      </c>
      <c r="K59" s="43">
        <f>SUMIF('OECD EU28 ICoE rearranged'!$B$13:$B$53, 'EU25 ICoE calcs'!$E59, 'OECD EU28 ICoE rearranged'!K$13:K$53)</f>
        <v>56.54</v>
      </c>
      <c r="L59" s="43">
        <f>SUMIF('OECD EU28 ICoE rearranged'!$B$13:$B$53, 'EU25 ICoE calcs'!$E59, 'OECD EU28 ICoE rearranged'!L$13:L$53)</f>
        <v>62.77</v>
      </c>
      <c r="M59" s="43">
        <f>SUMIF('OECD EU28 ICoE rearranged'!$B$13:$B$53, 'EU25 ICoE calcs'!$E59, 'OECD EU28 ICoE rearranged'!M$13:M$53)</f>
        <v>55.51</v>
      </c>
      <c r="N59" s="43">
        <f>SUMIF('OECD EU28 ICoE rearranged'!$B$13:$B$53, 'EU25 ICoE calcs'!$E59, 'OECD EU28 ICoE rearranged'!N$13:N$53)</f>
        <v>66.47</v>
      </c>
      <c r="O59" s="43">
        <f>SUMIF('OECD EU28 ICoE rearranged'!$B$13:$B$53, 'EU25 ICoE calcs'!$E59, 'OECD EU28 ICoE rearranged'!O$13:O$53)</f>
        <v>70.739999999999995</v>
      </c>
      <c r="P59" s="43">
        <f>SUMIF('OECD EU28 ICoE rearranged'!$B$13:$B$53, 'EU25 ICoE calcs'!$E59, 'OECD EU28 ICoE rearranged'!P$13:P$53)</f>
        <v>68.53</v>
      </c>
      <c r="Q59" s="43">
        <f>SUMIF('OECD EU28 ICoE rearranged'!$B$13:$B$53, 'EU25 ICoE calcs'!$E59, 'OECD EU28 ICoE rearranged'!Q$13:Q$53)</f>
        <v>23.74</v>
      </c>
      <c r="R59" s="43">
        <f>SUMIF('OECD EU28 ICoE rearranged'!$B$13:$B$53, 'EU25 ICoE calcs'!$E59, 'OECD EU28 ICoE rearranged'!R$13:R$53)</f>
        <v>78.47</v>
      </c>
      <c r="S59" s="43">
        <f>SUMIF('OECD EU28 ICoE rearranged'!$B$13:$B$53, 'EU25 ICoE calcs'!$E59, 'OECD EU28 ICoE rearranged'!S$13:S$53)</f>
        <v>56.44</v>
      </c>
      <c r="T59" s="43">
        <f>SUMIF('OECD EU28 ICoE rearranged'!$B$13:$B$53, 'EU25 ICoE calcs'!$E59, 'OECD EU28 ICoE rearranged'!T$13:T$53)</f>
        <v>66.709999999999994</v>
      </c>
      <c r="U59" s="43">
        <f>SUMIF('OECD EU28 ICoE rearranged'!$B$13:$B$53, 'EU25 ICoE calcs'!$E59, 'OECD EU28 ICoE rearranged'!U$13:U$53)</f>
        <v>53.5</v>
      </c>
      <c r="V59" s="43">
        <f>SUMIF('OECD EU28 ICoE rearranged'!$B$13:$B$53, 'EU25 ICoE calcs'!$E59, 'OECD EU28 ICoE rearranged'!V$13:V$53)</f>
        <v>72.959999999999994</v>
      </c>
      <c r="W59" s="43">
        <f>SUMIF('OECD EU28 ICoE rearranged'!$B$13:$B$53, 'EU25 ICoE calcs'!$E59, 'OECD EU28 ICoE rearranged'!W$13:W$53)</f>
        <v>69.02</v>
      </c>
      <c r="X59" s="43">
        <f>SUMIF('OECD EU28 ICoE rearranged'!$B$13:$B$53, 'EU25 ICoE calcs'!$E59, 'OECD EU28 ICoE rearranged'!X$13:X$53)</f>
        <v>55.3</v>
      </c>
      <c r="Y59" s="43">
        <f>SUMIF('OECD EU28 ICoE rearranged'!$B$13:$B$53, 'EU25 ICoE calcs'!$E59, 'OECD EU28 ICoE rearranged'!Y$13:Y$53)</f>
        <v>67.83</v>
      </c>
      <c r="Z59" s="43">
        <f>SUMIF('OECD EU28 ICoE rearranged'!$B$13:$B$53, 'EU25 ICoE calcs'!$E59, 'OECD EU28 ICoE rearranged'!Z$13:Z$53)</f>
        <v>59.28</v>
      </c>
      <c r="AA59" s="43">
        <f>SUMIF('OECD EU28 ICoE rearranged'!$B$13:$B$53, 'EU25 ICoE calcs'!$E59, 'OECD EU28 ICoE rearranged'!AA$13:AA$53)</f>
        <v>42.65</v>
      </c>
      <c r="AB59" s="43">
        <f>SUMIF('OECD EU28 ICoE rearranged'!$B$13:$B$53, 'EU25 ICoE calcs'!$E59, 'OECD EU28 ICoE rearranged'!AB$13:AB$53)</f>
        <v>77.73</v>
      </c>
      <c r="AC59" s="43">
        <f>SUMIF('OECD EU28 ICoE rearranged'!$B$13:$B$53, 'EU25 ICoE calcs'!$E59, 'OECD EU28 ICoE rearranged'!AC$13:AC$53)</f>
        <v>31.1</v>
      </c>
      <c r="AD59" s="43">
        <f>SUMIF('OECD EU28 ICoE rearranged'!$B$13:$B$53, 'EU25 ICoE calcs'!$E59, 'OECD EU28 ICoE rearranged'!AD$13:AD$53)</f>
        <v>18.57</v>
      </c>
    </row>
    <row r="60" spans="2:30" x14ac:dyDescent="0.35">
      <c r="E60" s="1" t="str">
        <f t="shared" si="1"/>
        <v>ISIC 20</v>
      </c>
      <c r="F60" s="43">
        <f>SUMIF('OECD EU28 ICoE rearranged'!$B$13:$B$53, 'EU25 ICoE calcs'!$E60, 'OECD EU28 ICoE rearranged'!F$13:F$53)</f>
        <v>36.979999999999997</v>
      </c>
      <c r="G60" s="43">
        <f>SUMIF('OECD EU28 ICoE rearranged'!$B$13:$B$53, 'EU25 ICoE calcs'!$E60, 'OECD EU28 ICoE rearranged'!G$13:G$53)</f>
        <v>38.159999999999997</v>
      </c>
      <c r="H60" s="43">
        <f>SUMIF('OECD EU28 ICoE rearranged'!$B$13:$B$53, 'EU25 ICoE calcs'!$E60, 'OECD EU28 ICoE rearranged'!H$13:H$53)</f>
        <v>38.159999999999997</v>
      </c>
      <c r="I60" s="43">
        <f>SUMIF('OECD EU28 ICoE rearranged'!$B$13:$B$53, 'EU25 ICoE calcs'!$E60, 'OECD EU28 ICoE rearranged'!I$13:I$53)</f>
        <v>15.55</v>
      </c>
      <c r="J60" s="43">
        <f>SUMIF('OECD EU28 ICoE rearranged'!$B$13:$B$53, 'EU25 ICoE calcs'!$E60, 'OECD EU28 ICoE rearranged'!J$13:J$53)</f>
        <v>48.63</v>
      </c>
      <c r="K60" s="43">
        <f>SUMIF('OECD EU28 ICoE rearranged'!$B$13:$B$53, 'EU25 ICoE calcs'!$E60, 'OECD EU28 ICoE rearranged'!K$13:K$53)</f>
        <v>28.28</v>
      </c>
      <c r="L60" s="43">
        <f>SUMIF('OECD EU28 ICoE rearranged'!$B$13:$B$53, 'EU25 ICoE calcs'!$E60, 'OECD EU28 ICoE rearranged'!L$13:L$53)</f>
        <v>25.31</v>
      </c>
      <c r="M60" s="43">
        <f>SUMIF('OECD EU28 ICoE rearranged'!$B$13:$B$53, 'EU25 ICoE calcs'!$E60, 'OECD EU28 ICoE rearranged'!M$13:M$53)</f>
        <v>25.51</v>
      </c>
      <c r="N60" s="43">
        <f>SUMIF('OECD EU28 ICoE rearranged'!$B$13:$B$53, 'EU25 ICoE calcs'!$E60, 'OECD EU28 ICoE rearranged'!N$13:N$53)</f>
        <v>43.06</v>
      </c>
      <c r="O60" s="43">
        <f>SUMIF('OECD EU28 ICoE rearranged'!$B$13:$B$53, 'EU25 ICoE calcs'!$E60, 'OECD EU28 ICoE rearranged'!O$13:O$53)</f>
        <v>34.17</v>
      </c>
      <c r="P60" s="43">
        <f>SUMIF('OECD EU28 ICoE rearranged'!$B$13:$B$53, 'EU25 ICoE calcs'!$E60, 'OECD EU28 ICoE rearranged'!P$13:P$53)</f>
        <v>30.49</v>
      </c>
      <c r="Q60" s="43">
        <f>SUMIF('OECD EU28 ICoE rearranged'!$B$13:$B$53, 'EU25 ICoE calcs'!$E60, 'OECD EU28 ICoE rearranged'!Q$13:Q$53)</f>
        <v>32.9</v>
      </c>
      <c r="R60" s="43">
        <f>SUMIF('OECD EU28 ICoE rearranged'!$B$13:$B$53, 'EU25 ICoE calcs'!$E60, 'OECD EU28 ICoE rearranged'!R$13:R$53)</f>
        <v>45.07</v>
      </c>
      <c r="S60" s="43">
        <f>SUMIF('OECD EU28 ICoE rearranged'!$B$13:$B$53, 'EU25 ICoE calcs'!$E60, 'OECD EU28 ICoE rearranged'!S$13:S$53)</f>
        <v>50.84</v>
      </c>
      <c r="T60" s="43">
        <f>SUMIF('OECD EU28 ICoE rearranged'!$B$13:$B$53, 'EU25 ICoE calcs'!$E60, 'OECD EU28 ICoE rearranged'!T$13:T$53)</f>
        <v>37.94</v>
      </c>
      <c r="U60" s="43">
        <f>SUMIF('OECD EU28 ICoE rearranged'!$B$13:$B$53, 'EU25 ICoE calcs'!$E60, 'OECD EU28 ICoE rearranged'!U$13:U$53)</f>
        <v>34.06</v>
      </c>
      <c r="V60" s="43">
        <f>SUMIF('OECD EU28 ICoE rearranged'!$B$13:$B$53, 'EU25 ICoE calcs'!$E60, 'OECD EU28 ICoE rearranged'!V$13:V$53)</f>
        <v>38.26</v>
      </c>
      <c r="W60" s="43">
        <f>SUMIF('OECD EU28 ICoE rearranged'!$B$13:$B$53, 'EU25 ICoE calcs'!$E60, 'OECD EU28 ICoE rearranged'!W$13:W$53)</f>
        <v>43.5</v>
      </c>
      <c r="X60" s="43">
        <f>SUMIF('OECD EU28 ICoE rearranged'!$B$13:$B$53, 'EU25 ICoE calcs'!$E60, 'OECD EU28 ICoE rearranged'!X$13:X$53)</f>
        <v>33.06</v>
      </c>
      <c r="Y60" s="43">
        <f>SUMIF('OECD EU28 ICoE rearranged'!$B$13:$B$53, 'EU25 ICoE calcs'!$E60, 'OECD EU28 ICoE rearranged'!Y$13:Y$53)</f>
        <v>29.59</v>
      </c>
      <c r="Z60" s="43">
        <f>SUMIF('OECD EU28 ICoE rearranged'!$B$13:$B$53, 'EU25 ICoE calcs'!$E60, 'OECD EU28 ICoE rearranged'!Z$13:Z$53)</f>
        <v>20.329999999999998</v>
      </c>
      <c r="AA60" s="43">
        <f>SUMIF('OECD EU28 ICoE rearranged'!$B$13:$B$53, 'EU25 ICoE calcs'!$E60, 'OECD EU28 ICoE rearranged'!AA$13:AA$53)</f>
        <v>23.73</v>
      </c>
      <c r="AB60" s="43">
        <f>SUMIF('OECD EU28 ICoE rearranged'!$B$13:$B$53, 'EU25 ICoE calcs'!$E60, 'OECD EU28 ICoE rearranged'!AB$13:AB$53)</f>
        <v>45.73</v>
      </c>
      <c r="AC60" s="43">
        <f>SUMIF('OECD EU28 ICoE rearranged'!$B$13:$B$53, 'EU25 ICoE calcs'!$E60, 'OECD EU28 ICoE rearranged'!AC$13:AC$53)</f>
        <v>30.9</v>
      </c>
      <c r="AD60" s="43">
        <f>SUMIF('OECD EU28 ICoE rearranged'!$B$13:$B$53, 'EU25 ICoE calcs'!$E60, 'OECD EU28 ICoE rearranged'!AD$13:AD$53)</f>
        <v>44.71</v>
      </c>
    </row>
    <row r="61" spans="2:30" x14ac:dyDescent="0.35">
      <c r="E61" s="1" t="str">
        <f t="shared" si="1"/>
        <v>ISIC 22</v>
      </c>
      <c r="F61" s="43">
        <f>SUMIF('OECD EU28 ICoE rearranged'!$B$13:$B$53, 'EU25 ICoE calcs'!$E61, 'OECD EU28 ICoE rearranged'!F$13:F$53)</f>
        <v>0</v>
      </c>
      <c r="G61" s="43">
        <f>SUMIF('OECD EU28 ICoE rearranged'!$B$13:$B$53, 'EU25 ICoE calcs'!$E61, 'OECD EU28 ICoE rearranged'!G$13:G$53)</f>
        <v>0</v>
      </c>
      <c r="H61" s="43">
        <f>SUMIF('OECD EU28 ICoE rearranged'!$B$13:$B$53, 'EU25 ICoE calcs'!$E61, 'OECD EU28 ICoE rearranged'!H$13:H$53)</f>
        <v>0</v>
      </c>
      <c r="I61" s="43">
        <f>SUMIF('OECD EU28 ICoE rearranged'!$B$13:$B$53, 'EU25 ICoE calcs'!$E61, 'OECD EU28 ICoE rearranged'!I$13:I$53)</f>
        <v>0</v>
      </c>
      <c r="J61" s="43">
        <f>SUMIF('OECD EU28 ICoE rearranged'!$B$13:$B$53, 'EU25 ICoE calcs'!$E61, 'OECD EU28 ICoE rearranged'!J$13:J$53)</f>
        <v>0</v>
      </c>
      <c r="K61" s="43">
        <f>SUMIF('OECD EU28 ICoE rearranged'!$B$13:$B$53, 'EU25 ICoE calcs'!$E61, 'OECD EU28 ICoE rearranged'!K$13:K$53)</f>
        <v>0</v>
      </c>
      <c r="L61" s="43">
        <f>SUMIF('OECD EU28 ICoE rearranged'!$B$13:$B$53, 'EU25 ICoE calcs'!$E61, 'OECD EU28 ICoE rearranged'!L$13:L$53)</f>
        <v>0</v>
      </c>
      <c r="M61" s="43">
        <f>SUMIF('OECD EU28 ICoE rearranged'!$B$13:$B$53, 'EU25 ICoE calcs'!$E61, 'OECD EU28 ICoE rearranged'!M$13:M$53)</f>
        <v>0</v>
      </c>
      <c r="N61" s="43">
        <f>SUMIF('OECD EU28 ICoE rearranged'!$B$13:$B$53, 'EU25 ICoE calcs'!$E61, 'OECD EU28 ICoE rearranged'!N$13:N$53)</f>
        <v>0</v>
      </c>
      <c r="O61" s="43">
        <f>SUMIF('OECD EU28 ICoE rearranged'!$B$13:$B$53, 'EU25 ICoE calcs'!$E61, 'OECD EU28 ICoE rearranged'!O$13:O$53)</f>
        <v>0</v>
      </c>
      <c r="P61" s="43">
        <f>SUMIF('OECD EU28 ICoE rearranged'!$B$13:$B$53, 'EU25 ICoE calcs'!$E61, 'OECD EU28 ICoE rearranged'!P$13:P$53)</f>
        <v>0</v>
      </c>
      <c r="Q61" s="43">
        <f>SUMIF('OECD EU28 ICoE rearranged'!$B$13:$B$53, 'EU25 ICoE calcs'!$E61, 'OECD EU28 ICoE rearranged'!Q$13:Q$53)</f>
        <v>0</v>
      </c>
      <c r="R61" s="43">
        <f>SUMIF('OECD EU28 ICoE rearranged'!$B$13:$B$53, 'EU25 ICoE calcs'!$E61, 'OECD EU28 ICoE rearranged'!R$13:R$53)</f>
        <v>0</v>
      </c>
      <c r="S61" s="43">
        <f>SUMIF('OECD EU28 ICoE rearranged'!$B$13:$B$53, 'EU25 ICoE calcs'!$E61, 'OECD EU28 ICoE rearranged'!S$13:S$53)</f>
        <v>0</v>
      </c>
      <c r="T61" s="43">
        <f>SUMIF('OECD EU28 ICoE rearranged'!$B$13:$B$53, 'EU25 ICoE calcs'!$E61, 'OECD EU28 ICoE rearranged'!T$13:T$53)</f>
        <v>0</v>
      </c>
      <c r="U61" s="43">
        <f>SUMIF('OECD EU28 ICoE rearranged'!$B$13:$B$53, 'EU25 ICoE calcs'!$E61, 'OECD EU28 ICoE rearranged'!U$13:U$53)</f>
        <v>0</v>
      </c>
      <c r="V61" s="43">
        <f>SUMIF('OECD EU28 ICoE rearranged'!$B$13:$B$53, 'EU25 ICoE calcs'!$E61, 'OECD EU28 ICoE rearranged'!V$13:V$53)</f>
        <v>0</v>
      </c>
      <c r="W61" s="43">
        <f>SUMIF('OECD EU28 ICoE rearranged'!$B$13:$B$53, 'EU25 ICoE calcs'!$E61, 'OECD EU28 ICoE rearranged'!W$13:W$53)</f>
        <v>0</v>
      </c>
      <c r="X61" s="43">
        <f>SUMIF('OECD EU28 ICoE rearranged'!$B$13:$B$53, 'EU25 ICoE calcs'!$E61, 'OECD EU28 ICoE rearranged'!X$13:X$53)</f>
        <v>0</v>
      </c>
      <c r="Y61" s="43">
        <f>SUMIF('OECD EU28 ICoE rearranged'!$B$13:$B$53, 'EU25 ICoE calcs'!$E61, 'OECD EU28 ICoE rearranged'!Y$13:Y$53)</f>
        <v>0</v>
      </c>
      <c r="Z61" s="43">
        <f>SUMIF('OECD EU28 ICoE rearranged'!$B$13:$B$53, 'EU25 ICoE calcs'!$E61, 'OECD EU28 ICoE rearranged'!Z$13:Z$53)</f>
        <v>0</v>
      </c>
      <c r="AA61" s="43">
        <f>SUMIF('OECD EU28 ICoE rearranged'!$B$13:$B$53, 'EU25 ICoE calcs'!$E61, 'OECD EU28 ICoE rearranged'!AA$13:AA$53)</f>
        <v>0</v>
      </c>
      <c r="AB61" s="43">
        <f>SUMIF('OECD EU28 ICoE rearranged'!$B$13:$B$53, 'EU25 ICoE calcs'!$E61, 'OECD EU28 ICoE rearranged'!AB$13:AB$53)</f>
        <v>0</v>
      </c>
      <c r="AC61" s="43">
        <f>SUMIF('OECD EU28 ICoE rearranged'!$B$13:$B$53, 'EU25 ICoE calcs'!$E61, 'OECD EU28 ICoE rearranged'!AC$13:AC$53)</f>
        <v>0</v>
      </c>
      <c r="AD61" s="43">
        <f>SUMIF('OECD EU28 ICoE rearranged'!$B$13:$B$53, 'EU25 ICoE calcs'!$E61, 'OECD EU28 ICoE rearranged'!AD$13:AD$53)</f>
        <v>0</v>
      </c>
    </row>
    <row r="62" spans="2:30" x14ac:dyDescent="0.35">
      <c r="E62" s="1" t="str">
        <f t="shared" si="1"/>
        <v>ISIC 231</v>
      </c>
      <c r="F62" s="43">
        <f>SUMIF('OECD EU28 ICoE rearranged'!$B$13:$B$53, 'EU25 ICoE calcs'!$E62, 'OECD EU28 ICoE rearranged'!F$13:F$53)</f>
        <v>25.99</v>
      </c>
      <c r="G62" s="43">
        <f>SUMIF('OECD EU28 ICoE rearranged'!$B$13:$B$53, 'EU25 ICoE calcs'!$E62, 'OECD EU28 ICoE rearranged'!G$13:G$53)</f>
        <v>36.75</v>
      </c>
      <c r="H62" s="43">
        <f>SUMIF('OECD EU28 ICoE rearranged'!$B$13:$B$53, 'EU25 ICoE calcs'!$E62, 'OECD EU28 ICoE rearranged'!H$13:H$53)</f>
        <v>31.1</v>
      </c>
      <c r="I62" s="43">
        <f>SUMIF('OECD EU28 ICoE rearranged'!$B$13:$B$53, 'EU25 ICoE calcs'!$E62, 'OECD EU28 ICoE rearranged'!I$13:I$53)</f>
        <v>24.63</v>
      </c>
      <c r="J62" s="43">
        <f>SUMIF('OECD EU28 ICoE rearranged'!$B$13:$B$53, 'EU25 ICoE calcs'!$E62, 'OECD EU28 ICoE rearranged'!J$13:J$53)</f>
        <v>32.229999999999997</v>
      </c>
      <c r="K62" s="43">
        <f>SUMIF('OECD EU28 ICoE rearranged'!$B$13:$B$53, 'EU25 ICoE calcs'!$E62, 'OECD EU28 ICoE rearranged'!K$13:K$53)</f>
        <v>23.28</v>
      </c>
      <c r="L62" s="43">
        <f>SUMIF('OECD EU28 ICoE rearranged'!$B$13:$B$53, 'EU25 ICoE calcs'!$E62, 'OECD EU28 ICoE rearranged'!L$13:L$53)</f>
        <v>19.89</v>
      </c>
      <c r="M62" s="43">
        <f>SUMIF('OECD EU28 ICoE rearranged'!$B$13:$B$53, 'EU25 ICoE calcs'!$E62, 'OECD EU28 ICoE rearranged'!M$13:M$53)</f>
        <v>21.05</v>
      </c>
      <c r="N62" s="43">
        <f>SUMIF('OECD EU28 ICoE rearranged'!$B$13:$B$53, 'EU25 ICoE calcs'!$E62, 'OECD EU28 ICoE rearranged'!N$13:N$53)</f>
        <v>39.9</v>
      </c>
      <c r="O62" s="43">
        <f>SUMIF('OECD EU28 ICoE rearranged'!$B$13:$B$53, 'EU25 ICoE calcs'!$E62, 'OECD EU28 ICoE rearranged'!O$13:O$53)</f>
        <v>38.630000000000003</v>
      </c>
      <c r="P62" s="43">
        <f>SUMIF('OECD EU28 ICoE rearranged'!$B$13:$B$53, 'EU25 ICoE calcs'!$E62, 'OECD EU28 ICoE rearranged'!P$13:P$53)</f>
        <v>20.61</v>
      </c>
      <c r="Q62" s="43">
        <f>SUMIF('OECD EU28 ICoE rearranged'!$B$13:$B$53, 'EU25 ICoE calcs'!$E62, 'OECD EU28 ICoE rearranged'!Q$13:Q$53)</f>
        <v>27.51</v>
      </c>
      <c r="R62" s="43">
        <f>SUMIF('OECD EU28 ICoE rearranged'!$B$13:$B$53, 'EU25 ICoE calcs'!$E62, 'OECD EU28 ICoE rearranged'!R$13:R$53)</f>
        <v>32.51</v>
      </c>
      <c r="S62" s="43">
        <f>SUMIF('OECD EU28 ICoE rearranged'!$B$13:$B$53, 'EU25 ICoE calcs'!$E62, 'OECD EU28 ICoE rearranged'!S$13:S$53)</f>
        <v>40.380000000000003</v>
      </c>
      <c r="T62" s="43">
        <f>SUMIF('OECD EU28 ICoE rearranged'!$B$13:$B$53, 'EU25 ICoE calcs'!$E62, 'OECD EU28 ICoE rearranged'!T$13:T$53)</f>
        <v>28.98</v>
      </c>
      <c r="U62" s="43">
        <f>SUMIF('OECD EU28 ICoE rearranged'!$B$13:$B$53, 'EU25 ICoE calcs'!$E62, 'OECD EU28 ICoE rearranged'!U$13:U$53)</f>
        <v>22.92</v>
      </c>
      <c r="V62" s="43">
        <f>SUMIF('OECD EU28 ICoE rearranged'!$B$13:$B$53, 'EU25 ICoE calcs'!$E62, 'OECD EU28 ICoE rearranged'!V$13:V$53)</f>
        <v>25.58</v>
      </c>
      <c r="W62" s="43">
        <f>SUMIF('OECD EU28 ICoE rearranged'!$B$13:$B$53, 'EU25 ICoE calcs'!$E62, 'OECD EU28 ICoE rearranged'!W$13:W$53)</f>
        <v>32.75</v>
      </c>
      <c r="X62" s="43">
        <f>SUMIF('OECD EU28 ICoE rearranged'!$B$13:$B$53, 'EU25 ICoE calcs'!$E62, 'OECD EU28 ICoE rearranged'!X$13:X$53)</f>
        <v>31.2</v>
      </c>
      <c r="Y62" s="43">
        <f>SUMIF('OECD EU28 ICoE rearranged'!$B$13:$B$53, 'EU25 ICoE calcs'!$E62, 'OECD EU28 ICoE rearranged'!Y$13:Y$53)</f>
        <v>21.58</v>
      </c>
      <c r="Z62" s="43">
        <f>SUMIF('OECD EU28 ICoE rearranged'!$B$13:$B$53, 'EU25 ICoE calcs'!$E62, 'OECD EU28 ICoE rearranged'!Z$13:Z$53)</f>
        <v>24.05</v>
      </c>
      <c r="AA62" s="43">
        <f>SUMIF('OECD EU28 ICoE rearranged'!$B$13:$B$53, 'EU25 ICoE calcs'!$E62, 'OECD EU28 ICoE rearranged'!AA$13:AA$53)</f>
        <v>19.39</v>
      </c>
      <c r="AB62" s="43">
        <f>SUMIF('OECD EU28 ICoE rearranged'!$B$13:$B$53, 'EU25 ICoE calcs'!$E62, 'OECD EU28 ICoE rearranged'!AB$13:AB$53)</f>
        <v>35.049999999999997</v>
      </c>
      <c r="AC62" s="43">
        <f>SUMIF('OECD EU28 ICoE rearranged'!$B$13:$B$53, 'EU25 ICoE calcs'!$E62, 'OECD EU28 ICoE rearranged'!AC$13:AC$53)</f>
        <v>26.21</v>
      </c>
      <c r="AD62" s="43">
        <f>SUMIF('OECD EU28 ICoE rearranged'!$B$13:$B$53, 'EU25 ICoE calcs'!$E62, 'OECD EU28 ICoE rearranged'!AD$13:AD$53)</f>
        <v>49.07</v>
      </c>
    </row>
    <row r="63" spans="2:30" x14ac:dyDescent="0.35">
      <c r="E63" s="1" t="str">
        <f t="shared" si="1"/>
        <v>ISIC 239</v>
      </c>
      <c r="F63" s="43">
        <f>SUMIF('OECD EU28 ICoE rearranged'!$B$13:$B$53, 'EU25 ICoE calcs'!$E63, 'OECD EU28 ICoE rearranged'!F$13:F$53)</f>
        <v>25.99</v>
      </c>
      <c r="G63" s="43">
        <f>SUMIF('OECD EU28 ICoE rearranged'!$B$13:$B$53, 'EU25 ICoE calcs'!$E63, 'OECD EU28 ICoE rearranged'!G$13:G$53)</f>
        <v>36.75</v>
      </c>
      <c r="H63" s="43">
        <f>SUMIF('OECD EU28 ICoE rearranged'!$B$13:$B$53, 'EU25 ICoE calcs'!$E63, 'OECD EU28 ICoE rearranged'!H$13:H$53)</f>
        <v>31.1</v>
      </c>
      <c r="I63" s="43">
        <f>SUMIF('OECD EU28 ICoE rearranged'!$B$13:$B$53, 'EU25 ICoE calcs'!$E63, 'OECD EU28 ICoE rearranged'!I$13:I$53)</f>
        <v>24.63</v>
      </c>
      <c r="J63" s="43">
        <f>SUMIF('OECD EU28 ICoE rearranged'!$B$13:$B$53, 'EU25 ICoE calcs'!$E63, 'OECD EU28 ICoE rearranged'!J$13:J$53)</f>
        <v>32.229999999999997</v>
      </c>
      <c r="K63" s="43">
        <f>SUMIF('OECD EU28 ICoE rearranged'!$B$13:$B$53, 'EU25 ICoE calcs'!$E63, 'OECD EU28 ICoE rearranged'!K$13:K$53)</f>
        <v>23.28</v>
      </c>
      <c r="L63" s="43">
        <f>SUMIF('OECD EU28 ICoE rearranged'!$B$13:$B$53, 'EU25 ICoE calcs'!$E63, 'OECD EU28 ICoE rearranged'!L$13:L$53)</f>
        <v>19.89</v>
      </c>
      <c r="M63" s="43">
        <f>SUMIF('OECD EU28 ICoE rearranged'!$B$13:$B$53, 'EU25 ICoE calcs'!$E63, 'OECD EU28 ICoE rearranged'!M$13:M$53)</f>
        <v>21.05</v>
      </c>
      <c r="N63" s="43">
        <f>SUMIF('OECD EU28 ICoE rearranged'!$B$13:$B$53, 'EU25 ICoE calcs'!$E63, 'OECD EU28 ICoE rearranged'!N$13:N$53)</f>
        <v>39.9</v>
      </c>
      <c r="O63" s="43">
        <f>SUMIF('OECD EU28 ICoE rearranged'!$B$13:$B$53, 'EU25 ICoE calcs'!$E63, 'OECD EU28 ICoE rearranged'!O$13:O$53)</f>
        <v>38.630000000000003</v>
      </c>
      <c r="P63" s="43">
        <f>SUMIF('OECD EU28 ICoE rearranged'!$B$13:$B$53, 'EU25 ICoE calcs'!$E63, 'OECD EU28 ICoE rearranged'!P$13:P$53)</f>
        <v>20.61</v>
      </c>
      <c r="Q63" s="43">
        <f>SUMIF('OECD EU28 ICoE rearranged'!$B$13:$B$53, 'EU25 ICoE calcs'!$E63, 'OECD EU28 ICoE rearranged'!Q$13:Q$53)</f>
        <v>27.51</v>
      </c>
      <c r="R63" s="43">
        <f>SUMIF('OECD EU28 ICoE rearranged'!$B$13:$B$53, 'EU25 ICoE calcs'!$E63, 'OECD EU28 ICoE rearranged'!R$13:R$53)</f>
        <v>32.51</v>
      </c>
      <c r="S63" s="43">
        <f>SUMIF('OECD EU28 ICoE rearranged'!$B$13:$B$53, 'EU25 ICoE calcs'!$E63, 'OECD EU28 ICoE rearranged'!S$13:S$53)</f>
        <v>40.380000000000003</v>
      </c>
      <c r="T63" s="43">
        <f>SUMIF('OECD EU28 ICoE rearranged'!$B$13:$B$53, 'EU25 ICoE calcs'!$E63, 'OECD EU28 ICoE rearranged'!T$13:T$53)</f>
        <v>28.98</v>
      </c>
      <c r="U63" s="43">
        <f>SUMIF('OECD EU28 ICoE rearranged'!$B$13:$B$53, 'EU25 ICoE calcs'!$E63, 'OECD EU28 ICoE rearranged'!U$13:U$53)</f>
        <v>22.92</v>
      </c>
      <c r="V63" s="43">
        <f>SUMIF('OECD EU28 ICoE rearranged'!$B$13:$B$53, 'EU25 ICoE calcs'!$E63, 'OECD EU28 ICoE rearranged'!V$13:V$53)</f>
        <v>25.58</v>
      </c>
      <c r="W63" s="43">
        <f>SUMIF('OECD EU28 ICoE rearranged'!$B$13:$B$53, 'EU25 ICoE calcs'!$E63, 'OECD EU28 ICoE rearranged'!W$13:W$53)</f>
        <v>32.75</v>
      </c>
      <c r="X63" s="43">
        <f>SUMIF('OECD EU28 ICoE rearranged'!$B$13:$B$53, 'EU25 ICoE calcs'!$E63, 'OECD EU28 ICoE rearranged'!X$13:X$53)</f>
        <v>31.2</v>
      </c>
      <c r="Y63" s="43">
        <f>SUMIF('OECD EU28 ICoE rearranged'!$B$13:$B$53, 'EU25 ICoE calcs'!$E63, 'OECD EU28 ICoE rearranged'!Y$13:Y$53)</f>
        <v>21.58</v>
      </c>
      <c r="Z63" s="43">
        <f>SUMIF('OECD EU28 ICoE rearranged'!$B$13:$B$53, 'EU25 ICoE calcs'!$E63, 'OECD EU28 ICoE rearranged'!Z$13:Z$53)</f>
        <v>24.05</v>
      </c>
      <c r="AA63" s="43">
        <f>SUMIF('OECD EU28 ICoE rearranged'!$B$13:$B$53, 'EU25 ICoE calcs'!$E63, 'OECD EU28 ICoE rearranged'!AA$13:AA$53)</f>
        <v>19.39</v>
      </c>
      <c r="AB63" s="43">
        <f>SUMIF('OECD EU28 ICoE rearranged'!$B$13:$B$53, 'EU25 ICoE calcs'!$E63, 'OECD EU28 ICoE rearranged'!AB$13:AB$53)</f>
        <v>35.049999999999997</v>
      </c>
      <c r="AC63" s="43">
        <f>SUMIF('OECD EU28 ICoE rearranged'!$B$13:$B$53, 'EU25 ICoE calcs'!$E63, 'OECD EU28 ICoE rearranged'!AC$13:AC$53)</f>
        <v>26.21</v>
      </c>
      <c r="AD63" s="43">
        <f>SUMIF('OECD EU28 ICoE rearranged'!$B$13:$B$53, 'EU25 ICoE calcs'!$E63, 'OECD EU28 ICoE rearranged'!AD$13:AD$53)</f>
        <v>49.07</v>
      </c>
    </row>
    <row r="64" spans="2:30" x14ac:dyDescent="0.35">
      <c r="E64" s="1" t="str">
        <f t="shared" si="1"/>
        <v>ISIC 241</v>
      </c>
      <c r="F64" s="43">
        <f>SUMIF('OECD EU28 ICoE rearranged'!$B$13:$B$53, 'EU25 ICoE calcs'!$E64, 'OECD EU28 ICoE rearranged'!F$13:F$53)</f>
        <v>39.9</v>
      </c>
      <c r="G64" s="43">
        <f>SUMIF('OECD EU28 ICoE rearranged'!$B$13:$B$53, 'EU25 ICoE calcs'!$E64, 'OECD EU28 ICoE rearranged'!G$13:G$53)</f>
        <v>51.91</v>
      </c>
      <c r="H64" s="43">
        <f>SUMIF('OECD EU28 ICoE rearranged'!$B$13:$B$53, 'EU25 ICoE calcs'!$E64, 'OECD EU28 ICoE rearranged'!H$13:H$53)</f>
        <v>41.95</v>
      </c>
      <c r="I64" s="43">
        <f>SUMIF('OECD EU28 ICoE rearranged'!$B$13:$B$53, 'EU25 ICoE calcs'!$E64, 'OECD EU28 ICoE rearranged'!I$13:I$53)</f>
        <v>28.1</v>
      </c>
      <c r="J64" s="43">
        <f>SUMIF('OECD EU28 ICoE rearranged'!$B$13:$B$53, 'EU25 ICoE calcs'!$E64, 'OECD EU28 ICoE rearranged'!J$13:J$53)</f>
        <v>41.3</v>
      </c>
      <c r="K64" s="43">
        <f>SUMIF('OECD EU28 ICoE rearranged'!$B$13:$B$53, 'EU25 ICoE calcs'!$E64, 'OECD EU28 ICoE rearranged'!K$13:K$53)</f>
        <v>41.92</v>
      </c>
      <c r="L64" s="43">
        <f>SUMIF('OECD EU28 ICoE rearranged'!$B$13:$B$53, 'EU25 ICoE calcs'!$E64, 'OECD EU28 ICoE rearranged'!L$13:L$53)</f>
        <v>32.630000000000003</v>
      </c>
      <c r="M64" s="43">
        <f>SUMIF('OECD EU28 ICoE rearranged'!$B$13:$B$53, 'EU25 ICoE calcs'!$E64, 'OECD EU28 ICoE rearranged'!M$13:M$53)</f>
        <v>33.020000000000003</v>
      </c>
      <c r="N64" s="43">
        <f>SUMIF('OECD EU28 ICoE rearranged'!$B$13:$B$53, 'EU25 ICoE calcs'!$E64, 'OECD EU28 ICoE rearranged'!N$13:N$53)</f>
        <v>54.26</v>
      </c>
      <c r="O64" s="43">
        <f>SUMIF('OECD EU28 ICoE rearranged'!$B$13:$B$53, 'EU25 ICoE calcs'!$E64, 'OECD EU28 ICoE rearranged'!O$13:O$53)</f>
        <v>40.28</v>
      </c>
      <c r="P64" s="43">
        <f>SUMIF('OECD EU28 ICoE rearranged'!$B$13:$B$53, 'EU25 ICoE calcs'!$E64, 'OECD EU28 ICoE rearranged'!P$13:P$53)</f>
        <v>35.47</v>
      </c>
      <c r="Q64" s="43">
        <f>SUMIF('OECD EU28 ICoE rearranged'!$B$13:$B$53, 'EU25 ICoE calcs'!$E64, 'OECD EU28 ICoE rearranged'!Q$13:Q$53)</f>
        <v>42.94</v>
      </c>
      <c r="R64" s="43">
        <f>SUMIF('OECD EU28 ICoE rearranged'!$B$13:$B$53, 'EU25 ICoE calcs'!$E64, 'OECD EU28 ICoE rearranged'!R$13:R$53)</f>
        <v>39.83</v>
      </c>
      <c r="S64" s="43">
        <f>SUMIF('OECD EU28 ICoE rearranged'!$B$13:$B$53, 'EU25 ICoE calcs'!$E64, 'OECD EU28 ICoE rearranged'!S$13:S$53)</f>
        <v>66.739999999999995</v>
      </c>
      <c r="T64" s="43">
        <f>SUMIF('OECD EU28 ICoE rearranged'!$B$13:$B$53, 'EU25 ICoE calcs'!$E64, 'OECD EU28 ICoE rearranged'!T$13:T$53)</f>
        <v>39.42</v>
      </c>
      <c r="U64" s="43">
        <f>SUMIF('OECD EU28 ICoE rearranged'!$B$13:$B$53, 'EU25 ICoE calcs'!$E64, 'OECD EU28 ICoE rearranged'!U$13:U$53)</f>
        <v>33.08</v>
      </c>
      <c r="V64" s="43">
        <f>SUMIF('OECD EU28 ICoE rearranged'!$B$13:$B$53, 'EU25 ICoE calcs'!$E64, 'OECD EU28 ICoE rearranged'!V$13:V$53)</f>
        <v>44.33</v>
      </c>
      <c r="W64" s="43">
        <f>SUMIF('OECD EU28 ICoE rearranged'!$B$13:$B$53, 'EU25 ICoE calcs'!$E64, 'OECD EU28 ICoE rearranged'!W$13:W$53)</f>
        <v>46.38</v>
      </c>
      <c r="X64" s="43">
        <f>SUMIF('OECD EU28 ICoE rearranged'!$B$13:$B$53, 'EU25 ICoE calcs'!$E64, 'OECD EU28 ICoE rearranged'!X$13:X$53)</f>
        <v>46.43</v>
      </c>
      <c r="Y64" s="43">
        <f>SUMIF('OECD EU28 ICoE rearranged'!$B$13:$B$53, 'EU25 ICoE calcs'!$E64, 'OECD EU28 ICoE rearranged'!Y$13:Y$53)</f>
        <v>33.65</v>
      </c>
      <c r="Z64" s="43">
        <f>SUMIF('OECD EU28 ICoE rearranged'!$B$13:$B$53, 'EU25 ICoE calcs'!$E64, 'OECD EU28 ICoE rearranged'!Z$13:Z$53)</f>
        <v>32.590000000000003</v>
      </c>
      <c r="AA64" s="43">
        <f>SUMIF('OECD EU28 ICoE rearranged'!$B$13:$B$53, 'EU25 ICoE calcs'!$E64, 'OECD EU28 ICoE rearranged'!AA$13:AA$53)</f>
        <v>30.76</v>
      </c>
      <c r="AB64" s="43">
        <f>SUMIF('OECD EU28 ICoE rearranged'!$B$13:$B$53, 'EU25 ICoE calcs'!$E64, 'OECD EU28 ICoE rearranged'!AB$13:AB$53)</f>
        <v>63.26</v>
      </c>
      <c r="AC64" s="43">
        <f>SUMIF('OECD EU28 ICoE rearranged'!$B$13:$B$53, 'EU25 ICoE calcs'!$E64, 'OECD EU28 ICoE rearranged'!AC$13:AC$53)</f>
        <v>37.04</v>
      </c>
      <c r="AD64" s="43">
        <f>SUMIF('OECD EU28 ICoE rearranged'!$B$13:$B$53, 'EU25 ICoE calcs'!$E64, 'OECD EU28 ICoE rearranged'!AD$13:AD$53)</f>
        <v>20.83</v>
      </c>
    </row>
    <row r="65" spans="5:30" x14ac:dyDescent="0.35">
      <c r="E65" s="1" t="str">
        <f t="shared" si="1"/>
        <v>ISIC 242</v>
      </c>
      <c r="F65" s="43">
        <f>SUMIF('OECD EU28 ICoE rearranged'!$B$13:$B$53, 'EU25 ICoE calcs'!$E65, 'OECD EU28 ICoE rearranged'!F$13:F$53)</f>
        <v>39.9</v>
      </c>
      <c r="G65" s="43">
        <f>SUMIF('OECD EU28 ICoE rearranged'!$B$13:$B$53, 'EU25 ICoE calcs'!$E65, 'OECD EU28 ICoE rearranged'!G$13:G$53)</f>
        <v>51.91</v>
      </c>
      <c r="H65" s="43">
        <f>SUMIF('OECD EU28 ICoE rearranged'!$B$13:$B$53, 'EU25 ICoE calcs'!$E65, 'OECD EU28 ICoE rearranged'!H$13:H$53)</f>
        <v>41.95</v>
      </c>
      <c r="I65" s="43">
        <f>SUMIF('OECD EU28 ICoE rearranged'!$B$13:$B$53, 'EU25 ICoE calcs'!$E65, 'OECD EU28 ICoE rearranged'!I$13:I$53)</f>
        <v>28.1</v>
      </c>
      <c r="J65" s="43">
        <f>SUMIF('OECD EU28 ICoE rearranged'!$B$13:$B$53, 'EU25 ICoE calcs'!$E65, 'OECD EU28 ICoE rearranged'!J$13:J$53)</f>
        <v>41.3</v>
      </c>
      <c r="K65" s="43">
        <f>SUMIF('OECD EU28 ICoE rearranged'!$B$13:$B$53, 'EU25 ICoE calcs'!$E65, 'OECD EU28 ICoE rearranged'!K$13:K$53)</f>
        <v>41.92</v>
      </c>
      <c r="L65" s="43">
        <f>SUMIF('OECD EU28 ICoE rearranged'!$B$13:$B$53, 'EU25 ICoE calcs'!$E65, 'OECD EU28 ICoE rearranged'!L$13:L$53)</f>
        <v>32.630000000000003</v>
      </c>
      <c r="M65" s="43">
        <f>SUMIF('OECD EU28 ICoE rearranged'!$B$13:$B$53, 'EU25 ICoE calcs'!$E65, 'OECD EU28 ICoE rearranged'!M$13:M$53)</f>
        <v>33.020000000000003</v>
      </c>
      <c r="N65" s="43">
        <f>SUMIF('OECD EU28 ICoE rearranged'!$B$13:$B$53, 'EU25 ICoE calcs'!$E65, 'OECD EU28 ICoE rearranged'!N$13:N$53)</f>
        <v>54.26</v>
      </c>
      <c r="O65" s="43">
        <f>SUMIF('OECD EU28 ICoE rearranged'!$B$13:$B$53, 'EU25 ICoE calcs'!$E65, 'OECD EU28 ICoE rearranged'!O$13:O$53)</f>
        <v>40.28</v>
      </c>
      <c r="P65" s="43">
        <f>SUMIF('OECD EU28 ICoE rearranged'!$B$13:$B$53, 'EU25 ICoE calcs'!$E65, 'OECD EU28 ICoE rearranged'!P$13:P$53)</f>
        <v>35.47</v>
      </c>
      <c r="Q65" s="43">
        <f>SUMIF('OECD EU28 ICoE rearranged'!$B$13:$B$53, 'EU25 ICoE calcs'!$E65, 'OECD EU28 ICoE rearranged'!Q$13:Q$53)</f>
        <v>42.94</v>
      </c>
      <c r="R65" s="43">
        <f>SUMIF('OECD EU28 ICoE rearranged'!$B$13:$B$53, 'EU25 ICoE calcs'!$E65, 'OECD EU28 ICoE rearranged'!R$13:R$53)</f>
        <v>39.83</v>
      </c>
      <c r="S65" s="43">
        <f>SUMIF('OECD EU28 ICoE rearranged'!$B$13:$B$53, 'EU25 ICoE calcs'!$E65, 'OECD EU28 ICoE rearranged'!S$13:S$53)</f>
        <v>66.739999999999995</v>
      </c>
      <c r="T65" s="43">
        <f>SUMIF('OECD EU28 ICoE rearranged'!$B$13:$B$53, 'EU25 ICoE calcs'!$E65, 'OECD EU28 ICoE rearranged'!T$13:T$53)</f>
        <v>39.42</v>
      </c>
      <c r="U65" s="43">
        <f>SUMIF('OECD EU28 ICoE rearranged'!$B$13:$B$53, 'EU25 ICoE calcs'!$E65, 'OECD EU28 ICoE rearranged'!U$13:U$53)</f>
        <v>33.08</v>
      </c>
      <c r="V65" s="43">
        <f>SUMIF('OECD EU28 ICoE rearranged'!$B$13:$B$53, 'EU25 ICoE calcs'!$E65, 'OECD EU28 ICoE rearranged'!V$13:V$53)</f>
        <v>44.33</v>
      </c>
      <c r="W65" s="43">
        <f>SUMIF('OECD EU28 ICoE rearranged'!$B$13:$B$53, 'EU25 ICoE calcs'!$E65, 'OECD EU28 ICoE rearranged'!W$13:W$53)</f>
        <v>46.38</v>
      </c>
      <c r="X65" s="43">
        <f>SUMIF('OECD EU28 ICoE rearranged'!$B$13:$B$53, 'EU25 ICoE calcs'!$E65, 'OECD EU28 ICoE rearranged'!X$13:X$53)</f>
        <v>46.43</v>
      </c>
      <c r="Y65" s="43">
        <f>SUMIF('OECD EU28 ICoE rearranged'!$B$13:$B$53, 'EU25 ICoE calcs'!$E65, 'OECD EU28 ICoE rearranged'!Y$13:Y$53)</f>
        <v>33.65</v>
      </c>
      <c r="Z65" s="43">
        <f>SUMIF('OECD EU28 ICoE rearranged'!$B$13:$B$53, 'EU25 ICoE calcs'!$E65, 'OECD EU28 ICoE rearranged'!Z$13:Z$53)</f>
        <v>32.590000000000003</v>
      </c>
      <c r="AA65" s="43">
        <f>SUMIF('OECD EU28 ICoE rearranged'!$B$13:$B$53, 'EU25 ICoE calcs'!$E65, 'OECD EU28 ICoE rearranged'!AA$13:AA$53)</f>
        <v>30.76</v>
      </c>
      <c r="AB65" s="43">
        <f>SUMIF('OECD EU28 ICoE rearranged'!$B$13:$B$53, 'EU25 ICoE calcs'!$E65, 'OECD EU28 ICoE rearranged'!AB$13:AB$53)</f>
        <v>63.26</v>
      </c>
      <c r="AC65" s="43">
        <f>SUMIF('OECD EU28 ICoE rearranged'!$B$13:$B$53, 'EU25 ICoE calcs'!$E65, 'OECD EU28 ICoE rearranged'!AC$13:AC$53)</f>
        <v>37.04</v>
      </c>
      <c r="AD65" s="43">
        <f>SUMIF('OECD EU28 ICoE rearranged'!$B$13:$B$53, 'EU25 ICoE calcs'!$E65, 'OECD EU28 ICoE rearranged'!AD$13:AD$53)</f>
        <v>20.83</v>
      </c>
    </row>
    <row r="66" spans="5:30" x14ac:dyDescent="0.35">
      <c r="E66" s="1" t="str">
        <f t="shared" si="1"/>
        <v>ISIC 25</v>
      </c>
      <c r="F66" s="43">
        <f>SUMIF('OECD EU28 ICoE rearranged'!$B$13:$B$53, 'EU25 ICoE calcs'!$E66, 'OECD EU28 ICoE rearranged'!F$13:F$53)</f>
        <v>0</v>
      </c>
      <c r="G66" s="43">
        <f>SUMIF('OECD EU28 ICoE rearranged'!$B$13:$B$53, 'EU25 ICoE calcs'!$E66, 'OECD EU28 ICoE rearranged'!G$13:G$53)</f>
        <v>0</v>
      </c>
      <c r="H66" s="43">
        <f>SUMIF('OECD EU28 ICoE rearranged'!$B$13:$B$53, 'EU25 ICoE calcs'!$E66, 'OECD EU28 ICoE rearranged'!H$13:H$53)</f>
        <v>0</v>
      </c>
      <c r="I66" s="43">
        <f>SUMIF('OECD EU28 ICoE rearranged'!$B$13:$B$53, 'EU25 ICoE calcs'!$E66, 'OECD EU28 ICoE rearranged'!I$13:I$53)</f>
        <v>0</v>
      </c>
      <c r="J66" s="43">
        <f>SUMIF('OECD EU28 ICoE rearranged'!$B$13:$B$53, 'EU25 ICoE calcs'!$E66, 'OECD EU28 ICoE rearranged'!J$13:J$53)</f>
        <v>0</v>
      </c>
      <c r="K66" s="43">
        <f>SUMIF('OECD EU28 ICoE rearranged'!$B$13:$B$53, 'EU25 ICoE calcs'!$E66, 'OECD EU28 ICoE rearranged'!K$13:K$53)</f>
        <v>0</v>
      </c>
      <c r="L66" s="43">
        <f>SUMIF('OECD EU28 ICoE rearranged'!$B$13:$B$53, 'EU25 ICoE calcs'!$E66, 'OECD EU28 ICoE rearranged'!L$13:L$53)</f>
        <v>0</v>
      </c>
      <c r="M66" s="43">
        <f>SUMIF('OECD EU28 ICoE rearranged'!$B$13:$B$53, 'EU25 ICoE calcs'!$E66, 'OECD EU28 ICoE rearranged'!M$13:M$53)</f>
        <v>0</v>
      </c>
      <c r="N66" s="43">
        <f>SUMIF('OECD EU28 ICoE rearranged'!$B$13:$B$53, 'EU25 ICoE calcs'!$E66, 'OECD EU28 ICoE rearranged'!N$13:N$53)</f>
        <v>0</v>
      </c>
      <c r="O66" s="43">
        <f>SUMIF('OECD EU28 ICoE rearranged'!$B$13:$B$53, 'EU25 ICoE calcs'!$E66, 'OECD EU28 ICoE rearranged'!O$13:O$53)</f>
        <v>0</v>
      </c>
      <c r="P66" s="43">
        <f>SUMIF('OECD EU28 ICoE rearranged'!$B$13:$B$53, 'EU25 ICoE calcs'!$E66, 'OECD EU28 ICoE rearranged'!P$13:P$53)</f>
        <v>0</v>
      </c>
      <c r="Q66" s="43">
        <f>SUMIF('OECD EU28 ICoE rearranged'!$B$13:$B$53, 'EU25 ICoE calcs'!$E66, 'OECD EU28 ICoE rearranged'!Q$13:Q$53)</f>
        <v>0</v>
      </c>
      <c r="R66" s="43">
        <f>SUMIF('OECD EU28 ICoE rearranged'!$B$13:$B$53, 'EU25 ICoE calcs'!$E66, 'OECD EU28 ICoE rearranged'!R$13:R$53)</f>
        <v>0</v>
      </c>
      <c r="S66" s="43">
        <f>SUMIF('OECD EU28 ICoE rearranged'!$B$13:$B$53, 'EU25 ICoE calcs'!$E66, 'OECD EU28 ICoE rearranged'!S$13:S$53)</f>
        <v>0</v>
      </c>
      <c r="T66" s="43">
        <f>SUMIF('OECD EU28 ICoE rearranged'!$B$13:$B$53, 'EU25 ICoE calcs'!$E66, 'OECD EU28 ICoE rearranged'!T$13:T$53)</f>
        <v>0</v>
      </c>
      <c r="U66" s="43">
        <f>SUMIF('OECD EU28 ICoE rearranged'!$B$13:$B$53, 'EU25 ICoE calcs'!$E66, 'OECD EU28 ICoE rearranged'!U$13:U$53)</f>
        <v>0</v>
      </c>
      <c r="V66" s="43">
        <f>SUMIF('OECD EU28 ICoE rearranged'!$B$13:$B$53, 'EU25 ICoE calcs'!$E66, 'OECD EU28 ICoE rearranged'!V$13:V$53)</f>
        <v>0</v>
      </c>
      <c r="W66" s="43">
        <f>SUMIF('OECD EU28 ICoE rearranged'!$B$13:$B$53, 'EU25 ICoE calcs'!$E66, 'OECD EU28 ICoE rearranged'!W$13:W$53)</f>
        <v>0</v>
      </c>
      <c r="X66" s="43">
        <f>SUMIF('OECD EU28 ICoE rearranged'!$B$13:$B$53, 'EU25 ICoE calcs'!$E66, 'OECD EU28 ICoE rearranged'!X$13:X$53)</f>
        <v>0</v>
      </c>
      <c r="Y66" s="43">
        <f>SUMIF('OECD EU28 ICoE rearranged'!$B$13:$B$53, 'EU25 ICoE calcs'!$E66, 'OECD EU28 ICoE rearranged'!Y$13:Y$53)</f>
        <v>0</v>
      </c>
      <c r="Z66" s="43">
        <f>SUMIF('OECD EU28 ICoE rearranged'!$B$13:$B$53, 'EU25 ICoE calcs'!$E66, 'OECD EU28 ICoE rearranged'!Z$13:Z$53)</f>
        <v>0</v>
      </c>
      <c r="AA66" s="43">
        <f>SUMIF('OECD EU28 ICoE rearranged'!$B$13:$B$53, 'EU25 ICoE calcs'!$E66, 'OECD EU28 ICoE rearranged'!AA$13:AA$53)</f>
        <v>0</v>
      </c>
      <c r="AB66" s="43">
        <f>SUMIF('OECD EU28 ICoE rearranged'!$B$13:$B$53, 'EU25 ICoE calcs'!$E66, 'OECD EU28 ICoE rearranged'!AB$13:AB$53)</f>
        <v>0</v>
      </c>
      <c r="AC66" s="43">
        <f>SUMIF('OECD EU28 ICoE rearranged'!$B$13:$B$53, 'EU25 ICoE calcs'!$E66, 'OECD EU28 ICoE rearranged'!AC$13:AC$53)</f>
        <v>0</v>
      </c>
      <c r="AD66" s="43">
        <f>SUMIF('OECD EU28 ICoE rearranged'!$B$13:$B$53, 'EU25 ICoE calcs'!$E66, 'OECD EU28 ICoE rearranged'!AD$13:AD$53)</f>
        <v>0</v>
      </c>
    </row>
    <row r="67" spans="5:30" x14ac:dyDescent="0.35">
      <c r="E67" s="1" t="str">
        <f t="shared" si="1"/>
        <v>ISIC 28</v>
      </c>
      <c r="F67" s="43">
        <f>SUMIF('OECD EU28 ICoE rearranged'!$B$13:$B$53, 'EU25 ICoE calcs'!$E67, 'OECD EU28 ICoE rearranged'!F$13:F$53)</f>
        <v>127.59</v>
      </c>
      <c r="G67" s="43">
        <f>SUMIF('OECD EU28 ICoE rearranged'!$B$13:$B$53, 'EU25 ICoE calcs'!$E67, 'OECD EU28 ICoE rearranged'!G$13:G$53)</f>
        <v>150.60000000000002</v>
      </c>
      <c r="H67" s="43">
        <f>SUMIF('OECD EU28 ICoE rearranged'!$B$13:$B$53, 'EU25 ICoE calcs'!$E67, 'OECD EU28 ICoE rearranged'!H$13:H$53)</f>
        <v>180.54</v>
      </c>
      <c r="I67" s="43">
        <f>SUMIF('OECD EU28 ICoE rearranged'!$B$13:$B$53, 'EU25 ICoE calcs'!$E67, 'OECD EU28 ICoE rearranged'!I$13:I$53)</f>
        <v>104.21000000000001</v>
      </c>
      <c r="J67" s="43">
        <f>SUMIF('OECD EU28 ICoE rearranged'!$B$13:$B$53, 'EU25 ICoE calcs'!$E67, 'OECD EU28 ICoE rearranged'!J$13:J$53)</f>
        <v>208.53</v>
      </c>
      <c r="K67" s="43">
        <f>SUMIF('OECD EU28 ICoE rearranged'!$B$13:$B$53, 'EU25 ICoE calcs'!$E67, 'OECD EU28 ICoE rearranged'!K$13:K$53)</f>
        <v>128.15</v>
      </c>
      <c r="L67" s="43">
        <f>SUMIF('OECD EU28 ICoE rearranged'!$B$13:$B$53, 'EU25 ICoE calcs'!$E67, 'OECD EU28 ICoE rearranged'!L$13:L$53)</f>
        <v>109.43</v>
      </c>
      <c r="M67" s="43">
        <f>SUMIF('OECD EU28 ICoE rearranged'!$B$13:$B$53, 'EU25 ICoE calcs'!$E67, 'OECD EU28 ICoE rearranged'!M$13:M$53)</f>
        <v>95.47999999999999</v>
      </c>
      <c r="N67" s="43">
        <f>SUMIF('OECD EU28 ICoE rearranged'!$B$13:$B$53, 'EU25 ICoE calcs'!$E67, 'OECD EU28 ICoE rearranged'!N$13:N$53)</f>
        <v>211.32000000000002</v>
      </c>
      <c r="O67" s="43">
        <f>SUMIF('OECD EU28 ICoE rearranged'!$B$13:$B$53, 'EU25 ICoE calcs'!$E67, 'OECD EU28 ICoE rearranged'!O$13:O$53)</f>
        <v>141.60999999999999</v>
      </c>
      <c r="P67" s="43">
        <f>SUMIF('OECD EU28 ICoE rearranged'!$B$13:$B$53, 'EU25 ICoE calcs'!$E67, 'OECD EU28 ICoE rearranged'!P$13:P$53)</f>
        <v>113.15</v>
      </c>
      <c r="Q67" s="43">
        <f>SUMIF('OECD EU28 ICoE rearranged'!$B$13:$B$53, 'EU25 ICoE calcs'!$E67, 'OECD EU28 ICoE rearranged'!Q$13:Q$53)</f>
        <v>145.65</v>
      </c>
      <c r="R67" s="43">
        <f>SUMIF('OECD EU28 ICoE rearranged'!$B$13:$B$53, 'EU25 ICoE calcs'!$E67, 'OECD EU28 ICoE rearranged'!R$13:R$53)</f>
        <v>141.07</v>
      </c>
      <c r="S67" s="43">
        <f>SUMIF('OECD EU28 ICoE rearranged'!$B$13:$B$53, 'EU25 ICoE calcs'!$E67, 'OECD EU28 ICoE rearranged'!S$13:S$53)</f>
        <v>183.03</v>
      </c>
      <c r="T67" s="43">
        <f>SUMIF('OECD EU28 ICoE rearranged'!$B$13:$B$53, 'EU25 ICoE calcs'!$E67, 'OECD EU28 ICoE rearranged'!T$13:T$53)</f>
        <v>154.13</v>
      </c>
      <c r="U67" s="43">
        <f>SUMIF('OECD EU28 ICoE rearranged'!$B$13:$B$53, 'EU25 ICoE calcs'!$E67, 'OECD EU28 ICoE rearranged'!U$13:U$53)</f>
        <v>156.72999999999999</v>
      </c>
      <c r="V67" s="43">
        <f>SUMIF('OECD EU28 ICoE rearranged'!$B$13:$B$53, 'EU25 ICoE calcs'!$E67, 'OECD EU28 ICoE rearranged'!V$13:V$53)</f>
        <v>163.19999999999999</v>
      </c>
      <c r="W67" s="43">
        <f>SUMIF('OECD EU28 ICoE rearranged'!$B$13:$B$53, 'EU25 ICoE calcs'!$E67, 'OECD EU28 ICoE rearranged'!W$13:W$53)</f>
        <v>210.02999999999997</v>
      </c>
      <c r="X67" s="43">
        <f>SUMIF('OECD EU28 ICoE rearranged'!$B$13:$B$53, 'EU25 ICoE calcs'!$E67, 'OECD EU28 ICoE rearranged'!X$13:X$53)</f>
        <v>157.10000000000002</v>
      </c>
      <c r="Y67" s="43">
        <f>SUMIF('OECD EU28 ICoE rearranged'!$B$13:$B$53, 'EU25 ICoE calcs'!$E67, 'OECD EU28 ICoE rearranged'!Y$13:Y$53)</f>
        <v>113.98999999999998</v>
      </c>
      <c r="Z67" s="43">
        <f>SUMIF('OECD EU28 ICoE rearranged'!$B$13:$B$53, 'EU25 ICoE calcs'!$E67, 'OECD EU28 ICoE rearranged'!Z$13:Z$53)</f>
        <v>109.00000000000001</v>
      </c>
      <c r="AA67" s="43">
        <f>SUMIF('OECD EU28 ICoE rearranged'!$B$13:$B$53, 'EU25 ICoE calcs'!$E67, 'OECD EU28 ICoE rearranged'!AA$13:AA$53)</f>
        <v>96.86</v>
      </c>
      <c r="AB67" s="43">
        <f>SUMIF('OECD EU28 ICoE rearranged'!$B$13:$B$53, 'EU25 ICoE calcs'!$E67, 'OECD EU28 ICoE rearranged'!AB$13:AB$53)</f>
        <v>186.89</v>
      </c>
      <c r="AC67" s="43">
        <f>SUMIF('OECD EU28 ICoE rearranged'!$B$13:$B$53, 'EU25 ICoE calcs'!$E67, 'OECD EU28 ICoE rearranged'!AC$13:AC$53)</f>
        <v>125.49000000000001</v>
      </c>
      <c r="AD67" s="43">
        <f>SUMIF('OECD EU28 ICoE rearranged'!$B$13:$B$53, 'EU25 ICoE calcs'!$E67, 'OECD EU28 ICoE rearranged'!AD$13:AD$53)</f>
        <v>211.96</v>
      </c>
    </row>
    <row r="68" spans="5:30" x14ac:dyDescent="0.35">
      <c r="E68" s="1" t="str">
        <f t="shared" si="1"/>
        <v>ISIC 26</v>
      </c>
      <c r="F68" s="43">
        <f>SUMIF('OECD EU28 ICoE rearranged'!$B$13:$B$53, 'EU25 ICoE calcs'!$E68, 'OECD EU28 ICoE rearranged'!F$13:F$53)</f>
        <v>0</v>
      </c>
      <c r="G68" s="43">
        <f>SUMIF('OECD EU28 ICoE rearranged'!$B$13:$B$53, 'EU25 ICoE calcs'!$E68, 'OECD EU28 ICoE rearranged'!G$13:G$53)</f>
        <v>0</v>
      </c>
      <c r="H68" s="43">
        <f>SUMIF('OECD EU28 ICoE rearranged'!$B$13:$B$53, 'EU25 ICoE calcs'!$E68, 'OECD EU28 ICoE rearranged'!H$13:H$53)</f>
        <v>0</v>
      </c>
      <c r="I68" s="43">
        <f>SUMIF('OECD EU28 ICoE rearranged'!$B$13:$B$53, 'EU25 ICoE calcs'!$E68, 'OECD EU28 ICoE rearranged'!I$13:I$53)</f>
        <v>0</v>
      </c>
      <c r="J68" s="43">
        <f>SUMIF('OECD EU28 ICoE rearranged'!$B$13:$B$53, 'EU25 ICoE calcs'!$E68, 'OECD EU28 ICoE rearranged'!J$13:J$53)</f>
        <v>0</v>
      </c>
      <c r="K68" s="43">
        <f>SUMIF('OECD EU28 ICoE rearranged'!$B$13:$B$53, 'EU25 ICoE calcs'!$E68, 'OECD EU28 ICoE rearranged'!K$13:K$53)</f>
        <v>0</v>
      </c>
      <c r="L68" s="43">
        <f>SUMIF('OECD EU28 ICoE rearranged'!$B$13:$B$53, 'EU25 ICoE calcs'!$E68, 'OECD EU28 ICoE rearranged'!L$13:L$53)</f>
        <v>0</v>
      </c>
      <c r="M68" s="43">
        <f>SUMIF('OECD EU28 ICoE rearranged'!$B$13:$B$53, 'EU25 ICoE calcs'!$E68, 'OECD EU28 ICoE rearranged'!M$13:M$53)</f>
        <v>0</v>
      </c>
      <c r="N68" s="43">
        <f>SUMIF('OECD EU28 ICoE rearranged'!$B$13:$B$53, 'EU25 ICoE calcs'!$E68, 'OECD EU28 ICoE rearranged'!N$13:N$53)</f>
        <v>0</v>
      </c>
      <c r="O68" s="43">
        <f>SUMIF('OECD EU28 ICoE rearranged'!$B$13:$B$53, 'EU25 ICoE calcs'!$E68, 'OECD EU28 ICoE rearranged'!O$13:O$53)</f>
        <v>0</v>
      </c>
      <c r="P68" s="43">
        <f>SUMIF('OECD EU28 ICoE rearranged'!$B$13:$B$53, 'EU25 ICoE calcs'!$E68, 'OECD EU28 ICoE rearranged'!P$13:P$53)</f>
        <v>0</v>
      </c>
      <c r="Q68" s="43">
        <f>SUMIF('OECD EU28 ICoE rearranged'!$B$13:$B$53, 'EU25 ICoE calcs'!$E68, 'OECD EU28 ICoE rearranged'!Q$13:Q$53)</f>
        <v>0</v>
      </c>
      <c r="R68" s="43">
        <f>SUMIF('OECD EU28 ICoE rearranged'!$B$13:$B$53, 'EU25 ICoE calcs'!$E68, 'OECD EU28 ICoE rearranged'!R$13:R$53)</f>
        <v>0</v>
      </c>
      <c r="S68" s="43">
        <f>SUMIF('OECD EU28 ICoE rearranged'!$B$13:$B$53, 'EU25 ICoE calcs'!$E68, 'OECD EU28 ICoE rearranged'!S$13:S$53)</f>
        <v>0</v>
      </c>
      <c r="T68" s="43">
        <f>SUMIF('OECD EU28 ICoE rearranged'!$B$13:$B$53, 'EU25 ICoE calcs'!$E68, 'OECD EU28 ICoE rearranged'!T$13:T$53)</f>
        <v>0</v>
      </c>
      <c r="U68" s="43">
        <f>SUMIF('OECD EU28 ICoE rearranged'!$B$13:$B$53, 'EU25 ICoE calcs'!$E68, 'OECD EU28 ICoE rearranged'!U$13:U$53)</f>
        <v>0</v>
      </c>
      <c r="V68" s="43">
        <f>SUMIF('OECD EU28 ICoE rearranged'!$B$13:$B$53, 'EU25 ICoE calcs'!$E68, 'OECD EU28 ICoE rearranged'!V$13:V$53)</f>
        <v>0</v>
      </c>
      <c r="W68" s="43">
        <f>SUMIF('OECD EU28 ICoE rearranged'!$B$13:$B$53, 'EU25 ICoE calcs'!$E68, 'OECD EU28 ICoE rearranged'!W$13:W$53)</f>
        <v>0</v>
      </c>
      <c r="X68" s="43">
        <f>SUMIF('OECD EU28 ICoE rearranged'!$B$13:$B$53, 'EU25 ICoE calcs'!$E68, 'OECD EU28 ICoE rearranged'!X$13:X$53)</f>
        <v>0</v>
      </c>
      <c r="Y68" s="43">
        <f>SUMIF('OECD EU28 ICoE rearranged'!$B$13:$B$53, 'EU25 ICoE calcs'!$E68, 'OECD EU28 ICoE rearranged'!Y$13:Y$53)</f>
        <v>0</v>
      </c>
      <c r="Z68" s="43">
        <f>SUMIF('OECD EU28 ICoE rearranged'!$B$13:$B$53, 'EU25 ICoE calcs'!$E68, 'OECD EU28 ICoE rearranged'!Z$13:Z$53)</f>
        <v>0</v>
      </c>
      <c r="AA68" s="43">
        <f>SUMIF('OECD EU28 ICoE rearranged'!$B$13:$B$53, 'EU25 ICoE calcs'!$E68, 'OECD EU28 ICoE rearranged'!AA$13:AA$53)</f>
        <v>0</v>
      </c>
      <c r="AB68" s="43">
        <f>SUMIF('OECD EU28 ICoE rearranged'!$B$13:$B$53, 'EU25 ICoE calcs'!$E68, 'OECD EU28 ICoE rearranged'!AB$13:AB$53)</f>
        <v>0</v>
      </c>
      <c r="AC68" s="43">
        <f>SUMIF('OECD EU28 ICoE rearranged'!$B$13:$B$53, 'EU25 ICoE calcs'!$E68, 'OECD EU28 ICoE rearranged'!AC$13:AC$53)</f>
        <v>0</v>
      </c>
      <c r="AD68" s="43">
        <f>SUMIF('OECD EU28 ICoE rearranged'!$B$13:$B$53, 'EU25 ICoE calcs'!$E68, 'OECD EU28 ICoE rearranged'!AD$13:AD$53)</f>
        <v>0</v>
      </c>
    </row>
    <row r="69" spans="5:30" x14ac:dyDescent="0.35">
      <c r="E69" s="1" t="str">
        <f t="shared" si="1"/>
        <v>ISIC 27</v>
      </c>
      <c r="F69" s="43">
        <f>SUMIF('OECD EU28 ICoE rearranged'!$B$13:$B$53, 'EU25 ICoE calcs'!$E69, 'OECD EU28 ICoE rearranged'!F$13:F$53)</f>
        <v>0</v>
      </c>
      <c r="G69" s="43">
        <f>SUMIF('OECD EU28 ICoE rearranged'!$B$13:$B$53, 'EU25 ICoE calcs'!$E69, 'OECD EU28 ICoE rearranged'!G$13:G$53)</f>
        <v>0</v>
      </c>
      <c r="H69" s="43">
        <f>SUMIF('OECD EU28 ICoE rearranged'!$B$13:$B$53, 'EU25 ICoE calcs'!$E69, 'OECD EU28 ICoE rearranged'!H$13:H$53)</f>
        <v>0</v>
      </c>
      <c r="I69" s="43">
        <f>SUMIF('OECD EU28 ICoE rearranged'!$B$13:$B$53, 'EU25 ICoE calcs'!$E69, 'OECD EU28 ICoE rearranged'!I$13:I$53)</f>
        <v>0</v>
      </c>
      <c r="J69" s="43">
        <f>SUMIF('OECD EU28 ICoE rearranged'!$B$13:$B$53, 'EU25 ICoE calcs'!$E69, 'OECD EU28 ICoE rearranged'!J$13:J$53)</f>
        <v>0</v>
      </c>
      <c r="K69" s="43">
        <f>SUMIF('OECD EU28 ICoE rearranged'!$B$13:$B$53, 'EU25 ICoE calcs'!$E69, 'OECD EU28 ICoE rearranged'!K$13:K$53)</f>
        <v>0</v>
      </c>
      <c r="L69" s="43">
        <f>SUMIF('OECD EU28 ICoE rearranged'!$B$13:$B$53, 'EU25 ICoE calcs'!$E69, 'OECD EU28 ICoE rearranged'!L$13:L$53)</f>
        <v>0</v>
      </c>
      <c r="M69" s="43">
        <f>SUMIF('OECD EU28 ICoE rearranged'!$B$13:$B$53, 'EU25 ICoE calcs'!$E69, 'OECD EU28 ICoE rearranged'!M$13:M$53)</f>
        <v>0</v>
      </c>
      <c r="N69" s="43">
        <f>SUMIF('OECD EU28 ICoE rearranged'!$B$13:$B$53, 'EU25 ICoE calcs'!$E69, 'OECD EU28 ICoE rearranged'!N$13:N$53)</f>
        <v>0</v>
      </c>
      <c r="O69" s="43">
        <f>SUMIF('OECD EU28 ICoE rearranged'!$B$13:$B$53, 'EU25 ICoE calcs'!$E69, 'OECD EU28 ICoE rearranged'!O$13:O$53)</f>
        <v>0</v>
      </c>
      <c r="P69" s="43">
        <f>SUMIF('OECD EU28 ICoE rearranged'!$B$13:$B$53, 'EU25 ICoE calcs'!$E69, 'OECD EU28 ICoE rearranged'!P$13:P$53)</f>
        <v>0</v>
      </c>
      <c r="Q69" s="43">
        <f>SUMIF('OECD EU28 ICoE rearranged'!$B$13:$B$53, 'EU25 ICoE calcs'!$E69, 'OECD EU28 ICoE rearranged'!Q$13:Q$53)</f>
        <v>0</v>
      </c>
      <c r="R69" s="43">
        <f>SUMIF('OECD EU28 ICoE rearranged'!$B$13:$B$53, 'EU25 ICoE calcs'!$E69, 'OECD EU28 ICoE rearranged'!R$13:R$53)</f>
        <v>0</v>
      </c>
      <c r="S69" s="43">
        <f>SUMIF('OECD EU28 ICoE rearranged'!$B$13:$B$53, 'EU25 ICoE calcs'!$E69, 'OECD EU28 ICoE rearranged'!S$13:S$53)</f>
        <v>0</v>
      </c>
      <c r="T69" s="43">
        <f>SUMIF('OECD EU28 ICoE rearranged'!$B$13:$B$53, 'EU25 ICoE calcs'!$E69, 'OECD EU28 ICoE rearranged'!T$13:T$53)</f>
        <v>0</v>
      </c>
      <c r="U69" s="43">
        <f>SUMIF('OECD EU28 ICoE rearranged'!$B$13:$B$53, 'EU25 ICoE calcs'!$E69, 'OECD EU28 ICoE rearranged'!U$13:U$53)</f>
        <v>0</v>
      </c>
      <c r="V69" s="43">
        <f>SUMIF('OECD EU28 ICoE rearranged'!$B$13:$B$53, 'EU25 ICoE calcs'!$E69, 'OECD EU28 ICoE rearranged'!V$13:V$53)</f>
        <v>0</v>
      </c>
      <c r="W69" s="43">
        <f>SUMIF('OECD EU28 ICoE rearranged'!$B$13:$B$53, 'EU25 ICoE calcs'!$E69, 'OECD EU28 ICoE rearranged'!W$13:W$53)</f>
        <v>0</v>
      </c>
      <c r="X69" s="43">
        <f>SUMIF('OECD EU28 ICoE rearranged'!$B$13:$B$53, 'EU25 ICoE calcs'!$E69, 'OECD EU28 ICoE rearranged'!X$13:X$53)</f>
        <v>0</v>
      </c>
      <c r="Y69" s="43">
        <f>SUMIF('OECD EU28 ICoE rearranged'!$B$13:$B$53, 'EU25 ICoE calcs'!$E69, 'OECD EU28 ICoE rearranged'!Y$13:Y$53)</f>
        <v>0</v>
      </c>
      <c r="Z69" s="43">
        <f>SUMIF('OECD EU28 ICoE rearranged'!$B$13:$B$53, 'EU25 ICoE calcs'!$E69, 'OECD EU28 ICoE rearranged'!Z$13:Z$53)</f>
        <v>0</v>
      </c>
      <c r="AA69" s="43">
        <f>SUMIF('OECD EU28 ICoE rearranged'!$B$13:$B$53, 'EU25 ICoE calcs'!$E69, 'OECD EU28 ICoE rearranged'!AA$13:AA$53)</f>
        <v>0</v>
      </c>
      <c r="AB69" s="43">
        <f>SUMIF('OECD EU28 ICoE rearranged'!$B$13:$B$53, 'EU25 ICoE calcs'!$E69, 'OECD EU28 ICoE rearranged'!AB$13:AB$53)</f>
        <v>0</v>
      </c>
      <c r="AC69" s="43">
        <f>SUMIF('OECD EU28 ICoE rearranged'!$B$13:$B$53, 'EU25 ICoE calcs'!$E69, 'OECD EU28 ICoE rearranged'!AC$13:AC$53)</f>
        <v>0</v>
      </c>
      <c r="AD69" s="43">
        <f>SUMIF('OECD EU28 ICoE rearranged'!$B$13:$B$53, 'EU25 ICoE calcs'!$E69, 'OECD EU28 ICoE rearranged'!AD$13:AD$53)</f>
        <v>0</v>
      </c>
    </row>
    <row r="70" spans="5:30" x14ac:dyDescent="0.35">
      <c r="E70" s="1" t="str">
        <f t="shared" si="1"/>
        <v>ISIC 29</v>
      </c>
      <c r="F70" s="43">
        <f>SUMIF('OECD EU28 ICoE rearranged'!$B$13:$B$53, 'EU25 ICoE calcs'!$E70, 'OECD EU28 ICoE rearranged'!F$13:F$53)</f>
        <v>81.919999999999987</v>
      </c>
      <c r="G70" s="43">
        <f>SUMIF('OECD EU28 ICoE rearranged'!$B$13:$B$53, 'EU25 ICoE calcs'!$E70, 'OECD EU28 ICoE rearranged'!G$13:G$53)</f>
        <v>87.62</v>
      </c>
      <c r="H70" s="43">
        <f>SUMIF('OECD EU28 ICoE rearranged'!$B$13:$B$53, 'EU25 ICoE calcs'!$E70, 'OECD EU28 ICoE rearranged'!H$13:H$53)</f>
        <v>90.7</v>
      </c>
      <c r="I70" s="43">
        <f>SUMIF('OECD EU28 ICoE rearranged'!$B$13:$B$53, 'EU25 ICoE calcs'!$E70, 'OECD EU28 ICoE rearranged'!I$13:I$53)</f>
        <v>64.7</v>
      </c>
      <c r="J70" s="43">
        <f>SUMIF('OECD EU28 ICoE rearranged'!$B$13:$B$53, 'EU25 ICoE calcs'!$E70, 'OECD EU28 ICoE rearranged'!J$13:J$53)</f>
        <v>85.97999999999999</v>
      </c>
      <c r="K70" s="43">
        <f>SUMIF('OECD EU28 ICoE rearranged'!$B$13:$B$53, 'EU25 ICoE calcs'!$E70, 'OECD EU28 ICoE rearranged'!K$13:K$53)</f>
        <v>71.039999999999992</v>
      </c>
      <c r="L70" s="43">
        <f>SUMIF('OECD EU28 ICoE rearranged'!$B$13:$B$53, 'EU25 ICoE calcs'!$E70, 'OECD EU28 ICoE rearranged'!L$13:L$53)</f>
        <v>75.89</v>
      </c>
      <c r="M70" s="43">
        <f>SUMIF('OECD EU28 ICoE rearranged'!$B$13:$B$53, 'EU25 ICoE calcs'!$E70, 'OECD EU28 ICoE rearranged'!M$13:M$53)</f>
        <v>56.53</v>
      </c>
      <c r="N70" s="43">
        <f>SUMIF('OECD EU28 ICoE rearranged'!$B$13:$B$53, 'EU25 ICoE calcs'!$E70, 'OECD EU28 ICoE rearranged'!N$13:N$53)</f>
        <v>106.81</v>
      </c>
      <c r="O70" s="43">
        <f>SUMIF('OECD EU28 ICoE rearranged'!$B$13:$B$53, 'EU25 ICoE calcs'!$E70, 'OECD EU28 ICoE rearranged'!O$13:O$53)</f>
        <v>58.210000000000008</v>
      </c>
      <c r="P70" s="43">
        <f>SUMIF('OECD EU28 ICoE rearranged'!$B$13:$B$53, 'EU25 ICoE calcs'!$E70, 'OECD EU28 ICoE rearranged'!P$13:P$53)</f>
        <v>65.069999999999993</v>
      </c>
      <c r="Q70" s="43">
        <f>SUMIF('OECD EU28 ICoE rearranged'!$B$13:$B$53, 'EU25 ICoE calcs'!$E70, 'OECD EU28 ICoE rearranged'!Q$13:Q$53)</f>
        <v>75.139999999999986</v>
      </c>
      <c r="R70" s="43">
        <f>SUMIF('OECD EU28 ICoE rearranged'!$B$13:$B$53, 'EU25 ICoE calcs'!$E70, 'OECD EU28 ICoE rearranged'!R$13:R$53)</f>
        <v>61.540000000000006</v>
      </c>
      <c r="S70" s="43">
        <f>SUMIF('OECD EU28 ICoE rearranged'!$B$13:$B$53, 'EU25 ICoE calcs'!$E70, 'OECD EU28 ICoE rearranged'!S$13:S$53)</f>
        <v>93.4</v>
      </c>
      <c r="T70" s="43">
        <f>SUMIF('OECD EU28 ICoE rearranged'!$B$13:$B$53, 'EU25 ICoE calcs'!$E70, 'OECD EU28 ICoE rearranged'!T$13:T$53)</f>
        <v>73.52000000000001</v>
      </c>
      <c r="U70" s="43">
        <f>SUMIF('OECD EU28 ICoE rearranged'!$B$13:$B$53, 'EU25 ICoE calcs'!$E70, 'OECD EU28 ICoE rearranged'!U$13:U$53)</f>
        <v>82.18</v>
      </c>
      <c r="V70" s="43">
        <f>SUMIF('OECD EU28 ICoE rearranged'!$B$13:$B$53, 'EU25 ICoE calcs'!$E70, 'OECD EU28 ICoE rearranged'!V$13:V$53)</f>
        <v>100.1</v>
      </c>
      <c r="W70" s="43">
        <f>SUMIF('OECD EU28 ICoE rearranged'!$B$13:$B$53, 'EU25 ICoE calcs'!$E70, 'OECD EU28 ICoE rearranged'!W$13:W$53)</f>
        <v>108.50999999999999</v>
      </c>
      <c r="X70" s="43">
        <f>SUMIF('OECD EU28 ICoE rearranged'!$B$13:$B$53, 'EU25 ICoE calcs'!$E70, 'OECD EU28 ICoE rearranged'!X$13:X$53)</f>
        <v>83.63</v>
      </c>
      <c r="Y70" s="43">
        <f>SUMIF('OECD EU28 ICoE rearranged'!$B$13:$B$53, 'EU25 ICoE calcs'!$E70, 'OECD EU28 ICoE rearranged'!Y$13:Y$53)</f>
        <v>68.72</v>
      </c>
      <c r="Z70" s="43">
        <f>SUMIF('OECD EU28 ICoE rearranged'!$B$13:$B$53, 'EU25 ICoE calcs'!$E70, 'OECD EU28 ICoE rearranged'!Z$13:Z$53)</f>
        <v>51.980000000000004</v>
      </c>
      <c r="AA70" s="43">
        <f>SUMIF('OECD EU28 ICoE rearranged'!$B$13:$B$53, 'EU25 ICoE calcs'!$E70, 'OECD EU28 ICoE rearranged'!AA$13:AA$53)</f>
        <v>62.58</v>
      </c>
      <c r="AB70" s="43">
        <f>SUMIF('OECD EU28 ICoE rearranged'!$B$13:$B$53, 'EU25 ICoE calcs'!$E70, 'OECD EU28 ICoE rearranged'!AB$13:AB$53)</f>
        <v>102.3</v>
      </c>
      <c r="AC70" s="43">
        <f>SUMIF('OECD EU28 ICoE rearranged'!$B$13:$B$53, 'EU25 ICoE calcs'!$E70, 'OECD EU28 ICoE rearranged'!AC$13:AC$53)</f>
        <v>75.349999999999994</v>
      </c>
      <c r="AD70" s="43">
        <f>SUMIF('OECD EU28 ICoE rearranged'!$B$13:$B$53, 'EU25 ICoE calcs'!$E70, 'OECD EU28 ICoE rearranged'!AD$13:AD$53)</f>
        <v>87.36</v>
      </c>
    </row>
    <row r="71" spans="5:30" x14ac:dyDescent="0.35">
      <c r="E71" s="1" t="str">
        <f t="shared" si="1"/>
        <v>ISIC 30</v>
      </c>
      <c r="F71" s="43">
        <f>SUMIF('OECD EU28 ICoE rearranged'!$B$13:$B$53, 'EU25 ICoE calcs'!$E71, 'OECD EU28 ICoE rearranged'!F$13:F$53)</f>
        <v>0</v>
      </c>
      <c r="G71" s="43">
        <f>SUMIF('OECD EU28 ICoE rearranged'!$B$13:$B$53, 'EU25 ICoE calcs'!$E71, 'OECD EU28 ICoE rearranged'!G$13:G$53)</f>
        <v>0</v>
      </c>
      <c r="H71" s="43">
        <f>SUMIF('OECD EU28 ICoE rearranged'!$B$13:$B$53, 'EU25 ICoE calcs'!$E71, 'OECD EU28 ICoE rearranged'!H$13:H$53)</f>
        <v>0</v>
      </c>
      <c r="I71" s="43">
        <f>SUMIF('OECD EU28 ICoE rearranged'!$B$13:$B$53, 'EU25 ICoE calcs'!$E71, 'OECD EU28 ICoE rearranged'!I$13:I$53)</f>
        <v>0</v>
      </c>
      <c r="J71" s="43">
        <f>SUMIF('OECD EU28 ICoE rearranged'!$B$13:$B$53, 'EU25 ICoE calcs'!$E71, 'OECD EU28 ICoE rearranged'!J$13:J$53)</f>
        <v>0</v>
      </c>
      <c r="K71" s="43">
        <f>SUMIF('OECD EU28 ICoE rearranged'!$B$13:$B$53, 'EU25 ICoE calcs'!$E71, 'OECD EU28 ICoE rearranged'!K$13:K$53)</f>
        <v>0</v>
      </c>
      <c r="L71" s="43">
        <f>SUMIF('OECD EU28 ICoE rearranged'!$B$13:$B$53, 'EU25 ICoE calcs'!$E71, 'OECD EU28 ICoE rearranged'!L$13:L$53)</f>
        <v>0</v>
      </c>
      <c r="M71" s="43">
        <f>SUMIF('OECD EU28 ICoE rearranged'!$B$13:$B$53, 'EU25 ICoE calcs'!$E71, 'OECD EU28 ICoE rearranged'!M$13:M$53)</f>
        <v>0</v>
      </c>
      <c r="N71" s="43">
        <f>SUMIF('OECD EU28 ICoE rearranged'!$B$13:$B$53, 'EU25 ICoE calcs'!$E71, 'OECD EU28 ICoE rearranged'!N$13:N$53)</f>
        <v>0</v>
      </c>
      <c r="O71" s="43">
        <f>SUMIF('OECD EU28 ICoE rearranged'!$B$13:$B$53, 'EU25 ICoE calcs'!$E71, 'OECD EU28 ICoE rearranged'!O$13:O$53)</f>
        <v>0</v>
      </c>
      <c r="P71" s="43">
        <f>SUMIF('OECD EU28 ICoE rearranged'!$B$13:$B$53, 'EU25 ICoE calcs'!$E71, 'OECD EU28 ICoE rearranged'!P$13:P$53)</f>
        <v>0</v>
      </c>
      <c r="Q71" s="43">
        <f>SUMIF('OECD EU28 ICoE rearranged'!$B$13:$B$53, 'EU25 ICoE calcs'!$E71, 'OECD EU28 ICoE rearranged'!Q$13:Q$53)</f>
        <v>0</v>
      </c>
      <c r="R71" s="43">
        <f>SUMIF('OECD EU28 ICoE rearranged'!$B$13:$B$53, 'EU25 ICoE calcs'!$E71, 'OECD EU28 ICoE rearranged'!R$13:R$53)</f>
        <v>0</v>
      </c>
      <c r="S71" s="43">
        <f>SUMIF('OECD EU28 ICoE rearranged'!$B$13:$B$53, 'EU25 ICoE calcs'!$E71, 'OECD EU28 ICoE rearranged'!S$13:S$53)</f>
        <v>0</v>
      </c>
      <c r="T71" s="43">
        <f>SUMIF('OECD EU28 ICoE rearranged'!$B$13:$B$53, 'EU25 ICoE calcs'!$E71, 'OECD EU28 ICoE rearranged'!T$13:T$53)</f>
        <v>0</v>
      </c>
      <c r="U71" s="43">
        <f>SUMIF('OECD EU28 ICoE rearranged'!$B$13:$B$53, 'EU25 ICoE calcs'!$E71, 'OECD EU28 ICoE rearranged'!U$13:U$53)</f>
        <v>0</v>
      </c>
      <c r="V71" s="43">
        <f>SUMIF('OECD EU28 ICoE rearranged'!$B$13:$B$53, 'EU25 ICoE calcs'!$E71, 'OECD EU28 ICoE rearranged'!V$13:V$53)</f>
        <v>0</v>
      </c>
      <c r="W71" s="43">
        <f>SUMIF('OECD EU28 ICoE rearranged'!$B$13:$B$53, 'EU25 ICoE calcs'!$E71, 'OECD EU28 ICoE rearranged'!W$13:W$53)</f>
        <v>0</v>
      </c>
      <c r="X71" s="43">
        <f>SUMIF('OECD EU28 ICoE rearranged'!$B$13:$B$53, 'EU25 ICoE calcs'!$E71, 'OECD EU28 ICoE rearranged'!X$13:X$53)</f>
        <v>0</v>
      </c>
      <c r="Y71" s="43">
        <f>SUMIF('OECD EU28 ICoE rearranged'!$B$13:$B$53, 'EU25 ICoE calcs'!$E71, 'OECD EU28 ICoE rearranged'!Y$13:Y$53)</f>
        <v>0</v>
      </c>
      <c r="Z71" s="43">
        <f>SUMIF('OECD EU28 ICoE rearranged'!$B$13:$B$53, 'EU25 ICoE calcs'!$E71, 'OECD EU28 ICoE rearranged'!Z$13:Z$53)</f>
        <v>0</v>
      </c>
      <c r="AA71" s="43">
        <f>SUMIF('OECD EU28 ICoE rearranged'!$B$13:$B$53, 'EU25 ICoE calcs'!$E71, 'OECD EU28 ICoE rearranged'!AA$13:AA$53)</f>
        <v>0</v>
      </c>
      <c r="AB71" s="43">
        <f>SUMIF('OECD EU28 ICoE rearranged'!$B$13:$B$53, 'EU25 ICoE calcs'!$E71, 'OECD EU28 ICoE rearranged'!AB$13:AB$53)</f>
        <v>0</v>
      </c>
      <c r="AC71" s="43">
        <f>SUMIF('OECD EU28 ICoE rearranged'!$B$13:$B$53, 'EU25 ICoE calcs'!$E71, 'OECD EU28 ICoE rearranged'!AC$13:AC$53)</f>
        <v>0</v>
      </c>
      <c r="AD71" s="43">
        <f>SUMIF('OECD EU28 ICoE rearranged'!$B$13:$B$53, 'EU25 ICoE calcs'!$E71, 'OECD EU28 ICoE rearranged'!AD$13:AD$53)</f>
        <v>0</v>
      </c>
    </row>
    <row r="72" spans="5:30" x14ac:dyDescent="0.35">
      <c r="E72" s="1" t="str">
        <f t="shared" si="1"/>
        <v>ISIC 31T33</v>
      </c>
      <c r="F72" s="43">
        <f>SUMIF('OECD EU28 ICoE rearranged'!$B$13:$B$53, 'EU25 ICoE calcs'!$E72, 'OECD EU28 ICoE rearranged'!F$13:F$53)</f>
        <v>108.41</v>
      </c>
      <c r="G72" s="43">
        <f>SUMIF('OECD EU28 ICoE rearranged'!$B$13:$B$53, 'EU25 ICoE calcs'!$E72, 'OECD EU28 ICoE rearranged'!G$13:G$53)</f>
        <v>143.56</v>
      </c>
      <c r="H72" s="43">
        <f>SUMIF('OECD EU28 ICoE rearranged'!$B$13:$B$53, 'EU25 ICoE calcs'!$E72, 'OECD EU28 ICoE rearranged'!H$13:H$53)</f>
        <v>132.57000000000002</v>
      </c>
      <c r="I72" s="43">
        <f>SUMIF('OECD EU28 ICoE rearranged'!$B$13:$B$53, 'EU25 ICoE calcs'!$E72, 'OECD EU28 ICoE rearranged'!I$13:I$53)</f>
        <v>106.44</v>
      </c>
      <c r="J72" s="43">
        <f>SUMIF('OECD EU28 ICoE rearranged'!$B$13:$B$53, 'EU25 ICoE calcs'!$E72, 'OECD EU28 ICoE rearranged'!J$13:J$53)</f>
        <v>135.13</v>
      </c>
      <c r="K72" s="43">
        <f>SUMIF('OECD EU28 ICoE rearranged'!$B$13:$B$53, 'EU25 ICoE calcs'!$E72, 'OECD EU28 ICoE rearranged'!K$13:K$53)</f>
        <v>99.91</v>
      </c>
      <c r="L72" s="43">
        <f>SUMIF('OECD EU28 ICoE rearranged'!$B$13:$B$53, 'EU25 ICoE calcs'!$E72, 'OECD EU28 ICoE rearranged'!L$13:L$53)</f>
        <v>65.070000000000007</v>
      </c>
      <c r="M72" s="43">
        <f>SUMIF('OECD EU28 ICoE rearranged'!$B$13:$B$53, 'EU25 ICoE calcs'!$E72, 'OECD EU28 ICoE rearranged'!M$13:M$53)</f>
        <v>81.040000000000006</v>
      </c>
      <c r="N72" s="43">
        <f>SUMIF('OECD EU28 ICoE rearranged'!$B$13:$B$53, 'EU25 ICoE calcs'!$E72, 'OECD EU28 ICoE rearranged'!N$13:N$53)</f>
        <v>157.47</v>
      </c>
      <c r="O72" s="43">
        <f>SUMIF('OECD EU28 ICoE rearranged'!$B$13:$B$53, 'EU25 ICoE calcs'!$E72, 'OECD EU28 ICoE rearranged'!O$13:O$53)</f>
        <v>139.51000000000002</v>
      </c>
      <c r="P72" s="43">
        <f>SUMIF('OECD EU28 ICoE rearranged'!$B$13:$B$53, 'EU25 ICoE calcs'!$E72, 'OECD EU28 ICoE rearranged'!P$13:P$53)</f>
        <v>79.710000000000008</v>
      </c>
      <c r="Q72" s="43">
        <f>SUMIF('OECD EU28 ICoE rearranged'!$B$13:$B$53, 'EU25 ICoE calcs'!$E72, 'OECD EU28 ICoE rearranged'!Q$13:Q$53)</f>
        <v>113.03</v>
      </c>
      <c r="R72" s="43">
        <f>SUMIF('OECD EU28 ICoE rearranged'!$B$13:$B$53, 'EU25 ICoE calcs'!$E72, 'OECD EU28 ICoE rearranged'!R$13:R$53)</f>
        <v>115.65</v>
      </c>
      <c r="S72" s="43">
        <f>SUMIF('OECD EU28 ICoE rearranged'!$B$13:$B$53, 'EU25 ICoE calcs'!$E72, 'OECD EU28 ICoE rearranged'!S$13:S$53)</f>
        <v>176.04</v>
      </c>
      <c r="T72" s="43">
        <f>SUMIF('OECD EU28 ICoE rearranged'!$B$13:$B$53, 'EU25 ICoE calcs'!$E72, 'OECD EU28 ICoE rearranged'!T$13:T$53)</f>
        <v>104.54999999999998</v>
      </c>
      <c r="U72" s="43">
        <f>SUMIF('OECD EU28 ICoE rearranged'!$B$13:$B$53, 'EU25 ICoE calcs'!$E72, 'OECD EU28 ICoE rearranged'!U$13:U$53)</f>
        <v>101.5</v>
      </c>
      <c r="V72" s="43">
        <f>SUMIF('OECD EU28 ICoE rearranged'!$B$13:$B$53, 'EU25 ICoE calcs'!$E72, 'OECD EU28 ICoE rearranged'!V$13:V$53)</f>
        <v>103.40000000000002</v>
      </c>
      <c r="W72" s="43">
        <f>SUMIF('OECD EU28 ICoE rearranged'!$B$13:$B$53, 'EU25 ICoE calcs'!$E72, 'OECD EU28 ICoE rearranged'!W$13:W$53)</f>
        <v>128.94999999999999</v>
      </c>
      <c r="X72" s="43">
        <f>SUMIF('OECD EU28 ICoE rearranged'!$B$13:$B$53, 'EU25 ICoE calcs'!$E72, 'OECD EU28 ICoE rearranged'!X$13:X$53)</f>
        <v>125.05</v>
      </c>
      <c r="Y72" s="43">
        <f>SUMIF('OECD EU28 ICoE rearranged'!$B$13:$B$53, 'EU25 ICoE calcs'!$E72, 'OECD EU28 ICoE rearranged'!Y$13:Y$53)</f>
        <v>87.31</v>
      </c>
      <c r="Z72" s="43">
        <f>SUMIF('OECD EU28 ICoE rearranged'!$B$13:$B$53, 'EU25 ICoE calcs'!$E72, 'OECD EU28 ICoE rearranged'!Z$13:Z$53)</f>
        <v>88.88</v>
      </c>
      <c r="AA72" s="43">
        <f>SUMIF('OECD EU28 ICoE rearranged'!$B$13:$B$53, 'EU25 ICoE calcs'!$E72, 'OECD EU28 ICoE rearranged'!AA$13:AA$53)</f>
        <v>63.85</v>
      </c>
      <c r="AB72" s="43">
        <f>SUMIF('OECD EU28 ICoE rearranged'!$B$13:$B$53, 'EU25 ICoE calcs'!$E72, 'OECD EU28 ICoE rearranged'!AB$13:AB$53)</f>
        <v>153.08999999999997</v>
      </c>
      <c r="AC72" s="43">
        <f>SUMIF('OECD EU28 ICoE rearranged'!$B$13:$B$53, 'EU25 ICoE calcs'!$E72, 'OECD EU28 ICoE rearranged'!AC$13:AC$53)</f>
        <v>116.48</v>
      </c>
      <c r="AD72" s="43">
        <f>SUMIF('OECD EU28 ICoE rearranged'!$B$13:$B$53, 'EU25 ICoE calcs'!$E72, 'OECD EU28 ICoE rearranged'!AD$13:AD$53)</f>
        <v>175.26</v>
      </c>
    </row>
    <row r="73" spans="5:30" x14ac:dyDescent="0.35">
      <c r="E73" s="1" t="str">
        <f t="shared" si="1"/>
        <v>ISIC 36T39</v>
      </c>
      <c r="F73" s="43">
        <f>SUMIF('OECD EU28 ICoE rearranged'!$B$13:$B$53, 'EU25 ICoE calcs'!$E73, 'OECD EU28 ICoE rearranged'!F$13:F$53)</f>
        <v>33</v>
      </c>
      <c r="G73" s="43">
        <f>SUMIF('OECD EU28 ICoE rearranged'!$B$13:$B$53, 'EU25 ICoE calcs'!$E73, 'OECD EU28 ICoE rearranged'!G$13:G$53)</f>
        <v>27.11</v>
      </c>
      <c r="H73" s="43">
        <f>SUMIF('OECD EU28 ICoE rearranged'!$B$13:$B$53, 'EU25 ICoE calcs'!$E73, 'OECD EU28 ICoE rearranged'!H$13:H$53)</f>
        <v>29.97</v>
      </c>
      <c r="I73" s="43">
        <f>SUMIF('OECD EU28 ICoE rearranged'!$B$13:$B$53, 'EU25 ICoE calcs'!$E73, 'OECD EU28 ICoE rearranged'!I$13:I$53)</f>
        <v>18.809999999999999</v>
      </c>
      <c r="J73" s="43">
        <f>SUMIF('OECD EU28 ICoE rearranged'!$B$13:$B$53, 'EU25 ICoE calcs'!$E73, 'OECD EU28 ICoE rearranged'!J$13:J$53)</f>
        <v>23.83</v>
      </c>
      <c r="K73" s="43">
        <f>SUMIF('OECD EU28 ICoE rearranged'!$B$13:$B$53, 'EU25 ICoE calcs'!$E73, 'OECD EU28 ICoE rearranged'!K$13:K$53)</f>
        <v>19.48</v>
      </c>
      <c r="L73" s="43">
        <f>SUMIF('OECD EU28 ICoE rearranged'!$B$13:$B$53, 'EU25 ICoE calcs'!$E73, 'OECD EU28 ICoE rearranged'!L$13:L$53)</f>
        <v>21</v>
      </c>
      <c r="M73" s="43">
        <f>SUMIF('OECD EU28 ICoE rearranged'!$B$13:$B$53, 'EU25 ICoE calcs'!$E73, 'OECD EU28 ICoE rearranged'!M$13:M$53)</f>
        <v>20.190000000000001</v>
      </c>
      <c r="N73" s="43">
        <f>SUMIF('OECD EU28 ICoE rearranged'!$B$13:$B$53, 'EU25 ICoE calcs'!$E73, 'OECD EU28 ICoE rearranged'!N$13:N$53)</f>
        <v>35.909999999999997</v>
      </c>
      <c r="O73" s="43">
        <f>SUMIF('OECD EU28 ICoE rearranged'!$B$13:$B$53, 'EU25 ICoE calcs'!$E73, 'OECD EU28 ICoE rearranged'!O$13:O$53)</f>
        <v>35.340000000000003</v>
      </c>
      <c r="P73" s="43">
        <f>SUMIF('OECD EU28 ICoE rearranged'!$B$13:$B$53, 'EU25 ICoE calcs'!$E73, 'OECD EU28 ICoE rearranged'!P$13:P$53)</f>
        <v>28.26</v>
      </c>
      <c r="Q73" s="43">
        <f>SUMIF('OECD EU28 ICoE rearranged'!$B$13:$B$53, 'EU25 ICoE calcs'!$E73, 'OECD EU28 ICoE rearranged'!Q$13:Q$53)</f>
        <v>29.5</v>
      </c>
      <c r="R73" s="43">
        <f>SUMIF('OECD EU28 ICoE rearranged'!$B$13:$B$53, 'EU25 ICoE calcs'!$E73, 'OECD EU28 ICoE rearranged'!R$13:R$53)</f>
        <v>38.130000000000003</v>
      </c>
      <c r="S73" s="43">
        <f>SUMIF('OECD EU28 ICoE rearranged'!$B$13:$B$53, 'EU25 ICoE calcs'!$E73, 'OECD EU28 ICoE rearranged'!S$13:S$53)</f>
        <v>35.729999999999997</v>
      </c>
      <c r="T73" s="43">
        <f>SUMIF('OECD EU28 ICoE rearranged'!$B$13:$B$53, 'EU25 ICoE calcs'!$E73, 'OECD EU28 ICoE rearranged'!T$13:T$53)</f>
        <v>27.4</v>
      </c>
      <c r="U73" s="43">
        <f>SUMIF('OECD EU28 ICoE rearranged'!$B$13:$B$53, 'EU25 ICoE calcs'!$E73, 'OECD EU28 ICoE rearranged'!U$13:U$53)</f>
        <v>17.64</v>
      </c>
      <c r="V73" s="43">
        <f>SUMIF('OECD EU28 ICoE rearranged'!$B$13:$B$53, 'EU25 ICoE calcs'!$E73, 'OECD EU28 ICoE rearranged'!V$13:V$53)</f>
        <v>24.31</v>
      </c>
      <c r="W73" s="43">
        <f>SUMIF('OECD EU28 ICoE rearranged'!$B$13:$B$53, 'EU25 ICoE calcs'!$E73, 'OECD EU28 ICoE rearranged'!W$13:W$53)</f>
        <v>39.54</v>
      </c>
      <c r="X73" s="43">
        <f>SUMIF('OECD EU28 ICoE rearranged'!$B$13:$B$53, 'EU25 ICoE calcs'!$E73, 'OECD EU28 ICoE rearranged'!X$13:X$53)</f>
        <v>24.09</v>
      </c>
      <c r="Y73" s="43">
        <f>SUMIF('OECD EU28 ICoE rearranged'!$B$13:$B$53, 'EU25 ICoE calcs'!$E73, 'OECD EU28 ICoE rearranged'!Y$13:Y$53)</f>
        <v>23.43</v>
      </c>
      <c r="Z73" s="43">
        <f>SUMIF('OECD EU28 ICoE rearranged'!$B$13:$B$53, 'EU25 ICoE calcs'!$E73, 'OECD EU28 ICoE rearranged'!Z$13:Z$53)</f>
        <v>15.95</v>
      </c>
      <c r="AA73" s="43">
        <f>SUMIF('OECD EU28 ICoE rearranged'!$B$13:$B$53, 'EU25 ICoE calcs'!$E73, 'OECD EU28 ICoE rearranged'!AA$13:AA$53)</f>
        <v>18.12</v>
      </c>
      <c r="AB73" s="43">
        <f>SUMIF('OECD EU28 ICoE rearranged'!$B$13:$B$53, 'EU25 ICoE calcs'!$E73, 'OECD EU28 ICoE rearranged'!AB$13:AB$53)</f>
        <v>27.82</v>
      </c>
      <c r="AC73" s="43">
        <f>SUMIF('OECD EU28 ICoE rearranged'!$B$13:$B$53, 'EU25 ICoE calcs'!$E73, 'OECD EU28 ICoE rearranged'!AC$13:AC$53)</f>
        <v>24.06</v>
      </c>
      <c r="AD73" s="43">
        <f>SUMIF('OECD EU28 ICoE rearranged'!$B$13:$B$53, 'EU25 ICoE calcs'!$E73, 'OECD EU28 ICoE rearranged'!AD$13:AD$53)</f>
        <v>49.74</v>
      </c>
    </row>
    <row r="74" spans="5:30" x14ac:dyDescent="0.35">
      <c r="E74" s="1" t="str">
        <f t="shared" si="1"/>
        <v>ISIC 351</v>
      </c>
      <c r="F74" s="43">
        <f>SUMIF('OECD EU28 ICoE rearranged'!$B$13:$B$53, 'EU25 ICoE calcs'!$E74, 'OECD EU28 ICoE rearranged'!F$13:F$53)</f>
        <v>33</v>
      </c>
      <c r="G74" s="43">
        <f>SUMIF('OECD EU28 ICoE rearranged'!$B$13:$B$53, 'EU25 ICoE calcs'!$E74, 'OECD EU28 ICoE rearranged'!G$13:G$53)</f>
        <v>27.11</v>
      </c>
      <c r="H74" s="43">
        <f>SUMIF('OECD EU28 ICoE rearranged'!$B$13:$B$53, 'EU25 ICoE calcs'!$E74, 'OECD EU28 ICoE rearranged'!H$13:H$53)</f>
        <v>29.97</v>
      </c>
      <c r="I74" s="43">
        <f>SUMIF('OECD EU28 ICoE rearranged'!$B$13:$B$53, 'EU25 ICoE calcs'!$E74, 'OECD EU28 ICoE rearranged'!I$13:I$53)</f>
        <v>18.809999999999999</v>
      </c>
      <c r="J74" s="43">
        <f>SUMIF('OECD EU28 ICoE rearranged'!$B$13:$B$53, 'EU25 ICoE calcs'!$E74, 'OECD EU28 ICoE rearranged'!J$13:J$53)</f>
        <v>23.83</v>
      </c>
      <c r="K74" s="43">
        <f>SUMIF('OECD EU28 ICoE rearranged'!$B$13:$B$53, 'EU25 ICoE calcs'!$E74, 'OECD EU28 ICoE rearranged'!K$13:K$53)</f>
        <v>19.48</v>
      </c>
      <c r="L74" s="43">
        <f>SUMIF('OECD EU28 ICoE rearranged'!$B$13:$B$53, 'EU25 ICoE calcs'!$E74, 'OECD EU28 ICoE rearranged'!L$13:L$53)</f>
        <v>21</v>
      </c>
      <c r="M74" s="43">
        <f>SUMIF('OECD EU28 ICoE rearranged'!$B$13:$B$53, 'EU25 ICoE calcs'!$E74, 'OECD EU28 ICoE rearranged'!M$13:M$53)</f>
        <v>20.190000000000001</v>
      </c>
      <c r="N74" s="43">
        <f>SUMIF('OECD EU28 ICoE rearranged'!$B$13:$B$53, 'EU25 ICoE calcs'!$E74, 'OECD EU28 ICoE rearranged'!N$13:N$53)</f>
        <v>35.909999999999997</v>
      </c>
      <c r="O74" s="43">
        <f>SUMIF('OECD EU28 ICoE rearranged'!$B$13:$B$53, 'EU25 ICoE calcs'!$E74, 'OECD EU28 ICoE rearranged'!O$13:O$53)</f>
        <v>35.340000000000003</v>
      </c>
      <c r="P74" s="43">
        <f>SUMIF('OECD EU28 ICoE rearranged'!$B$13:$B$53, 'EU25 ICoE calcs'!$E74, 'OECD EU28 ICoE rearranged'!P$13:P$53)</f>
        <v>28.26</v>
      </c>
      <c r="Q74" s="43">
        <f>SUMIF('OECD EU28 ICoE rearranged'!$B$13:$B$53, 'EU25 ICoE calcs'!$E74, 'OECD EU28 ICoE rearranged'!Q$13:Q$53)</f>
        <v>29.5</v>
      </c>
      <c r="R74" s="43">
        <f>SUMIF('OECD EU28 ICoE rearranged'!$B$13:$B$53, 'EU25 ICoE calcs'!$E74, 'OECD EU28 ICoE rearranged'!R$13:R$53)</f>
        <v>38.130000000000003</v>
      </c>
      <c r="S74" s="43">
        <f>SUMIF('OECD EU28 ICoE rearranged'!$B$13:$B$53, 'EU25 ICoE calcs'!$E74, 'OECD EU28 ICoE rearranged'!S$13:S$53)</f>
        <v>35.729999999999997</v>
      </c>
      <c r="T74" s="43">
        <f>SUMIF('OECD EU28 ICoE rearranged'!$B$13:$B$53, 'EU25 ICoE calcs'!$E74, 'OECD EU28 ICoE rearranged'!T$13:T$53)</f>
        <v>27.4</v>
      </c>
      <c r="U74" s="43">
        <f>SUMIF('OECD EU28 ICoE rearranged'!$B$13:$B$53, 'EU25 ICoE calcs'!$E74, 'OECD EU28 ICoE rearranged'!U$13:U$53)</f>
        <v>17.64</v>
      </c>
      <c r="V74" s="43">
        <f>SUMIF('OECD EU28 ICoE rearranged'!$B$13:$B$53, 'EU25 ICoE calcs'!$E74, 'OECD EU28 ICoE rearranged'!V$13:V$53)</f>
        <v>24.31</v>
      </c>
      <c r="W74" s="43">
        <f>SUMIF('OECD EU28 ICoE rearranged'!$B$13:$B$53, 'EU25 ICoE calcs'!$E74, 'OECD EU28 ICoE rearranged'!W$13:W$53)</f>
        <v>39.54</v>
      </c>
      <c r="X74" s="43">
        <f>SUMIF('OECD EU28 ICoE rearranged'!$B$13:$B$53, 'EU25 ICoE calcs'!$E74, 'OECD EU28 ICoE rearranged'!X$13:X$53)</f>
        <v>24.09</v>
      </c>
      <c r="Y74" s="43">
        <f>SUMIF('OECD EU28 ICoE rearranged'!$B$13:$B$53, 'EU25 ICoE calcs'!$E74, 'OECD EU28 ICoE rearranged'!Y$13:Y$53)</f>
        <v>23.43</v>
      </c>
      <c r="Z74" s="43">
        <f>SUMIF('OECD EU28 ICoE rearranged'!$B$13:$B$53, 'EU25 ICoE calcs'!$E74, 'OECD EU28 ICoE rearranged'!Z$13:Z$53)</f>
        <v>15.95</v>
      </c>
      <c r="AA74" s="43">
        <f>SUMIF('OECD EU28 ICoE rearranged'!$B$13:$B$53, 'EU25 ICoE calcs'!$E74, 'OECD EU28 ICoE rearranged'!AA$13:AA$53)</f>
        <v>18.12</v>
      </c>
      <c r="AB74" s="43">
        <f>SUMIF('OECD EU28 ICoE rearranged'!$B$13:$B$53, 'EU25 ICoE calcs'!$E74, 'OECD EU28 ICoE rearranged'!AB$13:AB$53)</f>
        <v>27.82</v>
      </c>
      <c r="AC74" s="43">
        <f>SUMIF('OECD EU28 ICoE rearranged'!$B$13:$B$53, 'EU25 ICoE calcs'!$E74, 'OECD EU28 ICoE rearranged'!AC$13:AC$53)</f>
        <v>24.06</v>
      </c>
      <c r="AD74" s="43">
        <f>SUMIF('OECD EU28 ICoE rearranged'!$B$13:$B$53, 'EU25 ICoE calcs'!$E74, 'OECD EU28 ICoE rearranged'!AD$13:AD$53)</f>
        <v>49.74</v>
      </c>
    </row>
    <row r="75" spans="5:30" x14ac:dyDescent="0.35">
      <c r="E75" s="1" t="str">
        <f t="shared" si="1"/>
        <v>ISIC 352T353</v>
      </c>
      <c r="F75" s="43">
        <f>SUMIF('OECD EU28 ICoE rearranged'!$B$13:$B$53, 'EU25 ICoE calcs'!$E75, 'OECD EU28 ICoE rearranged'!F$13:F$53)</f>
        <v>33</v>
      </c>
      <c r="G75" s="43">
        <f>SUMIF('OECD EU28 ICoE rearranged'!$B$13:$B$53, 'EU25 ICoE calcs'!$E75, 'OECD EU28 ICoE rearranged'!G$13:G$53)</f>
        <v>27.11</v>
      </c>
      <c r="H75" s="43">
        <f>SUMIF('OECD EU28 ICoE rearranged'!$B$13:$B$53, 'EU25 ICoE calcs'!$E75, 'OECD EU28 ICoE rearranged'!H$13:H$53)</f>
        <v>29.97</v>
      </c>
      <c r="I75" s="43">
        <f>SUMIF('OECD EU28 ICoE rearranged'!$B$13:$B$53, 'EU25 ICoE calcs'!$E75, 'OECD EU28 ICoE rearranged'!I$13:I$53)</f>
        <v>18.809999999999999</v>
      </c>
      <c r="J75" s="43">
        <f>SUMIF('OECD EU28 ICoE rearranged'!$B$13:$B$53, 'EU25 ICoE calcs'!$E75, 'OECD EU28 ICoE rearranged'!J$13:J$53)</f>
        <v>23.83</v>
      </c>
      <c r="K75" s="43">
        <f>SUMIF('OECD EU28 ICoE rearranged'!$B$13:$B$53, 'EU25 ICoE calcs'!$E75, 'OECD EU28 ICoE rearranged'!K$13:K$53)</f>
        <v>19.48</v>
      </c>
      <c r="L75" s="43">
        <f>SUMIF('OECD EU28 ICoE rearranged'!$B$13:$B$53, 'EU25 ICoE calcs'!$E75, 'OECD EU28 ICoE rearranged'!L$13:L$53)</f>
        <v>21</v>
      </c>
      <c r="M75" s="43">
        <f>SUMIF('OECD EU28 ICoE rearranged'!$B$13:$B$53, 'EU25 ICoE calcs'!$E75, 'OECD EU28 ICoE rearranged'!M$13:M$53)</f>
        <v>20.190000000000001</v>
      </c>
      <c r="N75" s="43">
        <f>SUMIF('OECD EU28 ICoE rearranged'!$B$13:$B$53, 'EU25 ICoE calcs'!$E75, 'OECD EU28 ICoE rearranged'!N$13:N$53)</f>
        <v>35.909999999999997</v>
      </c>
      <c r="O75" s="43">
        <f>SUMIF('OECD EU28 ICoE rearranged'!$B$13:$B$53, 'EU25 ICoE calcs'!$E75, 'OECD EU28 ICoE rearranged'!O$13:O$53)</f>
        <v>35.340000000000003</v>
      </c>
      <c r="P75" s="43">
        <f>SUMIF('OECD EU28 ICoE rearranged'!$B$13:$B$53, 'EU25 ICoE calcs'!$E75, 'OECD EU28 ICoE rearranged'!P$13:P$53)</f>
        <v>28.26</v>
      </c>
      <c r="Q75" s="43">
        <f>SUMIF('OECD EU28 ICoE rearranged'!$B$13:$B$53, 'EU25 ICoE calcs'!$E75, 'OECD EU28 ICoE rearranged'!Q$13:Q$53)</f>
        <v>29.5</v>
      </c>
      <c r="R75" s="43">
        <f>SUMIF('OECD EU28 ICoE rearranged'!$B$13:$B$53, 'EU25 ICoE calcs'!$E75, 'OECD EU28 ICoE rearranged'!R$13:R$53)</f>
        <v>38.130000000000003</v>
      </c>
      <c r="S75" s="43">
        <f>SUMIF('OECD EU28 ICoE rearranged'!$B$13:$B$53, 'EU25 ICoE calcs'!$E75, 'OECD EU28 ICoE rearranged'!S$13:S$53)</f>
        <v>35.729999999999997</v>
      </c>
      <c r="T75" s="43">
        <f>SUMIF('OECD EU28 ICoE rearranged'!$B$13:$B$53, 'EU25 ICoE calcs'!$E75, 'OECD EU28 ICoE rearranged'!T$13:T$53)</f>
        <v>27.4</v>
      </c>
      <c r="U75" s="43">
        <f>SUMIF('OECD EU28 ICoE rearranged'!$B$13:$B$53, 'EU25 ICoE calcs'!$E75, 'OECD EU28 ICoE rearranged'!U$13:U$53)</f>
        <v>17.64</v>
      </c>
      <c r="V75" s="43">
        <f>SUMIF('OECD EU28 ICoE rearranged'!$B$13:$B$53, 'EU25 ICoE calcs'!$E75, 'OECD EU28 ICoE rearranged'!V$13:V$53)</f>
        <v>24.31</v>
      </c>
      <c r="W75" s="43">
        <f>SUMIF('OECD EU28 ICoE rearranged'!$B$13:$B$53, 'EU25 ICoE calcs'!$E75, 'OECD EU28 ICoE rearranged'!W$13:W$53)</f>
        <v>39.54</v>
      </c>
      <c r="X75" s="43">
        <f>SUMIF('OECD EU28 ICoE rearranged'!$B$13:$B$53, 'EU25 ICoE calcs'!$E75, 'OECD EU28 ICoE rearranged'!X$13:X$53)</f>
        <v>24.09</v>
      </c>
      <c r="Y75" s="43">
        <f>SUMIF('OECD EU28 ICoE rearranged'!$B$13:$B$53, 'EU25 ICoE calcs'!$E75, 'OECD EU28 ICoE rearranged'!Y$13:Y$53)</f>
        <v>23.43</v>
      </c>
      <c r="Z75" s="43">
        <f>SUMIF('OECD EU28 ICoE rearranged'!$B$13:$B$53, 'EU25 ICoE calcs'!$E75, 'OECD EU28 ICoE rearranged'!Z$13:Z$53)</f>
        <v>15.95</v>
      </c>
      <c r="AA75" s="43">
        <f>SUMIF('OECD EU28 ICoE rearranged'!$B$13:$B$53, 'EU25 ICoE calcs'!$E75, 'OECD EU28 ICoE rearranged'!AA$13:AA$53)</f>
        <v>18.12</v>
      </c>
      <c r="AB75" s="43">
        <f>SUMIF('OECD EU28 ICoE rearranged'!$B$13:$B$53, 'EU25 ICoE calcs'!$E75, 'OECD EU28 ICoE rearranged'!AB$13:AB$53)</f>
        <v>27.82</v>
      </c>
      <c r="AC75" s="43">
        <f>SUMIF('OECD EU28 ICoE rearranged'!$B$13:$B$53, 'EU25 ICoE calcs'!$E75, 'OECD EU28 ICoE rearranged'!AC$13:AC$53)</f>
        <v>24.06</v>
      </c>
      <c r="AD75" s="43">
        <f>SUMIF('OECD EU28 ICoE rearranged'!$B$13:$B$53, 'EU25 ICoE calcs'!$E75, 'OECD EU28 ICoE rearranged'!AD$13:AD$53)</f>
        <v>49.74</v>
      </c>
    </row>
    <row r="76" spans="5:30" x14ac:dyDescent="0.35">
      <c r="E76" s="1" t="str">
        <f t="shared" si="1"/>
        <v>ISIC 41T43</v>
      </c>
      <c r="F76" s="43">
        <f>SUMIF('OECD EU28 ICoE rearranged'!$B$13:$B$53, 'EU25 ICoE calcs'!$E76, 'OECD EU28 ICoE rearranged'!F$13:F$53)</f>
        <v>0</v>
      </c>
      <c r="G76" s="43">
        <f>SUMIF('OECD EU28 ICoE rearranged'!$B$13:$B$53, 'EU25 ICoE calcs'!$E76, 'OECD EU28 ICoE rearranged'!G$13:G$53)</f>
        <v>0</v>
      </c>
      <c r="H76" s="43">
        <f>SUMIF('OECD EU28 ICoE rearranged'!$B$13:$B$53, 'EU25 ICoE calcs'!$E76, 'OECD EU28 ICoE rearranged'!H$13:H$53)</f>
        <v>0</v>
      </c>
      <c r="I76" s="43">
        <f>SUMIF('OECD EU28 ICoE rearranged'!$B$13:$B$53, 'EU25 ICoE calcs'!$E76, 'OECD EU28 ICoE rearranged'!I$13:I$53)</f>
        <v>0</v>
      </c>
      <c r="J76" s="43">
        <f>SUMIF('OECD EU28 ICoE rearranged'!$B$13:$B$53, 'EU25 ICoE calcs'!$E76, 'OECD EU28 ICoE rearranged'!J$13:J$53)</f>
        <v>0</v>
      </c>
      <c r="K76" s="43">
        <f>SUMIF('OECD EU28 ICoE rearranged'!$B$13:$B$53, 'EU25 ICoE calcs'!$E76, 'OECD EU28 ICoE rearranged'!K$13:K$53)</f>
        <v>0</v>
      </c>
      <c r="L76" s="43">
        <f>SUMIF('OECD EU28 ICoE rearranged'!$B$13:$B$53, 'EU25 ICoE calcs'!$E76, 'OECD EU28 ICoE rearranged'!L$13:L$53)</f>
        <v>0</v>
      </c>
      <c r="M76" s="43">
        <f>SUMIF('OECD EU28 ICoE rearranged'!$B$13:$B$53, 'EU25 ICoE calcs'!$E76, 'OECD EU28 ICoE rearranged'!M$13:M$53)</f>
        <v>0</v>
      </c>
      <c r="N76" s="43">
        <f>SUMIF('OECD EU28 ICoE rearranged'!$B$13:$B$53, 'EU25 ICoE calcs'!$E76, 'OECD EU28 ICoE rearranged'!N$13:N$53)</f>
        <v>0</v>
      </c>
      <c r="O76" s="43">
        <f>SUMIF('OECD EU28 ICoE rearranged'!$B$13:$B$53, 'EU25 ICoE calcs'!$E76, 'OECD EU28 ICoE rearranged'!O$13:O$53)</f>
        <v>0</v>
      </c>
      <c r="P76" s="43">
        <f>SUMIF('OECD EU28 ICoE rearranged'!$B$13:$B$53, 'EU25 ICoE calcs'!$E76, 'OECD EU28 ICoE rearranged'!P$13:P$53)</f>
        <v>0</v>
      </c>
      <c r="Q76" s="43">
        <f>SUMIF('OECD EU28 ICoE rearranged'!$B$13:$B$53, 'EU25 ICoE calcs'!$E76, 'OECD EU28 ICoE rearranged'!Q$13:Q$53)</f>
        <v>0</v>
      </c>
      <c r="R76" s="43">
        <f>SUMIF('OECD EU28 ICoE rearranged'!$B$13:$B$53, 'EU25 ICoE calcs'!$E76, 'OECD EU28 ICoE rearranged'!R$13:R$53)</f>
        <v>0</v>
      </c>
      <c r="S76" s="43">
        <f>SUMIF('OECD EU28 ICoE rearranged'!$B$13:$B$53, 'EU25 ICoE calcs'!$E76, 'OECD EU28 ICoE rearranged'!S$13:S$53)</f>
        <v>0</v>
      </c>
      <c r="T76" s="43">
        <f>SUMIF('OECD EU28 ICoE rearranged'!$B$13:$B$53, 'EU25 ICoE calcs'!$E76, 'OECD EU28 ICoE rearranged'!T$13:T$53)</f>
        <v>0</v>
      </c>
      <c r="U76" s="43">
        <f>SUMIF('OECD EU28 ICoE rearranged'!$B$13:$B$53, 'EU25 ICoE calcs'!$E76, 'OECD EU28 ICoE rearranged'!U$13:U$53)</f>
        <v>0</v>
      </c>
      <c r="V76" s="43">
        <f>SUMIF('OECD EU28 ICoE rearranged'!$B$13:$B$53, 'EU25 ICoE calcs'!$E76, 'OECD EU28 ICoE rearranged'!V$13:V$53)</f>
        <v>0</v>
      </c>
      <c r="W76" s="43">
        <f>SUMIF('OECD EU28 ICoE rearranged'!$B$13:$B$53, 'EU25 ICoE calcs'!$E76, 'OECD EU28 ICoE rearranged'!W$13:W$53)</f>
        <v>0</v>
      </c>
      <c r="X76" s="43">
        <f>SUMIF('OECD EU28 ICoE rearranged'!$B$13:$B$53, 'EU25 ICoE calcs'!$E76, 'OECD EU28 ICoE rearranged'!X$13:X$53)</f>
        <v>0</v>
      </c>
      <c r="Y76" s="43">
        <f>SUMIF('OECD EU28 ICoE rearranged'!$B$13:$B$53, 'EU25 ICoE calcs'!$E76, 'OECD EU28 ICoE rearranged'!Y$13:Y$53)</f>
        <v>0</v>
      </c>
      <c r="Z76" s="43">
        <f>SUMIF('OECD EU28 ICoE rearranged'!$B$13:$B$53, 'EU25 ICoE calcs'!$E76, 'OECD EU28 ICoE rearranged'!Z$13:Z$53)</f>
        <v>0</v>
      </c>
      <c r="AA76" s="43">
        <f>SUMIF('OECD EU28 ICoE rearranged'!$B$13:$B$53, 'EU25 ICoE calcs'!$E76, 'OECD EU28 ICoE rearranged'!AA$13:AA$53)</f>
        <v>0</v>
      </c>
      <c r="AB76" s="43">
        <f>SUMIF('OECD EU28 ICoE rearranged'!$B$13:$B$53, 'EU25 ICoE calcs'!$E76, 'OECD EU28 ICoE rearranged'!AB$13:AB$53)</f>
        <v>0</v>
      </c>
      <c r="AC76" s="43">
        <f>SUMIF('OECD EU28 ICoE rearranged'!$B$13:$B$53, 'EU25 ICoE calcs'!$E76, 'OECD EU28 ICoE rearranged'!AC$13:AC$53)</f>
        <v>0</v>
      </c>
      <c r="AD76" s="43">
        <f>SUMIF('OECD EU28 ICoE rearranged'!$B$13:$B$53, 'EU25 ICoE calcs'!$E76, 'OECD EU28 ICoE rearranged'!AD$13:AD$53)</f>
        <v>0</v>
      </c>
    </row>
    <row r="77" spans="5:30" x14ac:dyDescent="0.35">
      <c r="E77" s="1" t="str">
        <f t="shared" si="1"/>
        <v>ISIC 45T47</v>
      </c>
      <c r="F77" s="43">
        <f>SUMIF('OECD EU28 ICoE rearranged'!$B$13:$B$53, 'EU25 ICoE calcs'!$E77, 'OECD EU28 ICoE rearranged'!F$13:F$53)</f>
        <v>13.43</v>
      </c>
      <c r="G77" s="43">
        <f>SUMIF('OECD EU28 ICoE rearranged'!$B$13:$B$53, 'EU25 ICoE calcs'!$E77, 'OECD EU28 ICoE rearranged'!G$13:G$53)</f>
        <v>23.01</v>
      </c>
      <c r="H77" s="43">
        <f>SUMIF('OECD EU28 ICoE rearranged'!$B$13:$B$53, 'EU25 ICoE calcs'!$E77, 'OECD EU28 ICoE rearranged'!H$13:H$53)</f>
        <v>19.45</v>
      </c>
      <c r="I77" s="43">
        <f>SUMIF('OECD EU28 ICoE rearranged'!$B$13:$B$53, 'EU25 ICoE calcs'!$E77, 'OECD EU28 ICoE rearranged'!I$13:I$53)</f>
        <v>12.28</v>
      </c>
      <c r="J77" s="43">
        <f>SUMIF('OECD EU28 ICoE rearranged'!$B$13:$B$53, 'EU25 ICoE calcs'!$E77, 'OECD EU28 ICoE rearranged'!J$13:J$53)</f>
        <v>15.87</v>
      </c>
      <c r="K77" s="43">
        <f>SUMIF('OECD EU28 ICoE rearranged'!$B$13:$B$53, 'EU25 ICoE calcs'!$E77, 'OECD EU28 ICoE rearranged'!K$13:K$53)</f>
        <v>14.41</v>
      </c>
      <c r="L77" s="43">
        <f>SUMIF('OECD EU28 ICoE rearranged'!$B$13:$B$53, 'EU25 ICoE calcs'!$E77, 'OECD EU28 ICoE rearranged'!L$13:L$53)</f>
        <v>11.21</v>
      </c>
      <c r="M77" s="43">
        <f>SUMIF('OECD EU28 ICoE rearranged'!$B$13:$B$53, 'EU25 ICoE calcs'!$E77, 'OECD EU28 ICoE rearranged'!M$13:M$53)</f>
        <v>9.81</v>
      </c>
      <c r="N77" s="43">
        <f>SUMIF('OECD EU28 ICoE rearranged'!$B$13:$B$53, 'EU25 ICoE calcs'!$E77, 'OECD EU28 ICoE rearranged'!N$13:N$53)</f>
        <v>23.69</v>
      </c>
      <c r="O77" s="43">
        <f>SUMIF('OECD EU28 ICoE rearranged'!$B$13:$B$53, 'EU25 ICoE calcs'!$E77, 'OECD EU28 ICoE rearranged'!O$13:O$53)</f>
        <v>34.64</v>
      </c>
      <c r="P77" s="43">
        <f>SUMIF('OECD EU28 ICoE rearranged'!$B$13:$B$53, 'EU25 ICoE calcs'!$E77, 'OECD EU28 ICoE rearranged'!P$13:P$53)</f>
        <v>9.9</v>
      </c>
      <c r="Q77" s="43">
        <f>SUMIF('OECD EU28 ICoE rearranged'!$B$13:$B$53, 'EU25 ICoE calcs'!$E77, 'OECD EU28 ICoE rearranged'!Q$13:Q$53)</f>
        <v>12.5</v>
      </c>
      <c r="R77" s="43">
        <f>SUMIF('OECD EU28 ICoE rearranged'!$B$13:$B$53, 'EU25 ICoE calcs'!$E77, 'OECD EU28 ICoE rearranged'!R$13:R$53)</f>
        <v>10.119999999999999</v>
      </c>
      <c r="S77" s="43">
        <f>SUMIF('OECD EU28 ICoE rearranged'!$B$13:$B$53, 'EU25 ICoE calcs'!$E77, 'OECD EU28 ICoE rearranged'!S$13:S$53)</f>
        <v>53.3</v>
      </c>
      <c r="T77" s="43">
        <f>SUMIF('OECD EU28 ICoE rearranged'!$B$13:$B$53, 'EU25 ICoE calcs'!$E77, 'OECD EU28 ICoE rearranged'!T$13:T$53)</f>
        <v>16.809999999999999</v>
      </c>
      <c r="U77" s="43">
        <f>SUMIF('OECD EU28 ICoE rearranged'!$B$13:$B$53, 'EU25 ICoE calcs'!$E77, 'OECD EU28 ICoE rearranged'!U$13:U$53)</f>
        <v>11.61</v>
      </c>
      <c r="V77" s="43">
        <f>SUMIF('OECD EU28 ICoE rearranged'!$B$13:$B$53, 'EU25 ICoE calcs'!$E77, 'OECD EU28 ICoE rearranged'!V$13:V$53)</f>
        <v>10.4</v>
      </c>
      <c r="W77" s="43">
        <f>SUMIF('OECD EU28 ICoE rearranged'!$B$13:$B$53, 'EU25 ICoE calcs'!$E77, 'OECD EU28 ICoE rearranged'!W$13:W$53)</f>
        <v>18.89</v>
      </c>
      <c r="X77" s="43">
        <f>SUMIF('OECD EU28 ICoE rearranged'!$B$13:$B$53, 'EU25 ICoE calcs'!$E77, 'OECD EU28 ICoE rearranged'!X$13:X$53)</f>
        <v>17.670000000000002</v>
      </c>
      <c r="Y77" s="43">
        <f>SUMIF('OECD EU28 ICoE rearranged'!$B$13:$B$53, 'EU25 ICoE calcs'!$E77, 'OECD EU28 ICoE rearranged'!Y$13:Y$53)</f>
        <v>10.09</v>
      </c>
      <c r="Z77" s="43">
        <f>SUMIF('OECD EU28 ICoE rearranged'!$B$13:$B$53, 'EU25 ICoE calcs'!$E77, 'OECD EU28 ICoE rearranged'!Z$13:Z$53)</f>
        <v>9.75</v>
      </c>
      <c r="AA77" s="43">
        <f>SUMIF('OECD EU28 ICoE rearranged'!$B$13:$B$53, 'EU25 ICoE calcs'!$E77, 'OECD EU28 ICoE rearranged'!AA$13:AA$53)</f>
        <v>9.4</v>
      </c>
      <c r="AB77" s="43">
        <f>SUMIF('OECD EU28 ICoE rearranged'!$B$13:$B$53, 'EU25 ICoE calcs'!$E77, 'OECD EU28 ICoE rearranged'!AB$13:AB$53)</f>
        <v>18.84</v>
      </c>
      <c r="AC77" s="43">
        <f>SUMIF('OECD EU28 ICoE rearranged'!$B$13:$B$53, 'EU25 ICoE calcs'!$E77, 'OECD EU28 ICoE rearranged'!AC$13:AC$53)</f>
        <v>13.2</v>
      </c>
      <c r="AD77" s="43">
        <f>SUMIF('OECD EU28 ICoE rearranged'!$B$13:$B$53, 'EU25 ICoE calcs'!$E77, 'OECD EU28 ICoE rearranged'!AD$13:AD$53)</f>
        <v>25.36</v>
      </c>
    </row>
    <row r="78" spans="5:30" x14ac:dyDescent="0.35">
      <c r="E78" s="1" t="str">
        <f t="shared" si="1"/>
        <v>ISIC 49T53</v>
      </c>
      <c r="F78" s="43">
        <f>SUMIF('OECD EU28 ICoE rearranged'!$B$13:$B$53, 'EU25 ICoE calcs'!$E78, 'OECD EU28 ICoE rearranged'!F$13:F$53)</f>
        <v>16.600000000000001</v>
      </c>
      <c r="G78" s="43">
        <f>SUMIF('OECD EU28 ICoE rearranged'!$B$13:$B$53, 'EU25 ICoE calcs'!$E78, 'OECD EU28 ICoE rearranged'!G$13:G$53)</f>
        <v>29.52</v>
      </c>
      <c r="H78" s="43">
        <f>SUMIF('OECD EU28 ICoE rearranged'!$B$13:$B$53, 'EU25 ICoE calcs'!$E78, 'OECD EU28 ICoE rearranged'!H$13:H$53)</f>
        <v>21.16</v>
      </c>
      <c r="I78" s="43">
        <f>SUMIF('OECD EU28 ICoE rearranged'!$B$13:$B$53, 'EU25 ICoE calcs'!$E78, 'OECD EU28 ICoE rearranged'!I$13:I$53)</f>
        <v>50.08</v>
      </c>
      <c r="J78" s="43">
        <f>SUMIF('OECD EU28 ICoE rearranged'!$B$13:$B$53, 'EU25 ICoE calcs'!$E78, 'OECD EU28 ICoE rearranged'!J$13:J$53)</f>
        <v>28.43</v>
      </c>
      <c r="K78" s="43">
        <f>SUMIF('OECD EU28 ICoE rearranged'!$B$13:$B$53, 'EU25 ICoE calcs'!$E78, 'OECD EU28 ICoE rearranged'!K$13:K$53)</f>
        <v>18.98</v>
      </c>
      <c r="L78" s="43">
        <f>SUMIF('OECD EU28 ICoE rearranged'!$B$13:$B$53, 'EU25 ICoE calcs'!$E78, 'OECD EU28 ICoE rearranged'!L$13:L$53)</f>
        <v>16.68</v>
      </c>
      <c r="M78" s="43">
        <f>SUMIF('OECD EU28 ICoE rearranged'!$B$13:$B$53, 'EU25 ICoE calcs'!$E78, 'OECD EU28 ICoE rearranged'!M$13:M$53)</f>
        <v>16.059999999999999</v>
      </c>
      <c r="N78" s="43">
        <f>SUMIF('OECD EU28 ICoE rearranged'!$B$13:$B$53, 'EU25 ICoE calcs'!$E78, 'OECD EU28 ICoE rearranged'!N$13:N$53)</f>
        <v>26.71</v>
      </c>
      <c r="O78" s="43">
        <f>SUMIF('OECD EU28 ICoE rearranged'!$B$13:$B$53, 'EU25 ICoE calcs'!$E78, 'OECD EU28 ICoE rearranged'!O$13:O$53)</f>
        <v>41.95</v>
      </c>
      <c r="P78" s="43">
        <f>SUMIF('OECD EU28 ICoE rearranged'!$B$13:$B$53, 'EU25 ICoE calcs'!$E78, 'OECD EU28 ICoE rearranged'!P$13:P$53)</f>
        <v>13.02</v>
      </c>
      <c r="Q78" s="43">
        <f>SUMIF('OECD EU28 ICoE rearranged'!$B$13:$B$53, 'EU25 ICoE calcs'!$E78, 'OECD EU28 ICoE rearranged'!Q$13:Q$53)</f>
        <v>21.18</v>
      </c>
      <c r="R78" s="43">
        <f>SUMIF('OECD EU28 ICoE rearranged'!$B$13:$B$53, 'EU25 ICoE calcs'!$E78, 'OECD EU28 ICoE rearranged'!R$13:R$53)</f>
        <v>21.99</v>
      </c>
      <c r="S78" s="43">
        <f>SUMIF('OECD EU28 ICoE rearranged'!$B$13:$B$53, 'EU25 ICoE calcs'!$E78, 'OECD EU28 ICoE rearranged'!S$13:S$53)</f>
        <v>42.31</v>
      </c>
      <c r="T78" s="43">
        <f>SUMIF('OECD EU28 ICoE rearranged'!$B$13:$B$53, 'EU25 ICoE calcs'!$E78, 'OECD EU28 ICoE rearranged'!T$13:T$53)</f>
        <v>22.12</v>
      </c>
      <c r="U78" s="43">
        <f>SUMIF('OECD EU28 ICoE rearranged'!$B$13:$B$53, 'EU25 ICoE calcs'!$E78, 'OECD EU28 ICoE rearranged'!U$13:U$53)</f>
        <v>18.54</v>
      </c>
      <c r="V78" s="43">
        <f>SUMIF('OECD EU28 ICoE rearranged'!$B$13:$B$53, 'EU25 ICoE calcs'!$E78, 'OECD EU28 ICoE rearranged'!V$13:V$53)</f>
        <v>17.62</v>
      </c>
      <c r="W78" s="43">
        <f>SUMIF('OECD EU28 ICoE rearranged'!$B$13:$B$53, 'EU25 ICoE calcs'!$E78, 'OECD EU28 ICoE rearranged'!W$13:W$53)</f>
        <v>21.19</v>
      </c>
      <c r="X78" s="43">
        <f>SUMIF('OECD EU28 ICoE rearranged'!$B$13:$B$53, 'EU25 ICoE calcs'!$E78, 'OECD EU28 ICoE rearranged'!X$13:X$53)</f>
        <v>23.48</v>
      </c>
      <c r="Y78" s="43">
        <f>SUMIF('OECD EU28 ICoE rearranged'!$B$13:$B$53, 'EU25 ICoE calcs'!$E78, 'OECD EU28 ICoE rearranged'!Y$13:Y$53)</f>
        <v>13.9</v>
      </c>
      <c r="Z78" s="43">
        <f>SUMIF('OECD EU28 ICoE rearranged'!$B$13:$B$53, 'EU25 ICoE calcs'!$E78, 'OECD EU28 ICoE rearranged'!Z$13:Z$53)</f>
        <v>18.059999999999999</v>
      </c>
      <c r="AA78" s="43">
        <f>SUMIF('OECD EU28 ICoE rearranged'!$B$13:$B$53, 'EU25 ICoE calcs'!$E78, 'OECD EU28 ICoE rearranged'!AA$13:AA$53)</f>
        <v>11.11</v>
      </c>
      <c r="AB78" s="43">
        <f>SUMIF('OECD EU28 ICoE rearranged'!$B$13:$B$53, 'EU25 ICoE calcs'!$E78, 'OECD EU28 ICoE rearranged'!AB$13:AB$53)</f>
        <v>29.38</v>
      </c>
      <c r="AC78" s="43">
        <f>SUMIF('OECD EU28 ICoE rearranged'!$B$13:$B$53, 'EU25 ICoE calcs'!$E78, 'OECD EU28 ICoE rearranged'!AC$13:AC$53)</f>
        <v>19.47</v>
      </c>
      <c r="AD78" s="43">
        <f>SUMIF('OECD EU28 ICoE rearranged'!$B$13:$B$53, 'EU25 ICoE calcs'!$E78, 'OECD EU28 ICoE rearranged'!AD$13:AD$53)</f>
        <v>42.87</v>
      </c>
    </row>
    <row r="79" spans="5:30" x14ac:dyDescent="0.35">
      <c r="E79" s="1" t="str">
        <f t="shared" si="1"/>
        <v>ISIC 55T56</v>
      </c>
      <c r="F79" s="43">
        <f>SUMIF('OECD EU28 ICoE rearranged'!$B$13:$B$53, 'EU25 ICoE calcs'!$E79, 'OECD EU28 ICoE rearranged'!F$13:F$53)</f>
        <v>11.38</v>
      </c>
      <c r="G79" s="43">
        <f>SUMIF('OECD EU28 ICoE rearranged'!$B$13:$B$53, 'EU25 ICoE calcs'!$E79, 'OECD EU28 ICoE rearranged'!G$13:G$53)</f>
        <v>27.32</v>
      </c>
      <c r="H79" s="43">
        <f>SUMIF('OECD EU28 ICoE rearranged'!$B$13:$B$53, 'EU25 ICoE calcs'!$E79, 'OECD EU28 ICoE rearranged'!H$13:H$53)</f>
        <v>20.64</v>
      </c>
      <c r="I79" s="43">
        <f>SUMIF('OECD EU28 ICoE rearranged'!$B$13:$B$53, 'EU25 ICoE calcs'!$E79, 'OECD EU28 ICoE rearranged'!I$13:I$53)</f>
        <v>18.73</v>
      </c>
      <c r="J79" s="43">
        <f>SUMIF('OECD EU28 ICoE rearranged'!$B$13:$B$53, 'EU25 ICoE calcs'!$E79, 'OECD EU28 ICoE rearranged'!J$13:J$53)</f>
        <v>27.54</v>
      </c>
      <c r="K79" s="43">
        <f>SUMIF('OECD EU28 ICoE rearranged'!$B$13:$B$53, 'EU25 ICoE calcs'!$E79, 'OECD EU28 ICoE rearranged'!K$13:K$53)</f>
        <v>17.47</v>
      </c>
      <c r="L79" s="43">
        <f>SUMIF('OECD EU28 ICoE rearranged'!$B$13:$B$53, 'EU25 ICoE calcs'!$E79, 'OECD EU28 ICoE rearranged'!L$13:L$53)</f>
        <v>11.05</v>
      </c>
      <c r="M79" s="43">
        <f>SUMIF('OECD EU28 ICoE rearranged'!$B$13:$B$53, 'EU25 ICoE calcs'!$E79, 'OECD EU28 ICoE rearranged'!M$13:M$53)</f>
        <v>14.13</v>
      </c>
      <c r="N79" s="43">
        <f>SUMIF('OECD EU28 ICoE rearranged'!$B$13:$B$53, 'EU25 ICoE calcs'!$E79, 'OECD EU28 ICoE rearranged'!N$13:N$53)</f>
        <v>26.78</v>
      </c>
      <c r="O79" s="43">
        <f>SUMIF('OECD EU28 ICoE rearranged'!$B$13:$B$53, 'EU25 ICoE calcs'!$E79, 'OECD EU28 ICoE rearranged'!O$13:O$53)</f>
        <v>20.54</v>
      </c>
      <c r="P79" s="43">
        <f>SUMIF('OECD EU28 ICoE rearranged'!$B$13:$B$53, 'EU25 ICoE calcs'!$E79, 'OECD EU28 ICoE rearranged'!P$13:P$53)</f>
        <v>10.74</v>
      </c>
      <c r="Q79" s="43">
        <f>SUMIF('OECD EU28 ICoE rearranged'!$B$13:$B$53, 'EU25 ICoE calcs'!$E79, 'OECD EU28 ICoE rearranged'!Q$13:Q$53)</f>
        <v>20.86</v>
      </c>
      <c r="R79" s="43">
        <f>SUMIF('OECD EU28 ICoE rearranged'!$B$13:$B$53, 'EU25 ICoE calcs'!$E79, 'OECD EU28 ICoE rearranged'!R$13:R$53)</f>
        <v>15.25</v>
      </c>
      <c r="S79" s="43">
        <f>SUMIF('OECD EU28 ICoE rearranged'!$B$13:$B$53, 'EU25 ICoE calcs'!$E79, 'OECD EU28 ICoE rearranged'!S$13:S$53)</f>
        <v>30.85</v>
      </c>
      <c r="T79" s="43">
        <f>SUMIF('OECD EU28 ICoE rearranged'!$B$13:$B$53, 'EU25 ICoE calcs'!$E79, 'OECD EU28 ICoE rearranged'!T$13:T$53)</f>
        <v>19.16</v>
      </c>
      <c r="U79" s="43">
        <f>SUMIF('OECD EU28 ICoE rearranged'!$B$13:$B$53, 'EU25 ICoE calcs'!$E79, 'OECD EU28 ICoE rearranged'!U$13:U$53)</f>
        <v>15.01</v>
      </c>
      <c r="V79" s="43">
        <f>SUMIF('OECD EU28 ICoE rearranged'!$B$13:$B$53, 'EU25 ICoE calcs'!$E79, 'OECD EU28 ICoE rearranged'!V$13:V$53)</f>
        <v>12.8</v>
      </c>
      <c r="W79" s="43">
        <f>SUMIF('OECD EU28 ICoE rearranged'!$B$13:$B$53, 'EU25 ICoE calcs'!$E79, 'OECD EU28 ICoE rearranged'!W$13:W$53)</f>
        <v>21.32</v>
      </c>
      <c r="X79" s="43">
        <f>SUMIF('OECD EU28 ICoE rearranged'!$B$13:$B$53, 'EU25 ICoE calcs'!$E79, 'OECD EU28 ICoE rearranged'!X$13:X$53)</f>
        <v>21.36</v>
      </c>
      <c r="Y79" s="43">
        <f>SUMIF('OECD EU28 ICoE rearranged'!$B$13:$B$53, 'EU25 ICoE calcs'!$E79, 'OECD EU28 ICoE rearranged'!Y$13:Y$53)</f>
        <v>10.28</v>
      </c>
      <c r="Z79" s="43">
        <f>SUMIF('OECD EU28 ICoE rearranged'!$B$13:$B$53, 'EU25 ICoE calcs'!$E79, 'OECD EU28 ICoE rearranged'!Z$13:Z$53)</f>
        <v>14.88</v>
      </c>
      <c r="AA79" s="43">
        <f>SUMIF('OECD EU28 ICoE rearranged'!$B$13:$B$53, 'EU25 ICoE calcs'!$E79, 'OECD EU28 ICoE rearranged'!AA$13:AA$53)</f>
        <v>11.13</v>
      </c>
      <c r="AB79" s="43">
        <f>SUMIF('OECD EU28 ICoE rearranged'!$B$13:$B$53, 'EU25 ICoE calcs'!$E79, 'OECD EU28 ICoE rearranged'!AB$13:AB$53)</f>
        <v>18.25</v>
      </c>
      <c r="AC79" s="43">
        <f>SUMIF('OECD EU28 ICoE rearranged'!$B$13:$B$53, 'EU25 ICoE calcs'!$E79, 'OECD EU28 ICoE rearranged'!AC$13:AC$53)</f>
        <v>13.04</v>
      </c>
      <c r="AD79" s="43">
        <f>SUMIF('OECD EU28 ICoE rearranged'!$B$13:$B$53, 'EU25 ICoE calcs'!$E79, 'OECD EU28 ICoE rearranged'!AD$13:AD$53)</f>
        <v>32.11</v>
      </c>
    </row>
    <row r="80" spans="5:30" x14ac:dyDescent="0.35">
      <c r="E80" s="1" t="str">
        <f t="shared" si="1"/>
        <v>ISIC 61</v>
      </c>
      <c r="F80" s="43">
        <f>SUMIF('OECD EU28 ICoE rearranged'!$B$13:$B$53, 'EU25 ICoE calcs'!$E80, 'OECD EU28 ICoE rearranged'!F$13:F$53)</f>
        <v>17.68</v>
      </c>
      <c r="G80" s="43">
        <f>SUMIF('OECD EU28 ICoE rearranged'!$B$13:$B$53, 'EU25 ICoE calcs'!$E80, 'OECD EU28 ICoE rearranged'!G$13:G$53)</f>
        <v>24.89</v>
      </c>
      <c r="H80" s="43">
        <f>SUMIF('OECD EU28 ICoE rearranged'!$B$13:$B$53, 'EU25 ICoE calcs'!$E80, 'OECD EU28 ICoE rearranged'!H$13:H$53)</f>
        <v>24.07</v>
      </c>
      <c r="I80" s="43">
        <f>SUMIF('OECD EU28 ICoE rearranged'!$B$13:$B$53, 'EU25 ICoE calcs'!$E80, 'OECD EU28 ICoE rearranged'!I$13:I$53)</f>
        <v>18.93</v>
      </c>
      <c r="J80" s="43">
        <f>SUMIF('OECD EU28 ICoE rearranged'!$B$13:$B$53, 'EU25 ICoE calcs'!$E80, 'OECD EU28 ICoE rearranged'!J$13:J$53)</f>
        <v>26.77</v>
      </c>
      <c r="K80" s="43">
        <f>SUMIF('OECD EU28 ICoE rearranged'!$B$13:$B$53, 'EU25 ICoE calcs'!$E80, 'OECD EU28 ICoE rearranged'!K$13:K$53)</f>
        <v>15.81</v>
      </c>
      <c r="L80" s="43">
        <f>SUMIF('OECD EU28 ICoE rearranged'!$B$13:$B$53, 'EU25 ICoE calcs'!$E80, 'OECD EU28 ICoE rearranged'!L$13:L$53)</f>
        <v>12.46</v>
      </c>
      <c r="M80" s="43">
        <f>SUMIF('OECD EU28 ICoE rearranged'!$B$13:$B$53, 'EU25 ICoE calcs'!$E80, 'OECD EU28 ICoE rearranged'!M$13:M$53)</f>
        <v>14.72</v>
      </c>
      <c r="N80" s="43">
        <f>SUMIF('OECD EU28 ICoE rearranged'!$B$13:$B$53, 'EU25 ICoE calcs'!$E80, 'OECD EU28 ICoE rearranged'!N$13:N$53)</f>
        <v>22.86</v>
      </c>
      <c r="O80" s="43">
        <f>SUMIF('OECD EU28 ICoE rearranged'!$B$13:$B$53, 'EU25 ICoE calcs'!$E80, 'OECD EU28 ICoE rearranged'!O$13:O$53)</f>
        <v>27.87</v>
      </c>
      <c r="P80" s="43">
        <f>SUMIF('OECD EU28 ICoE rearranged'!$B$13:$B$53, 'EU25 ICoE calcs'!$E80, 'OECD EU28 ICoE rearranged'!P$13:P$53)</f>
        <v>12.79</v>
      </c>
      <c r="Q80" s="43">
        <f>SUMIF('OECD EU28 ICoE rearranged'!$B$13:$B$53, 'EU25 ICoE calcs'!$E80, 'OECD EU28 ICoE rearranged'!Q$13:Q$53)</f>
        <v>15.88</v>
      </c>
      <c r="R80" s="43">
        <f>SUMIF('OECD EU28 ICoE rearranged'!$B$13:$B$53, 'EU25 ICoE calcs'!$E80, 'OECD EU28 ICoE rearranged'!R$13:R$53)</f>
        <v>13.31</v>
      </c>
      <c r="S80" s="43">
        <f>SUMIF('OECD EU28 ICoE rearranged'!$B$13:$B$53, 'EU25 ICoE calcs'!$E80, 'OECD EU28 ICoE rearranged'!S$13:S$53)</f>
        <v>51.38</v>
      </c>
      <c r="T80" s="43">
        <f>SUMIF('OECD EU28 ICoE rearranged'!$B$13:$B$53, 'EU25 ICoE calcs'!$E80, 'OECD EU28 ICoE rearranged'!T$13:T$53)</f>
        <v>20.78</v>
      </c>
      <c r="U80" s="43">
        <f>SUMIF('OECD EU28 ICoE rearranged'!$B$13:$B$53, 'EU25 ICoE calcs'!$E80, 'OECD EU28 ICoE rearranged'!U$13:U$53)</f>
        <v>17.239999999999998</v>
      </c>
      <c r="V80" s="43">
        <f>SUMIF('OECD EU28 ICoE rearranged'!$B$13:$B$53, 'EU25 ICoE calcs'!$E80, 'OECD EU28 ICoE rearranged'!V$13:V$53)</f>
        <v>13.88</v>
      </c>
      <c r="W80" s="43">
        <f>SUMIF('OECD EU28 ICoE rearranged'!$B$13:$B$53, 'EU25 ICoE calcs'!$E80, 'OECD EU28 ICoE rearranged'!W$13:W$53)</f>
        <v>21.03</v>
      </c>
      <c r="X80" s="43">
        <f>SUMIF('OECD EU28 ICoE rearranged'!$B$13:$B$53, 'EU25 ICoE calcs'!$E80, 'OECD EU28 ICoE rearranged'!X$13:X$53)</f>
        <v>25.39</v>
      </c>
      <c r="Y80" s="43">
        <f>SUMIF('OECD EU28 ICoE rearranged'!$B$13:$B$53, 'EU25 ICoE calcs'!$E80, 'OECD EU28 ICoE rearranged'!Y$13:Y$53)</f>
        <v>11.4</v>
      </c>
      <c r="Z80" s="43">
        <f>SUMIF('OECD EU28 ICoE rearranged'!$B$13:$B$53, 'EU25 ICoE calcs'!$E80, 'OECD EU28 ICoE rearranged'!Z$13:Z$53)</f>
        <v>17.149999999999999</v>
      </c>
      <c r="AA80" s="43">
        <f>SUMIF('OECD EU28 ICoE rearranged'!$B$13:$B$53, 'EU25 ICoE calcs'!$E80, 'OECD EU28 ICoE rearranged'!AA$13:AA$53)</f>
        <v>12.58</v>
      </c>
      <c r="AB80" s="43">
        <f>SUMIF('OECD EU28 ICoE rearranged'!$B$13:$B$53, 'EU25 ICoE calcs'!$E80, 'OECD EU28 ICoE rearranged'!AB$13:AB$53)</f>
        <v>18.309999999999999</v>
      </c>
      <c r="AC80" s="43">
        <f>SUMIF('OECD EU28 ICoE rearranged'!$B$13:$B$53, 'EU25 ICoE calcs'!$E80, 'OECD EU28 ICoE rearranged'!AC$13:AC$53)</f>
        <v>13.73</v>
      </c>
      <c r="AD80" s="43">
        <f>SUMIF('OECD EU28 ICoE rearranged'!$B$13:$B$53, 'EU25 ICoE calcs'!$E80, 'OECD EU28 ICoE rearranged'!AD$13:AD$53)</f>
        <v>31.44</v>
      </c>
    </row>
    <row r="81" spans="2:30" x14ac:dyDescent="0.35">
      <c r="E81" s="1" t="str">
        <f t="shared" si="1"/>
        <v>ISIC 64T66</v>
      </c>
      <c r="F81" s="43">
        <f>SUMIF('OECD EU28 ICoE rearranged'!$B$13:$B$53, 'EU25 ICoE calcs'!$E81, 'OECD EU28 ICoE rearranged'!F$13:F$53)</f>
        <v>12.16</v>
      </c>
      <c r="G81" s="43">
        <f>SUMIF('OECD EU28 ICoE rearranged'!$B$13:$B$53, 'EU25 ICoE calcs'!$E81, 'OECD EU28 ICoE rearranged'!G$13:G$53)</f>
        <v>21.61</v>
      </c>
      <c r="H81" s="43">
        <f>SUMIF('OECD EU28 ICoE rearranged'!$B$13:$B$53, 'EU25 ICoE calcs'!$E81, 'OECD EU28 ICoE rearranged'!H$13:H$53)</f>
        <v>14.32</v>
      </c>
      <c r="I81" s="43">
        <f>SUMIF('OECD EU28 ICoE rearranged'!$B$13:$B$53, 'EU25 ICoE calcs'!$E81, 'OECD EU28 ICoE rearranged'!I$13:I$53)</f>
        <v>8.85</v>
      </c>
      <c r="J81" s="43">
        <f>SUMIF('OECD EU28 ICoE rearranged'!$B$13:$B$53, 'EU25 ICoE calcs'!$E81, 'OECD EU28 ICoE rearranged'!J$13:J$53)</f>
        <v>12.42</v>
      </c>
      <c r="K81" s="43">
        <f>SUMIF('OECD EU28 ICoE rearranged'!$B$13:$B$53, 'EU25 ICoE calcs'!$E81, 'OECD EU28 ICoE rearranged'!K$13:K$53)</f>
        <v>14.42</v>
      </c>
      <c r="L81" s="43">
        <f>SUMIF('OECD EU28 ICoE rearranged'!$B$13:$B$53, 'EU25 ICoE calcs'!$E81, 'OECD EU28 ICoE rearranged'!L$13:L$53)</f>
        <v>10.039999999999999</v>
      </c>
      <c r="M81" s="43">
        <f>SUMIF('OECD EU28 ICoE rearranged'!$B$13:$B$53, 'EU25 ICoE calcs'!$E81, 'OECD EU28 ICoE rearranged'!M$13:M$53)</f>
        <v>12.47</v>
      </c>
      <c r="N81" s="43">
        <f>SUMIF('OECD EU28 ICoE rearranged'!$B$13:$B$53, 'EU25 ICoE calcs'!$E81, 'OECD EU28 ICoE rearranged'!N$13:N$53)</f>
        <v>18.02</v>
      </c>
      <c r="O81" s="43">
        <f>SUMIF('OECD EU28 ICoE rearranged'!$B$13:$B$53, 'EU25 ICoE calcs'!$E81, 'OECD EU28 ICoE rearranged'!O$13:O$53)</f>
        <v>46.65</v>
      </c>
      <c r="P81" s="43">
        <f>SUMIF('OECD EU28 ICoE rearranged'!$B$13:$B$53, 'EU25 ICoE calcs'!$E81, 'OECD EU28 ICoE rearranged'!P$13:P$53)</f>
        <v>7.53</v>
      </c>
      <c r="Q81" s="43">
        <f>SUMIF('OECD EU28 ICoE rearranged'!$B$13:$B$53, 'EU25 ICoE calcs'!$E81, 'OECD EU28 ICoE rearranged'!Q$13:Q$53)</f>
        <v>12.75</v>
      </c>
      <c r="R81" s="43">
        <f>SUMIF('OECD EU28 ICoE rearranged'!$B$13:$B$53, 'EU25 ICoE calcs'!$E81, 'OECD EU28 ICoE rearranged'!R$13:R$53)</f>
        <v>13.15</v>
      </c>
      <c r="S81" s="43">
        <f>SUMIF('OECD EU28 ICoE rearranged'!$B$13:$B$53, 'EU25 ICoE calcs'!$E81, 'OECD EU28 ICoE rearranged'!S$13:S$53)</f>
        <v>79.09</v>
      </c>
      <c r="T81" s="43">
        <f>SUMIF('OECD EU28 ICoE rearranged'!$B$13:$B$53, 'EU25 ICoE calcs'!$E81, 'OECD EU28 ICoE rearranged'!T$13:T$53)</f>
        <v>11.25</v>
      </c>
      <c r="U81" s="43">
        <f>SUMIF('OECD EU28 ICoE rearranged'!$B$13:$B$53, 'EU25 ICoE calcs'!$E81, 'OECD EU28 ICoE rearranged'!U$13:U$53)</f>
        <v>10.85</v>
      </c>
      <c r="V81" s="43">
        <f>SUMIF('OECD EU28 ICoE rearranged'!$B$13:$B$53, 'EU25 ICoE calcs'!$E81, 'OECD EU28 ICoE rearranged'!V$13:V$53)</f>
        <v>8.59</v>
      </c>
      <c r="W81" s="43">
        <f>SUMIF('OECD EU28 ICoE rearranged'!$B$13:$B$53, 'EU25 ICoE calcs'!$E81, 'OECD EU28 ICoE rearranged'!W$13:W$53)</f>
        <v>14.8</v>
      </c>
      <c r="X81" s="43">
        <f>SUMIF('OECD EU28 ICoE rearranged'!$B$13:$B$53, 'EU25 ICoE calcs'!$E81, 'OECD EU28 ICoE rearranged'!X$13:X$53)</f>
        <v>13.08</v>
      </c>
      <c r="Y81" s="43">
        <f>SUMIF('OECD EU28 ICoE rearranged'!$B$13:$B$53, 'EU25 ICoE calcs'!$E81, 'OECD EU28 ICoE rearranged'!Y$13:Y$53)</f>
        <v>8.08</v>
      </c>
      <c r="Z81" s="43">
        <f>SUMIF('OECD EU28 ICoE rearranged'!$B$13:$B$53, 'EU25 ICoE calcs'!$E81, 'OECD EU28 ICoE rearranged'!Z$13:Z$53)</f>
        <v>6.83</v>
      </c>
      <c r="AA81" s="43">
        <f>SUMIF('OECD EU28 ICoE rearranged'!$B$13:$B$53, 'EU25 ICoE calcs'!$E81, 'OECD EU28 ICoE rearranged'!AA$13:AA$53)</f>
        <v>9.2899999999999991</v>
      </c>
      <c r="AB81" s="43">
        <f>SUMIF('OECD EU28 ICoE rearranged'!$B$13:$B$53, 'EU25 ICoE calcs'!$E81, 'OECD EU28 ICoE rearranged'!AB$13:AB$53)</f>
        <v>6.9</v>
      </c>
      <c r="AC81" s="43">
        <f>SUMIF('OECD EU28 ICoE rearranged'!$B$13:$B$53, 'EU25 ICoE calcs'!$E81, 'OECD EU28 ICoE rearranged'!AC$13:AC$53)</f>
        <v>7.51</v>
      </c>
      <c r="AD81" s="43">
        <f>SUMIF('OECD EU28 ICoE rearranged'!$B$13:$B$53, 'EU25 ICoE calcs'!$E81, 'OECD EU28 ICoE rearranged'!AD$13:AD$53)</f>
        <v>79.39</v>
      </c>
    </row>
    <row r="82" spans="2:30" x14ac:dyDescent="0.35">
      <c r="E82" s="1" t="str">
        <f t="shared" si="1"/>
        <v>ISIC 68</v>
      </c>
      <c r="F82" s="43">
        <f>SUMIF('OECD EU28 ICoE rearranged'!$B$13:$B$53, 'EU25 ICoE calcs'!$E82, 'OECD EU28 ICoE rearranged'!F$13:F$53)</f>
        <v>9.0299999999999994</v>
      </c>
      <c r="G82" s="43">
        <f>SUMIF('OECD EU28 ICoE rearranged'!$B$13:$B$53, 'EU25 ICoE calcs'!$E82, 'OECD EU28 ICoE rearranged'!G$13:G$53)</f>
        <v>11.63</v>
      </c>
      <c r="H82" s="43">
        <f>SUMIF('OECD EU28 ICoE rearranged'!$B$13:$B$53, 'EU25 ICoE calcs'!$E82, 'OECD EU28 ICoE rearranged'!H$13:H$53)</f>
        <v>14.91</v>
      </c>
      <c r="I82" s="43">
        <f>SUMIF('OECD EU28 ICoE rearranged'!$B$13:$B$53, 'EU25 ICoE calcs'!$E82, 'OECD EU28 ICoE rearranged'!I$13:I$53)</f>
        <v>7.62</v>
      </c>
      <c r="J82" s="43">
        <f>SUMIF('OECD EU28 ICoE rearranged'!$B$13:$B$53, 'EU25 ICoE calcs'!$E82, 'OECD EU28 ICoE rearranged'!J$13:J$53)</f>
        <v>9.34</v>
      </c>
      <c r="K82" s="43">
        <f>SUMIF('OECD EU28 ICoE rearranged'!$B$13:$B$53, 'EU25 ICoE calcs'!$E82, 'OECD EU28 ICoE rearranged'!K$13:K$53)</f>
        <v>8.2799999999999994</v>
      </c>
      <c r="L82" s="43">
        <f>SUMIF('OECD EU28 ICoE rearranged'!$B$13:$B$53, 'EU25 ICoE calcs'!$E82, 'OECD EU28 ICoE rearranged'!L$13:L$53)</f>
        <v>3.67</v>
      </c>
      <c r="M82" s="43">
        <f>SUMIF('OECD EU28 ICoE rearranged'!$B$13:$B$53, 'EU25 ICoE calcs'!$E82, 'OECD EU28 ICoE rearranged'!M$13:M$53)</f>
        <v>5.05</v>
      </c>
      <c r="N82" s="43">
        <f>SUMIF('OECD EU28 ICoE rearranged'!$B$13:$B$53, 'EU25 ICoE calcs'!$E82, 'OECD EU28 ICoE rearranged'!N$13:N$53)</f>
        <v>12.38</v>
      </c>
      <c r="O82" s="43">
        <f>SUMIF('OECD EU28 ICoE rearranged'!$B$13:$B$53, 'EU25 ICoE calcs'!$E82, 'OECD EU28 ICoE rearranged'!O$13:O$53)</f>
        <v>11.81</v>
      </c>
      <c r="P82" s="43">
        <f>SUMIF('OECD EU28 ICoE rearranged'!$B$13:$B$53, 'EU25 ICoE calcs'!$E82, 'OECD EU28 ICoE rearranged'!P$13:P$53)</f>
        <v>2.35</v>
      </c>
      <c r="Q82" s="43">
        <f>SUMIF('OECD EU28 ICoE rearranged'!$B$13:$B$53, 'EU25 ICoE calcs'!$E82, 'OECD EU28 ICoE rearranged'!Q$13:Q$53)</f>
        <v>8.15</v>
      </c>
      <c r="R82" s="43">
        <f>SUMIF('OECD EU28 ICoE rearranged'!$B$13:$B$53, 'EU25 ICoE calcs'!$E82, 'OECD EU28 ICoE rearranged'!R$13:R$53)</f>
        <v>10.73</v>
      </c>
      <c r="S82" s="43">
        <f>SUMIF('OECD EU28 ICoE rearranged'!$B$13:$B$53, 'EU25 ICoE calcs'!$E82, 'OECD EU28 ICoE rearranged'!S$13:S$53)</f>
        <v>14.7</v>
      </c>
      <c r="T82" s="43">
        <f>SUMIF('OECD EU28 ICoE rearranged'!$B$13:$B$53, 'EU25 ICoE calcs'!$E82, 'OECD EU28 ICoE rearranged'!T$13:T$53)</f>
        <v>16.510000000000002</v>
      </c>
      <c r="U82" s="43">
        <f>SUMIF('OECD EU28 ICoE rearranged'!$B$13:$B$53, 'EU25 ICoE calcs'!$E82, 'OECD EU28 ICoE rearranged'!U$13:U$53)</f>
        <v>11.22</v>
      </c>
      <c r="V82" s="43">
        <f>SUMIF('OECD EU28 ICoE rearranged'!$B$13:$B$53, 'EU25 ICoE calcs'!$E82, 'OECD EU28 ICoE rearranged'!V$13:V$53)</f>
        <v>2.89</v>
      </c>
      <c r="W82" s="43">
        <f>SUMIF('OECD EU28 ICoE rearranged'!$B$13:$B$53, 'EU25 ICoE calcs'!$E82, 'OECD EU28 ICoE rearranged'!W$13:W$53)</f>
        <v>13.58</v>
      </c>
      <c r="X82" s="43">
        <f>SUMIF('OECD EU28 ICoE rearranged'!$B$13:$B$53, 'EU25 ICoE calcs'!$E82, 'OECD EU28 ICoE rearranged'!X$13:X$53)</f>
        <v>5.62</v>
      </c>
      <c r="Y82" s="43">
        <f>SUMIF('OECD EU28 ICoE rearranged'!$B$13:$B$53, 'EU25 ICoE calcs'!$E82, 'OECD EU28 ICoE rearranged'!Y$13:Y$53)</f>
        <v>2.89</v>
      </c>
      <c r="Z82" s="43">
        <f>SUMIF('OECD EU28 ICoE rearranged'!$B$13:$B$53, 'EU25 ICoE calcs'!$E82, 'OECD EU28 ICoE rearranged'!Z$13:Z$53)</f>
        <v>10.76</v>
      </c>
      <c r="AA82" s="43">
        <f>SUMIF('OECD EU28 ICoE rearranged'!$B$13:$B$53, 'EU25 ICoE calcs'!$E82, 'OECD EU28 ICoE rearranged'!AA$13:AA$53)</f>
        <v>4.16</v>
      </c>
      <c r="AB82" s="43">
        <f>SUMIF('OECD EU28 ICoE rearranged'!$B$13:$B$53, 'EU25 ICoE calcs'!$E82, 'OECD EU28 ICoE rearranged'!AB$13:AB$53)</f>
        <v>9.52</v>
      </c>
      <c r="AC82" s="43">
        <f>SUMIF('OECD EU28 ICoE rearranged'!$B$13:$B$53, 'EU25 ICoE calcs'!$E82, 'OECD EU28 ICoE rearranged'!AC$13:AC$53)</f>
        <v>3.61</v>
      </c>
      <c r="AD82" s="43">
        <f>SUMIF('OECD EU28 ICoE rearranged'!$B$13:$B$53, 'EU25 ICoE calcs'!$E82, 'OECD EU28 ICoE rearranged'!AD$13:AD$53)</f>
        <v>23.27</v>
      </c>
    </row>
    <row r="83" spans="2:30" x14ac:dyDescent="0.35">
      <c r="E83" s="1" t="str">
        <f t="shared" si="1"/>
        <v>ISIC 69T82</v>
      </c>
      <c r="F83" s="43">
        <f>SUMIF('OECD EU28 ICoE rearranged'!$B$13:$B$53, 'EU25 ICoE calcs'!$E83, 'OECD EU28 ICoE rearranged'!F$13:F$53)</f>
        <v>13.22</v>
      </c>
      <c r="G83" s="43">
        <f>SUMIF('OECD EU28 ICoE rearranged'!$B$13:$B$53, 'EU25 ICoE calcs'!$E83, 'OECD EU28 ICoE rearranged'!G$13:G$53)</f>
        <v>23.14</v>
      </c>
      <c r="H83" s="43">
        <f>SUMIF('OECD EU28 ICoE rearranged'!$B$13:$B$53, 'EU25 ICoE calcs'!$E83, 'OECD EU28 ICoE rearranged'!H$13:H$53)</f>
        <v>21.4</v>
      </c>
      <c r="I83" s="43">
        <f>SUMIF('OECD EU28 ICoE rearranged'!$B$13:$B$53, 'EU25 ICoE calcs'!$E83, 'OECD EU28 ICoE rearranged'!I$13:I$53)</f>
        <v>15.23</v>
      </c>
      <c r="J83" s="43">
        <f>SUMIF('OECD EU28 ICoE rearranged'!$B$13:$B$53, 'EU25 ICoE calcs'!$E83, 'OECD EU28 ICoE rearranged'!J$13:J$53)</f>
        <v>18.440000000000001</v>
      </c>
      <c r="K83" s="43">
        <f>SUMIF('OECD EU28 ICoE rearranged'!$B$13:$B$53, 'EU25 ICoE calcs'!$E83, 'OECD EU28 ICoE rearranged'!K$13:K$53)</f>
        <v>13.87</v>
      </c>
      <c r="L83" s="43">
        <f>SUMIF('OECD EU28 ICoE rearranged'!$B$13:$B$53, 'EU25 ICoE calcs'!$E83, 'OECD EU28 ICoE rearranged'!L$13:L$53)</f>
        <v>10.53</v>
      </c>
      <c r="M83" s="43">
        <f>SUMIF('OECD EU28 ICoE rearranged'!$B$13:$B$53, 'EU25 ICoE calcs'!$E83, 'OECD EU28 ICoE rearranged'!M$13:M$53)</f>
        <v>8.83</v>
      </c>
      <c r="N83" s="43">
        <f>SUMIF('OECD EU28 ICoE rearranged'!$B$13:$B$53, 'EU25 ICoE calcs'!$E83, 'OECD EU28 ICoE rearranged'!N$13:N$53)</f>
        <v>21.2</v>
      </c>
      <c r="O83" s="43">
        <f>SUMIF('OECD EU28 ICoE rearranged'!$B$13:$B$53, 'EU25 ICoE calcs'!$E83, 'OECD EU28 ICoE rearranged'!O$13:O$53)</f>
        <v>31.45</v>
      </c>
      <c r="P83" s="43">
        <f>SUMIF('OECD EU28 ICoE rearranged'!$B$13:$B$53, 'EU25 ICoE calcs'!$E83, 'OECD EU28 ICoE rearranged'!P$13:P$53)</f>
        <v>8.6999999999999993</v>
      </c>
      <c r="Q83" s="43">
        <f>SUMIF('OECD EU28 ICoE rearranged'!$B$13:$B$53, 'EU25 ICoE calcs'!$E83, 'OECD EU28 ICoE rearranged'!Q$13:Q$53)</f>
        <v>14.04</v>
      </c>
      <c r="R83" s="43">
        <f>SUMIF('OECD EU28 ICoE rearranged'!$B$13:$B$53, 'EU25 ICoE calcs'!$E83, 'OECD EU28 ICoE rearranged'!R$13:R$53)</f>
        <v>14.5</v>
      </c>
      <c r="S83" s="43">
        <f>SUMIF('OECD EU28 ICoE rearranged'!$B$13:$B$53, 'EU25 ICoE calcs'!$E83, 'OECD EU28 ICoE rearranged'!S$13:S$53)</f>
        <v>53.53</v>
      </c>
      <c r="T83" s="43">
        <f>SUMIF('OECD EU28 ICoE rearranged'!$B$13:$B$53, 'EU25 ICoE calcs'!$E83, 'OECD EU28 ICoE rearranged'!T$13:T$53)</f>
        <v>15.99</v>
      </c>
      <c r="U83" s="43">
        <f>SUMIF('OECD EU28 ICoE rearranged'!$B$13:$B$53, 'EU25 ICoE calcs'!$E83, 'OECD EU28 ICoE rearranged'!U$13:U$53)</f>
        <v>12.96</v>
      </c>
      <c r="V83" s="43">
        <f>SUMIF('OECD EU28 ICoE rearranged'!$B$13:$B$53, 'EU25 ICoE calcs'!$E83, 'OECD EU28 ICoE rearranged'!V$13:V$53)</f>
        <v>10.8</v>
      </c>
      <c r="W83" s="43">
        <f>SUMIF('OECD EU28 ICoE rearranged'!$B$13:$B$53, 'EU25 ICoE calcs'!$E83, 'OECD EU28 ICoE rearranged'!W$13:W$53)</f>
        <v>24.16</v>
      </c>
      <c r="X83" s="43">
        <f>SUMIF('OECD EU28 ICoE rearranged'!$B$13:$B$53, 'EU25 ICoE calcs'!$E83, 'OECD EU28 ICoE rearranged'!X$13:X$53)</f>
        <v>16.45</v>
      </c>
      <c r="Y83" s="43">
        <f>SUMIF('OECD EU28 ICoE rearranged'!$B$13:$B$53, 'EU25 ICoE calcs'!$E83, 'OECD EU28 ICoE rearranged'!Y$13:Y$53)</f>
        <v>9.58</v>
      </c>
      <c r="Z83" s="43">
        <f>SUMIF('OECD EU28 ICoE rearranged'!$B$13:$B$53, 'EU25 ICoE calcs'!$E83, 'OECD EU28 ICoE rearranged'!Z$13:Z$53)</f>
        <v>11.24</v>
      </c>
      <c r="AA83" s="43">
        <f>SUMIF('OECD EU28 ICoE rearranged'!$B$13:$B$53, 'EU25 ICoE calcs'!$E83, 'OECD EU28 ICoE rearranged'!AA$13:AA$53)</f>
        <v>7.8</v>
      </c>
      <c r="AB83" s="43">
        <f>SUMIF('OECD EU28 ICoE rearranged'!$B$13:$B$53, 'EU25 ICoE calcs'!$E83, 'OECD EU28 ICoE rearranged'!AB$13:AB$53)</f>
        <v>19.89</v>
      </c>
      <c r="AC83" s="43">
        <f>SUMIF('OECD EU28 ICoE rearranged'!$B$13:$B$53, 'EU25 ICoE calcs'!$E83, 'OECD EU28 ICoE rearranged'!AC$13:AC$53)</f>
        <v>14.05</v>
      </c>
      <c r="AD83" s="43">
        <f>SUMIF('OECD EU28 ICoE rearranged'!$B$13:$B$53, 'EU25 ICoE calcs'!$E83, 'OECD EU28 ICoE rearranged'!AD$13:AD$53)</f>
        <v>32.9</v>
      </c>
    </row>
    <row r="84" spans="2:30" x14ac:dyDescent="0.35">
      <c r="E84" s="1" t="str">
        <f t="shared" si="1"/>
        <v>ISIC 62T63</v>
      </c>
      <c r="F84" s="43">
        <f>SUMIF('OECD EU28 ICoE rearranged'!$B$13:$B$53, 'EU25 ICoE calcs'!$E84, 'OECD EU28 ICoE rearranged'!F$13:F$53)</f>
        <v>17.03</v>
      </c>
      <c r="G84" s="43">
        <f>SUMIF('OECD EU28 ICoE rearranged'!$B$13:$B$53, 'EU25 ICoE calcs'!$E84, 'OECD EU28 ICoE rearranged'!G$13:G$53)</f>
        <v>24.35</v>
      </c>
      <c r="H84" s="43">
        <f>SUMIF('OECD EU28 ICoE rearranged'!$B$13:$B$53, 'EU25 ICoE calcs'!$E84, 'OECD EU28 ICoE rearranged'!H$13:H$53)</f>
        <v>15.23</v>
      </c>
      <c r="I84" s="43">
        <f>SUMIF('OECD EU28 ICoE rearranged'!$B$13:$B$53, 'EU25 ICoE calcs'!$E84, 'OECD EU28 ICoE rearranged'!I$13:I$53)</f>
        <v>13.71</v>
      </c>
      <c r="J84" s="43">
        <f>SUMIF('OECD EU28 ICoE rearranged'!$B$13:$B$53, 'EU25 ICoE calcs'!$E84, 'OECD EU28 ICoE rearranged'!J$13:J$53)</f>
        <v>18.12</v>
      </c>
      <c r="K84" s="43">
        <f>SUMIF('OECD EU28 ICoE rearranged'!$B$13:$B$53, 'EU25 ICoE calcs'!$E84, 'OECD EU28 ICoE rearranged'!K$13:K$53)</f>
        <v>17.04</v>
      </c>
      <c r="L84" s="43">
        <f>SUMIF('OECD EU28 ICoE rearranged'!$B$13:$B$53, 'EU25 ICoE calcs'!$E84, 'OECD EU28 ICoE rearranged'!L$13:L$53)</f>
        <v>8.6300000000000008</v>
      </c>
      <c r="M84" s="43">
        <f>SUMIF('OECD EU28 ICoE rearranged'!$B$13:$B$53, 'EU25 ICoE calcs'!$E84, 'OECD EU28 ICoE rearranged'!M$13:M$53)</f>
        <v>10.4</v>
      </c>
      <c r="N84" s="43">
        <f>SUMIF('OECD EU28 ICoE rearranged'!$B$13:$B$53, 'EU25 ICoE calcs'!$E84, 'OECD EU28 ICoE rearranged'!N$13:N$53)</f>
        <v>18.940000000000001</v>
      </c>
      <c r="O84" s="43">
        <f>SUMIF('OECD EU28 ICoE rearranged'!$B$13:$B$53, 'EU25 ICoE calcs'!$E84, 'OECD EU28 ICoE rearranged'!O$13:O$53)</f>
        <v>66.069999999999993</v>
      </c>
      <c r="P84" s="43">
        <f>SUMIF('OECD EU28 ICoE rearranged'!$B$13:$B$53, 'EU25 ICoE calcs'!$E84, 'OECD EU28 ICoE rearranged'!P$13:P$53)</f>
        <v>9.8000000000000007</v>
      </c>
      <c r="Q84" s="43">
        <f>SUMIF('OECD EU28 ICoE rearranged'!$B$13:$B$53, 'EU25 ICoE calcs'!$E84, 'OECD EU28 ICoE rearranged'!Q$13:Q$53)</f>
        <v>10.28</v>
      </c>
      <c r="R84" s="43">
        <f>SUMIF('OECD EU28 ICoE rearranged'!$B$13:$B$53, 'EU25 ICoE calcs'!$E84, 'OECD EU28 ICoE rearranged'!R$13:R$53)</f>
        <v>11.77</v>
      </c>
      <c r="S84" s="43">
        <f>SUMIF('OECD EU28 ICoE rearranged'!$B$13:$B$53, 'EU25 ICoE calcs'!$E84, 'OECD EU28 ICoE rearranged'!S$13:S$53)</f>
        <v>69.66</v>
      </c>
      <c r="T84" s="43">
        <f>SUMIF('OECD EU28 ICoE rearranged'!$B$13:$B$53, 'EU25 ICoE calcs'!$E84, 'OECD EU28 ICoE rearranged'!T$13:T$53)</f>
        <v>19.87</v>
      </c>
      <c r="U84" s="43">
        <f>SUMIF('OECD EU28 ICoE rearranged'!$B$13:$B$53, 'EU25 ICoE calcs'!$E84, 'OECD EU28 ICoE rearranged'!U$13:U$53)</f>
        <v>14.31</v>
      </c>
      <c r="V84" s="43">
        <f>SUMIF('OECD EU28 ICoE rearranged'!$B$13:$B$53, 'EU25 ICoE calcs'!$E84, 'OECD EU28 ICoE rearranged'!V$13:V$53)</f>
        <v>12.28</v>
      </c>
      <c r="W84" s="43">
        <f>SUMIF('OECD EU28 ICoE rearranged'!$B$13:$B$53, 'EU25 ICoE calcs'!$E84, 'OECD EU28 ICoE rearranged'!W$13:W$53)</f>
        <v>23.01</v>
      </c>
      <c r="X84" s="43">
        <f>SUMIF('OECD EU28 ICoE rearranged'!$B$13:$B$53, 'EU25 ICoE calcs'!$E84, 'OECD EU28 ICoE rearranged'!X$13:X$53)</f>
        <v>16.09</v>
      </c>
      <c r="Y84" s="43">
        <f>SUMIF('OECD EU28 ICoE rearranged'!$B$13:$B$53, 'EU25 ICoE calcs'!$E84, 'OECD EU28 ICoE rearranged'!Y$13:Y$53)</f>
        <v>11.11</v>
      </c>
      <c r="Z84" s="43">
        <f>SUMIF('OECD EU28 ICoE rearranged'!$B$13:$B$53, 'EU25 ICoE calcs'!$E84, 'OECD EU28 ICoE rearranged'!Z$13:Z$53)</f>
        <v>13.35</v>
      </c>
      <c r="AA84" s="43">
        <f>SUMIF('OECD EU28 ICoE rearranged'!$B$13:$B$53, 'EU25 ICoE calcs'!$E84, 'OECD EU28 ICoE rearranged'!AA$13:AA$53)</f>
        <v>7.66</v>
      </c>
      <c r="AB84" s="43">
        <f>SUMIF('OECD EU28 ICoE rearranged'!$B$13:$B$53, 'EU25 ICoE calcs'!$E84, 'OECD EU28 ICoE rearranged'!AB$13:AB$53)</f>
        <v>16.809999999999999</v>
      </c>
      <c r="AC84" s="43">
        <f>SUMIF('OECD EU28 ICoE rearranged'!$B$13:$B$53, 'EU25 ICoE calcs'!$E84, 'OECD EU28 ICoE rearranged'!AC$13:AC$53)</f>
        <v>11.93</v>
      </c>
      <c r="AD84" s="43">
        <f>SUMIF('OECD EU28 ICoE rearranged'!$B$13:$B$53, 'EU25 ICoE calcs'!$E84, 'OECD EU28 ICoE rearranged'!AD$13:AD$53)</f>
        <v>35.159999999999997</v>
      </c>
    </row>
    <row r="85" spans="2:30" x14ac:dyDescent="0.35">
      <c r="E85" s="1" t="str">
        <f t="shared" si="1"/>
        <v>ISIC 84</v>
      </c>
      <c r="F85" s="43">
        <f>SUMIF('OECD EU28 ICoE rearranged'!$B$13:$B$53, 'EU25 ICoE calcs'!$E85, 'OECD EU28 ICoE rearranged'!F$13:F$53)</f>
        <v>11.1</v>
      </c>
      <c r="G85" s="43">
        <f>SUMIF('OECD EU28 ICoE rearranged'!$B$13:$B$53, 'EU25 ICoE calcs'!$E85, 'OECD EU28 ICoE rearranged'!G$13:G$53)</f>
        <v>11.01</v>
      </c>
      <c r="H85" s="43">
        <f>SUMIF('OECD EU28 ICoE rearranged'!$B$13:$B$53, 'EU25 ICoE calcs'!$E85, 'OECD EU28 ICoE rearranged'!H$13:H$53)</f>
        <v>9.9</v>
      </c>
      <c r="I85" s="43">
        <f>SUMIF('OECD EU28 ICoE rearranged'!$B$13:$B$53, 'EU25 ICoE calcs'!$E85, 'OECD EU28 ICoE rearranged'!I$13:I$53)</f>
        <v>12.51</v>
      </c>
      <c r="J85" s="43">
        <f>SUMIF('OECD EU28 ICoE rearranged'!$B$13:$B$53, 'EU25 ICoE calcs'!$E85, 'OECD EU28 ICoE rearranged'!J$13:J$53)</f>
        <v>13.22</v>
      </c>
      <c r="K85" s="43">
        <f>SUMIF('OECD EU28 ICoE rearranged'!$B$13:$B$53, 'EU25 ICoE calcs'!$E85, 'OECD EU28 ICoE rearranged'!K$13:K$53)</f>
        <v>14.55</v>
      </c>
      <c r="L85" s="43">
        <f>SUMIF('OECD EU28 ICoE rearranged'!$B$13:$B$53, 'EU25 ICoE calcs'!$E85, 'OECD EU28 ICoE rearranged'!L$13:L$53)</f>
        <v>6.9</v>
      </c>
      <c r="M85" s="43">
        <f>SUMIF('OECD EU28 ICoE rearranged'!$B$13:$B$53, 'EU25 ICoE calcs'!$E85, 'OECD EU28 ICoE rearranged'!M$13:M$53)</f>
        <v>9.27</v>
      </c>
      <c r="N85" s="43">
        <f>SUMIF('OECD EU28 ICoE rearranged'!$B$13:$B$53, 'EU25 ICoE calcs'!$E85, 'OECD EU28 ICoE rearranged'!N$13:N$53)</f>
        <v>13.94</v>
      </c>
      <c r="O85" s="43">
        <f>SUMIF('OECD EU28 ICoE rearranged'!$B$13:$B$53, 'EU25 ICoE calcs'!$E85, 'OECD EU28 ICoE rearranged'!O$13:O$53)</f>
        <v>0</v>
      </c>
      <c r="P85" s="43">
        <f>SUMIF('OECD EU28 ICoE rearranged'!$B$13:$B$53, 'EU25 ICoE calcs'!$E85, 'OECD EU28 ICoE rearranged'!P$13:P$53)</f>
        <v>4.74</v>
      </c>
      <c r="Q85" s="43">
        <f>SUMIF('OECD EU28 ICoE rearranged'!$B$13:$B$53, 'EU25 ICoE calcs'!$E85, 'OECD EU28 ICoE rearranged'!Q$13:Q$53)</f>
        <v>10.52</v>
      </c>
      <c r="R85" s="43">
        <f>SUMIF('OECD EU28 ICoE rearranged'!$B$13:$B$53, 'EU25 ICoE calcs'!$E85, 'OECD EU28 ICoE rearranged'!R$13:R$53)</f>
        <v>11.97</v>
      </c>
      <c r="S85" s="43">
        <f>SUMIF('OECD EU28 ICoE rearranged'!$B$13:$B$53, 'EU25 ICoE calcs'!$E85, 'OECD EU28 ICoE rearranged'!S$13:S$53)</f>
        <v>17.02</v>
      </c>
      <c r="T85" s="43">
        <f>SUMIF('OECD EU28 ICoE rearranged'!$B$13:$B$53, 'EU25 ICoE calcs'!$E85, 'OECD EU28 ICoE rearranged'!T$13:T$53)</f>
        <v>10.23</v>
      </c>
      <c r="U85" s="43">
        <f>SUMIF('OECD EU28 ICoE rearranged'!$B$13:$B$53, 'EU25 ICoE calcs'!$E85, 'OECD EU28 ICoE rearranged'!U$13:U$53)</f>
        <v>9.2799999999999994</v>
      </c>
      <c r="V85" s="43">
        <f>SUMIF('OECD EU28 ICoE rearranged'!$B$13:$B$53, 'EU25 ICoE calcs'!$E85, 'OECD EU28 ICoE rearranged'!V$13:V$53)</f>
        <v>6.62</v>
      </c>
      <c r="W85" s="43">
        <f>SUMIF('OECD EU28 ICoE rearranged'!$B$13:$B$53, 'EU25 ICoE calcs'!$E85, 'OECD EU28 ICoE rearranged'!W$13:W$53)</f>
        <v>14.41</v>
      </c>
      <c r="X85" s="43">
        <f>SUMIF('OECD EU28 ICoE rearranged'!$B$13:$B$53, 'EU25 ICoE calcs'!$E85, 'OECD EU28 ICoE rearranged'!X$13:X$53)</f>
        <v>12.04</v>
      </c>
      <c r="Y85" s="43">
        <f>SUMIF('OECD EU28 ICoE rearranged'!$B$13:$B$53, 'EU25 ICoE calcs'!$E85, 'OECD EU28 ICoE rearranged'!Y$13:Y$53)</f>
        <v>6.2</v>
      </c>
      <c r="Z85" s="43">
        <f>SUMIF('OECD EU28 ICoE rearranged'!$B$13:$B$53, 'EU25 ICoE calcs'!$E85, 'OECD EU28 ICoE rearranged'!Z$13:Z$53)</f>
        <v>9.76</v>
      </c>
      <c r="AA85" s="43">
        <f>SUMIF('OECD EU28 ICoE rearranged'!$B$13:$B$53, 'EU25 ICoE calcs'!$E85, 'OECD EU28 ICoE rearranged'!AA$13:AA$53)</f>
        <v>11.08</v>
      </c>
      <c r="AB85" s="43">
        <f>SUMIF('OECD EU28 ICoE rearranged'!$B$13:$B$53, 'EU25 ICoE calcs'!$E85, 'OECD EU28 ICoE rearranged'!AB$13:AB$53)</f>
        <v>10.37</v>
      </c>
      <c r="AC85" s="43">
        <f>SUMIF('OECD EU28 ICoE rearranged'!$B$13:$B$53, 'EU25 ICoE calcs'!$E85, 'OECD EU28 ICoE rearranged'!AC$13:AC$53)</f>
        <v>16.170000000000002</v>
      </c>
      <c r="AD85" s="43">
        <f>SUMIF('OECD EU28 ICoE rearranged'!$B$13:$B$53, 'EU25 ICoE calcs'!$E85, 'OECD EU28 ICoE rearranged'!AD$13:AD$53)</f>
        <v>29.62</v>
      </c>
    </row>
    <row r="86" spans="2:30" x14ac:dyDescent="0.35">
      <c r="E86" s="1" t="str">
        <f t="shared" si="1"/>
        <v>ISIC 85</v>
      </c>
      <c r="F86" s="43">
        <f>SUMIF('OECD EU28 ICoE rearranged'!$B$13:$B$53, 'EU25 ICoE calcs'!$E86, 'OECD EU28 ICoE rearranged'!F$13:F$53)</f>
        <v>5.38</v>
      </c>
      <c r="G86" s="43">
        <f>SUMIF('OECD EU28 ICoE rearranged'!$B$13:$B$53, 'EU25 ICoE calcs'!$E86, 'OECD EU28 ICoE rearranged'!G$13:G$53)</f>
        <v>6.19</v>
      </c>
      <c r="H86" s="43">
        <f>SUMIF('OECD EU28 ICoE rearranged'!$B$13:$B$53, 'EU25 ICoE calcs'!$E86, 'OECD EU28 ICoE rearranged'!H$13:H$53)</f>
        <v>8.6199999999999992</v>
      </c>
      <c r="I86" s="43">
        <f>SUMIF('OECD EU28 ICoE rearranged'!$B$13:$B$53, 'EU25 ICoE calcs'!$E86, 'OECD EU28 ICoE rearranged'!I$13:I$53)</f>
        <v>7.83</v>
      </c>
      <c r="J86" s="43">
        <f>SUMIF('OECD EU28 ICoE rearranged'!$B$13:$B$53, 'EU25 ICoE calcs'!$E86, 'OECD EU28 ICoE rearranged'!J$13:J$53)</f>
        <v>9.7200000000000006</v>
      </c>
      <c r="K86" s="43">
        <f>SUMIF('OECD EU28 ICoE rearranged'!$B$13:$B$53, 'EU25 ICoE calcs'!$E86, 'OECD EU28 ICoE rearranged'!K$13:K$53)</f>
        <v>7.51</v>
      </c>
      <c r="L86" s="43">
        <f>SUMIF('OECD EU28 ICoE rearranged'!$B$13:$B$53, 'EU25 ICoE calcs'!$E86, 'OECD EU28 ICoE rearranged'!L$13:L$53)</f>
        <v>4.1900000000000004</v>
      </c>
      <c r="M86" s="43">
        <f>SUMIF('OECD EU28 ICoE rearranged'!$B$13:$B$53, 'EU25 ICoE calcs'!$E86, 'OECD EU28 ICoE rearranged'!M$13:M$53)</f>
        <v>5.09</v>
      </c>
      <c r="N86" s="43">
        <f>SUMIF('OECD EU28 ICoE rearranged'!$B$13:$B$53, 'EU25 ICoE calcs'!$E86, 'OECD EU28 ICoE rearranged'!N$13:N$53)</f>
        <v>9.8699999999999992</v>
      </c>
      <c r="O86" s="43">
        <f>SUMIF('OECD EU28 ICoE rearranged'!$B$13:$B$53, 'EU25 ICoE calcs'!$E86, 'OECD EU28 ICoE rearranged'!O$13:O$53)</f>
        <v>8.89</v>
      </c>
      <c r="P86" s="43">
        <f>SUMIF('OECD EU28 ICoE rearranged'!$B$13:$B$53, 'EU25 ICoE calcs'!$E86, 'OECD EU28 ICoE rearranged'!P$13:P$53)</f>
        <v>2.81</v>
      </c>
      <c r="Q86" s="43">
        <f>SUMIF('OECD EU28 ICoE rearranged'!$B$13:$B$53, 'EU25 ICoE calcs'!$E86, 'OECD EU28 ICoE rearranged'!Q$13:Q$53)</f>
        <v>7.25</v>
      </c>
      <c r="R86" s="43">
        <f>SUMIF('OECD EU28 ICoE rearranged'!$B$13:$B$53, 'EU25 ICoE calcs'!$E86, 'OECD EU28 ICoE rearranged'!R$13:R$53)</f>
        <v>6.89</v>
      </c>
      <c r="S86" s="43">
        <f>SUMIF('OECD EU28 ICoE rearranged'!$B$13:$B$53, 'EU25 ICoE calcs'!$E86, 'OECD EU28 ICoE rearranged'!S$13:S$53)</f>
        <v>9.57</v>
      </c>
      <c r="T86" s="43">
        <f>SUMIF('OECD EU28 ICoE rearranged'!$B$13:$B$53, 'EU25 ICoE calcs'!$E86, 'OECD EU28 ICoE rearranged'!T$13:T$53)</f>
        <v>6.7</v>
      </c>
      <c r="U86" s="43">
        <f>SUMIF('OECD EU28 ICoE rearranged'!$B$13:$B$53, 'EU25 ICoE calcs'!$E86, 'OECD EU28 ICoE rearranged'!U$13:U$53)</f>
        <v>6.41</v>
      </c>
      <c r="V86" s="43">
        <f>SUMIF('OECD EU28 ICoE rearranged'!$B$13:$B$53, 'EU25 ICoE calcs'!$E86, 'OECD EU28 ICoE rearranged'!V$13:V$53)</f>
        <v>2.96</v>
      </c>
      <c r="W86" s="43">
        <f>SUMIF('OECD EU28 ICoE rearranged'!$B$13:$B$53, 'EU25 ICoE calcs'!$E86, 'OECD EU28 ICoE rearranged'!W$13:W$53)</f>
        <v>11.03</v>
      </c>
      <c r="X86" s="43">
        <f>SUMIF('OECD EU28 ICoE rearranged'!$B$13:$B$53, 'EU25 ICoE calcs'!$E86, 'OECD EU28 ICoE rearranged'!X$13:X$53)</f>
        <v>8.5</v>
      </c>
      <c r="Y86" s="43">
        <f>SUMIF('OECD EU28 ICoE rearranged'!$B$13:$B$53, 'EU25 ICoE calcs'!$E86, 'OECD EU28 ICoE rearranged'!Y$13:Y$53)</f>
        <v>2.74</v>
      </c>
      <c r="Z86" s="43">
        <f>SUMIF('OECD EU28 ICoE rearranged'!$B$13:$B$53, 'EU25 ICoE calcs'!$E86, 'OECD EU28 ICoE rearranged'!Z$13:Z$53)</f>
        <v>7.03</v>
      </c>
      <c r="AA86" s="43">
        <f>SUMIF('OECD EU28 ICoE rearranged'!$B$13:$B$53, 'EU25 ICoE calcs'!$E86, 'OECD EU28 ICoE rearranged'!AA$13:AA$53)</f>
        <v>4.18</v>
      </c>
      <c r="AB86" s="43">
        <f>SUMIF('OECD EU28 ICoE rearranged'!$B$13:$B$53, 'EU25 ICoE calcs'!$E86, 'OECD EU28 ICoE rearranged'!AB$13:AB$53)</f>
        <v>7.37</v>
      </c>
      <c r="AC86" s="43">
        <f>SUMIF('OECD EU28 ICoE rearranged'!$B$13:$B$53, 'EU25 ICoE calcs'!$E86, 'OECD EU28 ICoE rearranged'!AC$13:AC$53)</f>
        <v>7.16</v>
      </c>
      <c r="AD86" s="43">
        <f>SUMIF('OECD EU28 ICoE rearranged'!$B$13:$B$53, 'EU25 ICoE calcs'!$E86, 'OECD EU28 ICoE rearranged'!AD$13:AD$53)</f>
        <v>10.81</v>
      </c>
    </row>
    <row r="87" spans="2:30" x14ac:dyDescent="0.35">
      <c r="E87" s="1" t="str">
        <f t="shared" si="1"/>
        <v>ISIC 86T88</v>
      </c>
      <c r="F87" s="43">
        <f>SUMIF('OECD EU28 ICoE rearranged'!$B$13:$B$53, 'EU25 ICoE calcs'!$E87, 'OECD EU28 ICoE rearranged'!F$13:F$53)</f>
        <v>9.2200000000000006</v>
      </c>
      <c r="G87" s="43">
        <f>SUMIF('OECD EU28 ICoE rearranged'!$B$13:$B$53, 'EU25 ICoE calcs'!$E87, 'OECD EU28 ICoE rearranged'!G$13:G$53)</f>
        <v>16.64</v>
      </c>
      <c r="H87" s="43">
        <f>SUMIF('OECD EU28 ICoE rearranged'!$B$13:$B$53, 'EU25 ICoE calcs'!$E87, 'OECD EU28 ICoE rearranged'!H$13:H$53)</f>
        <v>14.14</v>
      </c>
      <c r="I87" s="43">
        <f>SUMIF('OECD EU28 ICoE rearranged'!$B$13:$B$53, 'EU25 ICoE calcs'!$E87, 'OECD EU28 ICoE rearranged'!I$13:I$53)</f>
        <v>5.97</v>
      </c>
      <c r="J87" s="43">
        <f>SUMIF('OECD EU28 ICoE rearranged'!$B$13:$B$53, 'EU25 ICoE calcs'!$E87, 'OECD EU28 ICoE rearranged'!J$13:J$53)</f>
        <v>15.48</v>
      </c>
      <c r="K87" s="43">
        <f>SUMIF('OECD EU28 ICoE rearranged'!$B$13:$B$53, 'EU25 ICoE calcs'!$E87, 'OECD EU28 ICoE rearranged'!K$13:K$53)</f>
        <v>7.12</v>
      </c>
      <c r="L87" s="43">
        <f>SUMIF('OECD EU28 ICoE rearranged'!$B$13:$B$53, 'EU25 ICoE calcs'!$E87, 'OECD EU28 ICoE rearranged'!L$13:L$53)</f>
        <v>5.16</v>
      </c>
      <c r="M87" s="43">
        <f>SUMIF('OECD EU28 ICoE rearranged'!$B$13:$B$53, 'EU25 ICoE calcs'!$E87, 'OECD EU28 ICoE rearranged'!M$13:M$53)</f>
        <v>6.16</v>
      </c>
      <c r="N87" s="43">
        <f>SUMIF('OECD EU28 ICoE rearranged'!$B$13:$B$53, 'EU25 ICoE calcs'!$E87, 'OECD EU28 ICoE rearranged'!N$13:N$53)</f>
        <v>18.78</v>
      </c>
      <c r="O87" s="43">
        <f>SUMIF('OECD EU28 ICoE rearranged'!$B$13:$B$53, 'EU25 ICoE calcs'!$E87, 'OECD EU28 ICoE rearranged'!O$13:O$53)</f>
        <v>15.5</v>
      </c>
      <c r="P87" s="43">
        <f>SUMIF('OECD EU28 ICoE rearranged'!$B$13:$B$53, 'EU25 ICoE calcs'!$E87, 'OECD EU28 ICoE rearranged'!P$13:P$53)</f>
        <v>7.95</v>
      </c>
      <c r="Q87" s="43">
        <f>SUMIF('OECD EU28 ICoE rearranged'!$B$13:$B$53, 'EU25 ICoE calcs'!$E87, 'OECD EU28 ICoE rearranged'!Q$13:Q$53)</f>
        <v>12.54</v>
      </c>
      <c r="R87" s="43">
        <f>SUMIF('OECD EU28 ICoE rearranged'!$B$13:$B$53, 'EU25 ICoE calcs'!$E87, 'OECD EU28 ICoE rearranged'!R$13:R$53)</f>
        <v>11.48</v>
      </c>
      <c r="S87" s="43">
        <f>SUMIF('OECD EU28 ICoE rearranged'!$B$13:$B$53, 'EU25 ICoE calcs'!$E87, 'OECD EU28 ICoE rearranged'!S$13:S$53)</f>
        <v>10.41</v>
      </c>
      <c r="T87" s="43">
        <f>SUMIF('OECD EU28 ICoE rearranged'!$B$13:$B$53, 'EU25 ICoE calcs'!$E87, 'OECD EU28 ICoE rearranged'!T$13:T$53)</f>
        <v>7.22</v>
      </c>
      <c r="U87" s="43">
        <f>SUMIF('OECD EU28 ICoE rearranged'!$B$13:$B$53, 'EU25 ICoE calcs'!$E87, 'OECD EU28 ICoE rearranged'!U$13:U$53)</f>
        <v>12.83</v>
      </c>
      <c r="V87" s="43">
        <f>SUMIF('OECD EU28 ICoE rearranged'!$B$13:$B$53, 'EU25 ICoE calcs'!$E87, 'OECD EU28 ICoE rearranged'!V$13:V$53)</f>
        <v>12.57</v>
      </c>
      <c r="W87" s="43">
        <f>SUMIF('OECD EU28 ICoE rearranged'!$B$13:$B$53, 'EU25 ICoE calcs'!$E87, 'OECD EU28 ICoE rearranged'!W$13:W$53)</f>
        <v>16.399999999999999</v>
      </c>
      <c r="X87" s="43">
        <f>SUMIF('OECD EU28 ICoE rearranged'!$B$13:$B$53, 'EU25 ICoE calcs'!$E87, 'OECD EU28 ICoE rearranged'!X$13:X$53)</f>
        <v>13.9</v>
      </c>
      <c r="Y87" s="43">
        <f>SUMIF('OECD EU28 ICoE rearranged'!$B$13:$B$53, 'EU25 ICoE calcs'!$E87, 'OECD EU28 ICoE rearranged'!Y$13:Y$53)</f>
        <v>8.39</v>
      </c>
      <c r="Z87" s="43">
        <f>SUMIF('OECD EU28 ICoE rearranged'!$B$13:$B$53, 'EU25 ICoE calcs'!$E87, 'OECD EU28 ICoE rearranged'!Z$13:Z$53)</f>
        <v>5.41</v>
      </c>
      <c r="AA87" s="43">
        <f>SUMIF('OECD EU28 ICoE rearranged'!$B$13:$B$53, 'EU25 ICoE calcs'!$E87, 'OECD EU28 ICoE rearranged'!AA$13:AA$53)</f>
        <v>7.93</v>
      </c>
      <c r="AB87" s="43">
        <f>SUMIF('OECD EU28 ICoE rearranged'!$B$13:$B$53, 'EU25 ICoE calcs'!$E87, 'OECD EU28 ICoE rearranged'!AB$13:AB$53)</f>
        <v>14.78</v>
      </c>
      <c r="AC87" s="43">
        <f>SUMIF('OECD EU28 ICoE rearranged'!$B$13:$B$53, 'EU25 ICoE calcs'!$E87, 'OECD EU28 ICoE rearranged'!AC$13:AC$53)</f>
        <v>12.02</v>
      </c>
      <c r="AD87" s="43">
        <f>SUMIF('OECD EU28 ICoE rearranged'!$B$13:$B$53, 'EU25 ICoE calcs'!$E87, 'OECD EU28 ICoE rearranged'!AD$13:AD$53)</f>
        <v>15.16</v>
      </c>
    </row>
    <row r="88" spans="2:30" x14ac:dyDescent="0.35">
      <c r="E88" s="1" t="str">
        <f t="shared" si="1"/>
        <v>ISIC 90T96</v>
      </c>
      <c r="F88" s="43">
        <f>SUMIF('OECD EU28 ICoE rearranged'!$B$13:$B$53, 'EU25 ICoE calcs'!$E88, 'OECD EU28 ICoE rearranged'!F$13:F$53)</f>
        <v>10.28</v>
      </c>
      <c r="G88" s="43">
        <f>SUMIF('OECD EU28 ICoE rearranged'!$B$13:$B$53, 'EU25 ICoE calcs'!$E88, 'OECD EU28 ICoE rearranged'!G$13:G$53)</f>
        <v>21.81</v>
      </c>
      <c r="H88" s="43">
        <f>SUMIF('OECD EU28 ICoE rearranged'!$B$13:$B$53, 'EU25 ICoE calcs'!$E88, 'OECD EU28 ICoE rearranged'!H$13:H$53)</f>
        <v>16.670000000000002</v>
      </c>
      <c r="I88" s="43">
        <f>SUMIF('OECD EU28 ICoE rearranged'!$B$13:$B$53, 'EU25 ICoE calcs'!$E88, 'OECD EU28 ICoE rearranged'!I$13:I$53)</f>
        <v>11.32</v>
      </c>
      <c r="J88" s="43">
        <f>SUMIF('OECD EU28 ICoE rearranged'!$B$13:$B$53, 'EU25 ICoE calcs'!$E88, 'OECD EU28 ICoE rearranged'!J$13:J$53)</f>
        <v>20.149999999999999</v>
      </c>
      <c r="K88" s="43">
        <f>SUMIF('OECD EU28 ICoE rearranged'!$B$13:$B$53, 'EU25 ICoE calcs'!$E88, 'OECD EU28 ICoE rearranged'!K$13:K$53)</f>
        <v>13.51</v>
      </c>
      <c r="L88" s="43">
        <f>SUMIF('OECD EU28 ICoE rearranged'!$B$13:$B$53, 'EU25 ICoE calcs'!$E88, 'OECD EU28 ICoE rearranged'!L$13:L$53)</f>
        <v>9.08</v>
      </c>
      <c r="M88" s="43">
        <f>SUMIF('OECD EU28 ICoE rearranged'!$B$13:$B$53, 'EU25 ICoE calcs'!$E88, 'OECD EU28 ICoE rearranged'!M$13:M$53)</f>
        <v>6.97</v>
      </c>
      <c r="N88" s="43">
        <f>SUMIF('OECD EU28 ICoE rearranged'!$B$13:$B$53, 'EU25 ICoE calcs'!$E88, 'OECD EU28 ICoE rearranged'!N$13:N$53)</f>
        <v>21.63</v>
      </c>
      <c r="O88" s="43">
        <f>SUMIF('OECD EU28 ICoE rearranged'!$B$13:$B$53, 'EU25 ICoE calcs'!$E88, 'OECD EU28 ICoE rearranged'!O$13:O$53)</f>
        <v>24.92</v>
      </c>
      <c r="P88" s="43">
        <f>SUMIF('OECD EU28 ICoE rearranged'!$B$13:$B$53, 'EU25 ICoE calcs'!$E88, 'OECD EU28 ICoE rearranged'!P$13:P$53)</f>
        <v>9.8699999999999992</v>
      </c>
      <c r="Q88" s="43">
        <f>SUMIF('OECD EU28 ICoE rearranged'!$B$13:$B$53, 'EU25 ICoE calcs'!$E88, 'OECD EU28 ICoE rearranged'!Q$13:Q$53)</f>
        <v>13.68</v>
      </c>
      <c r="R88" s="43">
        <f>SUMIF('OECD EU28 ICoE rearranged'!$B$13:$B$53, 'EU25 ICoE calcs'!$E88, 'OECD EU28 ICoE rearranged'!R$13:R$53)</f>
        <v>15.13</v>
      </c>
      <c r="S88" s="43">
        <f>SUMIF('OECD EU28 ICoE rearranged'!$B$13:$B$53, 'EU25 ICoE calcs'!$E88, 'OECD EU28 ICoE rearranged'!S$13:S$53)</f>
        <v>26.57</v>
      </c>
      <c r="T88" s="43">
        <f>SUMIF('OECD EU28 ICoE rearranged'!$B$13:$B$53, 'EU25 ICoE calcs'!$E88, 'OECD EU28 ICoE rearranged'!T$13:T$53)</f>
        <v>15.57</v>
      </c>
      <c r="U88" s="43">
        <f>SUMIF('OECD EU28 ICoE rearranged'!$B$13:$B$53, 'EU25 ICoE calcs'!$E88, 'OECD EU28 ICoE rearranged'!U$13:U$53)</f>
        <v>11.97</v>
      </c>
      <c r="V88" s="43">
        <f>SUMIF('OECD EU28 ICoE rearranged'!$B$13:$B$53, 'EU25 ICoE calcs'!$E88, 'OECD EU28 ICoE rearranged'!V$13:V$53)</f>
        <v>10.64</v>
      </c>
      <c r="W88" s="43">
        <f>SUMIF('OECD EU28 ICoE rearranged'!$B$13:$B$53, 'EU25 ICoE calcs'!$E88, 'OECD EU28 ICoE rearranged'!W$13:W$53)</f>
        <v>12.56</v>
      </c>
      <c r="X88" s="43">
        <f>SUMIF('OECD EU28 ICoE rearranged'!$B$13:$B$53, 'EU25 ICoE calcs'!$E88, 'OECD EU28 ICoE rearranged'!X$13:X$53)</f>
        <v>16.940000000000001</v>
      </c>
      <c r="Y88" s="43">
        <f>SUMIF('OECD EU28 ICoE rearranged'!$B$13:$B$53, 'EU25 ICoE calcs'!$E88, 'OECD EU28 ICoE rearranged'!Y$13:Y$53)</f>
        <v>8.59</v>
      </c>
      <c r="Z88" s="43">
        <f>SUMIF('OECD EU28 ICoE rearranged'!$B$13:$B$53, 'EU25 ICoE calcs'!$E88, 'OECD EU28 ICoE rearranged'!Z$13:Z$53)</f>
        <v>9.6199999999999992</v>
      </c>
      <c r="AA88" s="43">
        <f>SUMIF('OECD EU28 ICoE rearranged'!$B$13:$B$53, 'EU25 ICoE calcs'!$E88, 'OECD EU28 ICoE rearranged'!AA$13:AA$53)</f>
        <v>7.29</v>
      </c>
      <c r="AB88" s="43">
        <f>SUMIF('OECD EU28 ICoE rearranged'!$B$13:$B$53, 'EU25 ICoE calcs'!$E88, 'OECD EU28 ICoE rearranged'!AB$13:AB$53)</f>
        <v>21.31</v>
      </c>
      <c r="AC88" s="43">
        <f>SUMIF('OECD EU28 ICoE rearranged'!$B$13:$B$53, 'EU25 ICoE calcs'!$E88, 'OECD EU28 ICoE rearranged'!AC$13:AC$53)</f>
        <v>14.38</v>
      </c>
      <c r="AD88" s="43">
        <f>SUMIF('OECD EU28 ICoE rearranged'!$B$13:$B$53, 'EU25 ICoE calcs'!$E88, 'OECD EU28 ICoE rearranged'!AD$13:AD$53)</f>
        <v>39.29</v>
      </c>
    </row>
    <row r="89" spans="2:30" x14ac:dyDescent="0.35">
      <c r="E89" s="1" t="str">
        <f t="shared" si="1"/>
        <v>ISIC 97T98</v>
      </c>
      <c r="F89" s="43">
        <f>SUMIF('OECD EU28 ICoE rearranged'!$B$13:$B$53, 'EU25 ICoE calcs'!$E89, 'OECD EU28 ICoE rearranged'!F$13:F$53)</f>
        <v>26.67</v>
      </c>
      <c r="G89" s="43">
        <f>SUMIF('OECD EU28 ICoE rearranged'!$B$13:$B$53, 'EU25 ICoE calcs'!$E89, 'OECD EU28 ICoE rearranged'!G$13:G$53)</f>
        <v>34.28</v>
      </c>
      <c r="H89" s="43">
        <f>SUMIF('OECD EU28 ICoE rearranged'!$B$13:$B$53, 'EU25 ICoE calcs'!$E89, 'OECD EU28 ICoE rearranged'!H$13:H$53)</f>
        <v>39.53</v>
      </c>
      <c r="I89" s="43">
        <f>SUMIF('OECD EU28 ICoE rearranged'!$B$13:$B$53, 'EU25 ICoE calcs'!$E89, 'OECD EU28 ICoE rearranged'!I$13:I$53)</f>
        <v>29.38</v>
      </c>
      <c r="J89" s="43">
        <f>SUMIF('OECD EU28 ICoE rearranged'!$B$13:$B$53, 'EU25 ICoE calcs'!$E89, 'OECD EU28 ICoE rearranged'!J$13:J$53)</f>
        <v>34.869999999999997</v>
      </c>
      <c r="K89" s="43">
        <f>SUMIF('OECD EU28 ICoE rearranged'!$B$13:$B$53, 'EU25 ICoE calcs'!$E89, 'OECD EU28 ICoE rearranged'!K$13:K$53)</f>
        <v>25.96</v>
      </c>
      <c r="L89" s="43">
        <f>SUMIF('OECD EU28 ICoE rearranged'!$B$13:$B$53, 'EU25 ICoE calcs'!$E89, 'OECD EU28 ICoE rearranged'!L$13:L$53)</f>
        <v>21.68</v>
      </c>
      <c r="M89" s="43">
        <f>SUMIF('OECD EU28 ICoE rearranged'!$B$13:$B$53, 'EU25 ICoE calcs'!$E89, 'OECD EU28 ICoE rearranged'!M$13:M$53)</f>
        <v>21.77</v>
      </c>
      <c r="N89" s="43">
        <f>SUMIF('OECD EU28 ICoE rearranged'!$B$13:$B$53, 'EU25 ICoE calcs'!$E89, 'OECD EU28 ICoE rearranged'!N$13:N$53)</f>
        <v>43.23</v>
      </c>
      <c r="O89" s="43">
        <f>SUMIF('OECD EU28 ICoE rearranged'!$B$13:$B$53, 'EU25 ICoE calcs'!$E89, 'OECD EU28 ICoE rearranged'!O$13:O$53)</f>
        <v>40.31</v>
      </c>
      <c r="P89" s="43">
        <f>SUMIF('OECD EU28 ICoE rearranged'!$B$13:$B$53, 'EU25 ICoE calcs'!$E89, 'OECD EU28 ICoE rearranged'!P$13:P$53)</f>
        <v>22.41</v>
      </c>
      <c r="Q89" s="43">
        <f>SUMIF('OECD EU28 ICoE rearranged'!$B$13:$B$53, 'EU25 ICoE calcs'!$E89, 'OECD EU28 ICoE rearranged'!Q$13:Q$53)</f>
        <v>22.42</v>
      </c>
      <c r="R89" s="43">
        <f>SUMIF('OECD EU28 ICoE rearranged'!$B$13:$B$53, 'EU25 ICoE calcs'!$E89, 'OECD EU28 ICoE rearranged'!R$13:R$53)</f>
        <v>31.65</v>
      </c>
      <c r="S89" s="43">
        <f>SUMIF('OECD EU28 ICoE rearranged'!$B$13:$B$53, 'EU25 ICoE calcs'!$E89, 'OECD EU28 ICoE rearranged'!S$13:S$53)</f>
        <v>68.959999999999994</v>
      </c>
      <c r="T89" s="43">
        <f>SUMIF('OECD EU28 ICoE rearranged'!$B$13:$B$53, 'EU25 ICoE calcs'!$E89, 'OECD EU28 ICoE rearranged'!T$13:T$53)</f>
        <v>28.11</v>
      </c>
      <c r="U89" s="43">
        <f>SUMIF('OECD EU28 ICoE rearranged'!$B$13:$B$53, 'EU25 ICoE calcs'!$E89, 'OECD EU28 ICoE rearranged'!U$13:U$53)</f>
        <v>26.8</v>
      </c>
      <c r="V89" s="43">
        <f>SUMIF('OECD EU28 ICoE rearranged'!$B$13:$B$53, 'EU25 ICoE calcs'!$E89, 'OECD EU28 ICoE rearranged'!V$13:V$53)</f>
        <v>28.51</v>
      </c>
      <c r="W89" s="43">
        <f>SUMIF('OECD EU28 ICoE rearranged'!$B$13:$B$53, 'EU25 ICoE calcs'!$E89, 'OECD EU28 ICoE rearranged'!W$13:W$53)</f>
        <v>44.98</v>
      </c>
      <c r="X89" s="43">
        <f>SUMIF('OECD EU28 ICoE rearranged'!$B$13:$B$53, 'EU25 ICoE calcs'!$E89, 'OECD EU28 ICoE rearranged'!X$13:X$53)</f>
        <v>32.51</v>
      </c>
      <c r="Y89" s="43">
        <f>SUMIF('OECD EU28 ICoE rearranged'!$B$13:$B$53, 'EU25 ICoE calcs'!$E89, 'OECD EU28 ICoE rearranged'!Y$13:Y$53)</f>
        <v>22.9</v>
      </c>
      <c r="Z89" s="43">
        <f>SUMIF('OECD EU28 ICoE rearranged'!$B$13:$B$53, 'EU25 ICoE calcs'!$E89, 'OECD EU28 ICoE rearranged'!Z$13:Z$53)</f>
        <v>20.86</v>
      </c>
      <c r="AA89" s="43">
        <f>SUMIF('OECD EU28 ICoE rearranged'!$B$13:$B$53, 'EU25 ICoE calcs'!$E89, 'OECD EU28 ICoE rearranged'!AA$13:AA$53)</f>
        <v>15.31</v>
      </c>
      <c r="AB89" s="43">
        <f>SUMIF('OECD EU28 ICoE rearranged'!$B$13:$B$53, 'EU25 ICoE calcs'!$E89, 'OECD EU28 ICoE rearranged'!AB$13:AB$53)</f>
        <v>36.270000000000003</v>
      </c>
      <c r="AC89" s="43">
        <f>SUMIF('OECD EU28 ICoE rearranged'!$B$13:$B$53, 'EU25 ICoE calcs'!$E89, 'OECD EU28 ICoE rearranged'!AC$13:AC$53)</f>
        <v>20.07</v>
      </c>
      <c r="AD89" s="43">
        <f>SUMIF('OECD EU28 ICoE rearranged'!$B$13:$B$53, 'EU25 ICoE calcs'!$E89, 'OECD EU28 ICoE rearranged'!AD$13:AD$53)</f>
        <v>59.15</v>
      </c>
    </row>
    <row r="90" spans="2:30" x14ac:dyDescent="0.35">
      <c r="E90" s="1"/>
    </row>
    <row r="91" spans="2:30" x14ac:dyDescent="0.35">
      <c r="E91" s="67" t="s">
        <v>484</v>
      </c>
      <c r="F91" s="68">
        <f ca="1">SUMPRODUCT(F8:AD46,F51:AD89)/ SUM(F8:AD46)</f>
        <v>29.672778344286868</v>
      </c>
    </row>
    <row r="92" spans="2:30" x14ac:dyDescent="0.35">
      <c r="E92" s="69" t="s">
        <v>485</v>
      </c>
      <c r="F92" s="72">
        <f>'OECD ICoE data'!G750</f>
        <v>12.15</v>
      </c>
    </row>
    <row r="93" spans="2:30" x14ac:dyDescent="0.35">
      <c r="E93" s="70" t="s">
        <v>329</v>
      </c>
      <c r="F93" s="71">
        <f ca="1">F92/F91</f>
        <v>0.40946620700718223</v>
      </c>
    </row>
    <row r="94" spans="2:30" x14ac:dyDescent="0.35">
      <c r="E94" s="1"/>
    </row>
    <row r="95" spans="2:30" ht="87" x14ac:dyDescent="0.35">
      <c r="B95" s="1" t="s">
        <v>464</v>
      </c>
      <c r="E95" s="62"/>
      <c r="F95" s="63" t="s">
        <v>486</v>
      </c>
      <c r="G95" s="63" t="s">
        <v>487</v>
      </c>
    </row>
    <row r="96" spans="2:30" x14ac:dyDescent="0.35">
      <c r="E96" s="1" t="str">
        <f t="shared" ref="E96:E134" si="2">E51</f>
        <v>ISIC 01T03</v>
      </c>
      <c r="F96" s="42">
        <f t="shared" ref="F96:F118" ca="1" si="3">SUMPRODUCT($F8:$AD8, $F51:$AD51)/SUM($F8:$AD8)</f>
        <v>22.746605827940254</v>
      </c>
      <c r="G96" s="42">
        <f t="shared" ref="G96:G129" ca="1" si="4">F96*$F$93</f>
        <v>9.313966410654162</v>
      </c>
    </row>
    <row r="97" spans="5:7" x14ac:dyDescent="0.35">
      <c r="E97" s="1" t="str">
        <f t="shared" si="2"/>
        <v>ISIC 05</v>
      </c>
      <c r="F97" s="42">
        <f t="shared" ca="1" si="3"/>
        <v>16.638870498736978</v>
      </c>
      <c r="G97" s="42">
        <f t="shared" ca="1" si="4"/>
        <v>6.8130551920015323</v>
      </c>
    </row>
    <row r="98" spans="5:7" x14ac:dyDescent="0.35">
      <c r="E98" s="1" t="str">
        <f t="shared" si="2"/>
        <v>ISIC 06</v>
      </c>
      <c r="F98" s="42">
        <f t="shared" ca="1" si="3"/>
        <v>17.499389470016403</v>
      </c>
      <c r="G98" s="42">
        <f t="shared" ca="1" si="4"/>
        <v>7.1654086312290417</v>
      </c>
    </row>
    <row r="99" spans="5:7" x14ac:dyDescent="0.35">
      <c r="E99" s="1" t="str">
        <f t="shared" si="2"/>
        <v>ISIC 07T08</v>
      </c>
      <c r="F99" s="42">
        <f t="shared" ca="1" si="3"/>
        <v>0</v>
      </c>
      <c r="G99" s="42">
        <f t="shared" ca="1" si="4"/>
        <v>0</v>
      </c>
    </row>
    <row r="100" spans="5:7" x14ac:dyDescent="0.35">
      <c r="E100" s="1" t="str">
        <f t="shared" si="2"/>
        <v>ISIC 10T12</v>
      </c>
      <c r="F100" s="42">
        <f t="shared" ca="1" si="3"/>
        <v>26.506016395074468</v>
      </c>
      <c r="G100" s="42">
        <f t="shared" ca="1" si="4"/>
        <v>10.853317996161328</v>
      </c>
    </row>
    <row r="101" spans="5:7" x14ac:dyDescent="0.35">
      <c r="E101" s="1" t="str">
        <f t="shared" si="2"/>
        <v>ISIC 13T15</v>
      </c>
      <c r="F101" s="42">
        <f t="shared" ca="1" si="3"/>
        <v>27.554684030949126</v>
      </c>
      <c r="G101" s="42">
        <f t="shared" ca="1" si="4"/>
        <v>11.282711955434113</v>
      </c>
    </row>
    <row r="102" spans="5:7" x14ac:dyDescent="0.35">
      <c r="E102" s="1" t="str">
        <f t="shared" si="2"/>
        <v>ISIC 16</v>
      </c>
      <c r="F102" s="42">
        <f t="shared" ca="1" si="3"/>
        <v>25.44273429523702</v>
      </c>
      <c r="G102" s="42">
        <f t="shared" ca="1" si="4"/>
        <v>10.417939907762257</v>
      </c>
    </row>
    <row r="103" spans="5:7" x14ac:dyDescent="0.35">
      <c r="E103" s="1" t="str">
        <f t="shared" si="2"/>
        <v>ISIC 17T18</v>
      </c>
      <c r="F103" s="42">
        <f t="shared" ca="1" si="3"/>
        <v>27.255772605908703</v>
      </c>
      <c r="G103" s="42">
        <f t="shared" ca="1" si="4"/>
        <v>11.160317827991699</v>
      </c>
    </row>
    <row r="104" spans="5:7" x14ac:dyDescent="0.35">
      <c r="E104" s="1" t="str">
        <f t="shared" si="2"/>
        <v>ISIC 19</v>
      </c>
      <c r="F104" s="42">
        <f t="shared" ca="1" si="3"/>
        <v>59.326884757177361</v>
      </c>
      <c r="G104" s="42">
        <f t="shared" ca="1" si="4"/>
        <v>24.29235447507363</v>
      </c>
    </row>
    <row r="105" spans="5:7" x14ac:dyDescent="0.35">
      <c r="E105" s="1" t="str">
        <f t="shared" si="2"/>
        <v>ISIC 20</v>
      </c>
      <c r="F105" s="42">
        <f t="shared" ca="1" si="3"/>
        <v>31.163349244553022</v>
      </c>
      <c r="G105" s="42">
        <f t="shared" ca="1" si="4"/>
        <v>12.760338412807263</v>
      </c>
    </row>
    <row r="106" spans="5:7" x14ac:dyDescent="0.35">
      <c r="E106" s="1" t="str">
        <f t="shared" si="2"/>
        <v>ISIC 22</v>
      </c>
      <c r="F106" s="42">
        <f t="shared" ca="1" si="3"/>
        <v>0</v>
      </c>
      <c r="G106" s="42">
        <f t="shared" ca="1" si="4"/>
        <v>0</v>
      </c>
    </row>
    <row r="107" spans="5:7" x14ac:dyDescent="0.35">
      <c r="E107" s="1" t="str">
        <f t="shared" si="2"/>
        <v>ISIC 231</v>
      </c>
      <c r="F107" s="42">
        <f t="shared" ca="1" si="3"/>
        <v>24.405506177327226</v>
      </c>
      <c r="G107" s="42">
        <f t="shared" ca="1" si="4"/>
        <v>9.9932300445205335</v>
      </c>
    </row>
    <row r="108" spans="5:7" x14ac:dyDescent="0.35">
      <c r="E108" s="1" t="str">
        <f t="shared" si="2"/>
        <v>ISIC 239</v>
      </c>
      <c r="F108" s="42">
        <f t="shared" ca="1" si="3"/>
        <v>24.546592314364023</v>
      </c>
      <c r="G108" s="42">
        <f t="shared" ca="1" si="4"/>
        <v>10.051000049914288</v>
      </c>
    </row>
    <row r="109" spans="5:7" x14ac:dyDescent="0.35">
      <c r="E109" s="1" t="str">
        <f t="shared" si="2"/>
        <v>ISIC 241</v>
      </c>
      <c r="F109" s="42">
        <f t="shared" ca="1" si="3"/>
        <v>37.430331111317436</v>
      </c>
      <c r="G109" s="42">
        <f t="shared" ca="1" si="4"/>
        <v>15.326455707174079</v>
      </c>
    </row>
    <row r="110" spans="5:7" x14ac:dyDescent="0.35">
      <c r="E110" s="1" t="str">
        <f t="shared" si="2"/>
        <v>ISIC 242</v>
      </c>
      <c r="F110" s="42">
        <f t="shared" ca="1" si="3"/>
        <v>36.609566391948675</v>
      </c>
      <c r="G110" s="42">
        <f t="shared" ca="1" si="4"/>
        <v>14.990380290688838</v>
      </c>
    </row>
    <row r="111" spans="5:7" x14ac:dyDescent="0.35">
      <c r="E111" s="1" t="str">
        <f t="shared" si="2"/>
        <v>ISIC 25</v>
      </c>
      <c r="F111" s="42">
        <f t="shared" ca="1" si="3"/>
        <v>0</v>
      </c>
      <c r="G111" s="42">
        <f t="shared" ca="1" si="4"/>
        <v>0</v>
      </c>
    </row>
    <row r="112" spans="5:7" x14ac:dyDescent="0.35">
      <c r="E112" s="1" t="str">
        <f t="shared" si="2"/>
        <v>ISIC 28</v>
      </c>
      <c r="F112" s="42">
        <f t="shared" ca="1" si="3"/>
        <v>124.38463937767138</v>
      </c>
      <c r="G112" s="42">
        <f t="shared" ca="1" si="4"/>
        <v>50.931306495931295</v>
      </c>
    </row>
    <row r="113" spans="5:7" x14ac:dyDescent="0.35">
      <c r="E113" s="1" t="str">
        <f t="shared" si="2"/>
        <v>ISIC 26</v>
      </c>
      <c r="F113" s="42">
        <f t="shared" ca="1" si="3"/>
        <v>0</v>
      </c>
      <c r="G113" s="42">
        <f t="shared" ca="1" si="4"/>
        <v>0</v>
      </c>
    </row>
    <row r="114" spans="5:7" x14ac:dyDescent="0.35">
      <c r="E114" s="1" t="str">
        <f t="shared" si="2"/>
        <v>ISIC 27</v>
      </c>
      <c r="F114" s="42">
        <f t="shared" ca="1" si="3"/>
        <v>0</v>
      </c>
      <c r="G114" s="42">
        <f t="shared" ca="1" si="4"/>
        <v>0</v>
      </c>
    </row>
    <row r="115" spans="5:7" x14ac:dyDescent="0.35">
      <c r="E115" s="1" t="str">
        <f t="shared" si="2"/>
        <v>ISIC 29</v>
      </c>
      <c r="F115" s="42">
        <f t="shared" ca="1" si="3"/>
        <v>71.016920844028775</v>
      </c>
      <c r="G115" s="42">
        <f t="shared" ca="1" si="4"/>
        <v>29.079029211333761</v>
      </c>
    </row>
    <row r="116" spans="5:7" x14ac:dyDescent="0.35">
      <c r="E116" s="1" t="str">
        <f t="shared" si="2"/>
        <v>ISIC 30</v>
      </c>
      <c r="F116" s="42">
        <f t="shared" ca="1" si="3"/>
        <v>0</v>
      </c>
      <c r="G116" s="42">
        <f t="shared" ca="1" si="4"/>
        <v>0</v>
      </c>
    </row>
    <row r="117" spans="5:7" x14ac:dyDescent="0.35">
      <c r="E117" s="1" t="str">
        <f t="shared" si="2"/>
        <v>ISIC 31T33</v>
      </c>
      <c r="F117" s="42">
        <f t="shared" ca="1" si="3"/>
        <v>89.562315459214545</v>
      </c>
      <c r="G117" s="42">
        <f t="shared" ca="1" si="4"/>
        <v>36.672741601865297</v>
      </c>
    </row>
    <row r="118" spans="5:7" x14ac:dyDescent="0.35">
      <c r="E118" s="1" t="str">
        <f t="shared" si="2"/>
        <v>ISIC 36T39</v>
      </c>
      <c r="F118" s="42">
        <f t="shared" ca="1" si="3"/>
        <v>22.127913797393624</v>
      </c>
      <c r="G118" s="42">
        <f t="shared" ca="1" si="4"/>
        <v>9.0606329316006615</v>
      </c>
    </row>
    <row r="119" spans="5:7" x14ac:dyDescent="0.35">
      <c r="E119" s="1" t="str">
        <f t="shared" si="2"/>
        <v>ISIC 351</v>
      </c>
      <c r="F119" s="42">
        <v>0</v>
      </c>
      <c r="G119" s="42">
        <f t="shared" ca="1" si="4"/>
        <v>0</v>
      </c>
    </row>
    <row r="120" spans="5:7" x14ac:dyDescent="0.35">
      <c r="E120" s="1" t="str">
        <f t="shared" si="2"/>
        <v>ISIC 352T353</v>
      </c>
      <c r="F120" s="42">
        <f t="shared" ref="F120:F134" ca="1" si="5">SUMPRODUCT($F32:$AD32, $F75:$AD75)/SUM($F32:$AD32)</f>
        <v>26.117016140220308</v>
      </c>
      <c r="G120" s="42">
        <f t="shared" ca="1" si="4"/>
        <v>10.694035537281367</v>
      </c>
    </row>
    <row r="121" spans="5:7" x14ac:dyDescent="0.35">
      <c r="E121" s="1" t="str">
        <f t="shared" si="2"/>
        <v>ISIC 41T43</v>
      </c>
      <c r="F121" s="42" t="e">
        <f t="shared" si="5"/>
        <v>#DIV/0!</v>
      </c>
      <c r="G121" s="42" t="e">
        <f t="shared" ca="1" si="4"/>
        <v>#DIV/0!</v>
      </c>
    </row>
    <row r="122" spans="5:7" x14ac:dyDescent="0.35">
      <c r="E122" s="1" t="str">
        <f t="shared" si="2"/>
        <v>ISIC 45T47</v>
      </c>
      <c r="F122" s="42">
        <f t="shared" ca="1" si="5"/>
        <v>15.701263552086591</v>
      </c>
      <c r="G122" s="42">
        <f t="shared" ca="1" si="4"/>
        <v>6.4291368318930129</v>
      </c>
    </row>
    <row r="123" spans="5:7" x14ac:dyDescent="0.35">
      <c r="E123" s="1" t="str">
        <f t="shared" si="2"/>
        <v>ISIC 49T53</v>
      </c>
      <c r="F123" s="42">
        <f t="shared" ca="1" si="5"/>
        <v>19.263024975954902</v>
      </c>
      <c r="G123" s="42">
        <f t="shared" ca="1" si="4"/>
        <v>7.8875577723888712</v>
      </c>
    </row>
    <row r="124" spans="5:7" x14ac:dyDescent="0.35">
      <c r="E124" s="1" t="str">
        <f t="shared" si="2"/>
        <v>ISIC 55T56</v>
      </c>
      <c r="F124" s="42">
        <f t="shared" ca="1" si="5"/>
        <v>14.587569327876977</v>
      </c>
      <c r="G124" s="42">
        <f t="shared" ca="1" si="4"/>
        <v>5.9731166821400965</v>
      </c>
    </row>
    <row r="125" spans="5:7" x14ac:dyDescent="0.35">
      <c r="E125" s="1" t="str">
        <f t="shared" si="2"/>
        <v>ISIC 61</v>
      </c>
      <c r="F125" s="42">
        <f t="shared" ca="1" si="5"/>
        <v>17.762038842760273</v>
      </c>
      <c r="G125" s="42">
        <f t="shared" ca="1" si="4"/>
        <v>7.2729546736592896</v>
      </c>
    </row>
    <row r="126" spans="5:7" x14ac:dyDescent="0.35">
      <c r="E126" s="1" t="str">
        <f t="shared" si="2"/>
        <v>ISIC 64T66</v>
      </c>
      <c r="F126" s="42">
        <f t="shared" ca="1" si="5"/>
        <v>22.948574460451031</v>
      </c>
      <c r="G126" s="42">
        <f t="shared" ca="1" si="4"/>
        <v>9.3966657405427778</v>
      </c>
    </row>
    <row r="127" spans="5:7" x14ac:dyDescent="0.35">
      <c r="E127" s="1" t="str">
        <f t="shared" si="2"/>
        <v>ISIC 68</v>
      </c>
      <c r="F127" s="42">
        <f t="shared" ca="1" si="5"/>
        <v>6.0984924145561052</v>
      </c>
      <c r="G127" s="42">
        <f t="shared" ca="1" si="4"/>
        <v>2.4971265574503607</v>
      </c>
    </row>
    <row r="128" spans="5:7" x14ac:dyDescent="0.35">
      <c r="E128" s="1" t="str">
        <f t="shared" si="2"/>
        <v>ISIC 69T82</v>
      </c>
      <c r="F128" s="42">
        <f t="shared" ca="1" si="5"/>
        <v>14.767522747938365</v>
      </c>
      <c r="G128" s="42">
        <f t="shared" ca="1" si="4"/>
        <v>6.0468015264906034</v>
      </c>
    </row>
    <row r="129" spans="5:7" x14ac:dyDescent="0.35">
      <c r="E129" s="1" t="str">
        <f t="shared" si="2"/>
        <v>ISIC 62T63</v>
      </c>
      <c r="F129" s="42">
        <f t="shared" ca="1" si="5"/>
        <v>15.395505084334911</v>
      </c>
      <c r="G129" s="42">
        <f t="shared" ca="1" si="4"/>
        <v>6.3039390718424047</v>
      </c>
    </row>
    <row r="130" spans="5:7" x14ac:dyDescent="0.35">
      <c r="E130" s="1" t="str">
        <f t="shared" si="2"/>
        <v>ISIC 84</v>
      </c>
      <c r="F130" s="42">
        <f t="shared" ca="1" si="5"/>
        <v>8.6126453066855397</v>
      </c>
      <c r="G130" s="42">
        <f t="shared" ref="G130" ca="1" si="6">F130*$F$93</f>
        <v>3.5265872060267376</v>
      </c>
    </row>
    <row r="131" spans="5:7" x14ac:dyDescent="0.35">
      <c r="E131" s="1" t="str">
        <f t="shared" si="2"/>
        <v>ISIC 85</v>
      </c>
      <c r="F131" s="42">
        <f t="shared" ca="1" si="5"/>
        <v>5.0910440924319484</v>
      </c>
      <c r="G131" s="42">
        <f t="shared" ref="G131:G134" ca="1" si="7">F131*$F$93</f>
        <v>2.0846105142344324</v>
      </c>
    </row>
    <row r="132" spans="5:7" x14ac:dyDescent="0.35">
      <c r="E132" s="1" t="str">
        <f t="shared" si="2"/>
        <v>ISIC 86T88</v>
      </c>
      <c r="F132" s="42">
        <f t="shared" ca="1" si="5"/>
        <v>8.4643964300371195</v>
      </c>
      <c r="G132" s="42">
        <f t="shared" ca="1" si="7"/>
        <v>3.4658843008124336</v>
      </c>
    </row>
    <row r="133" spans="5:7" x14ac:dyDescent="0.35">
      <c r="E133" s="1" t="str">
        <f t="shared" si="2"/>
        <v>ISIC 90T96</v>
      </c>
      <c r="F133" s="42">
        <f t="shared" ca="1" si="5"/>
        <v>11.875874003064247</v>
      </c>
      <c r="G133" s="42">
        <f t="shared" ca="1" si="7"/>
        <v>4.8627690829299191</v>
      </c>
    </row>
    <row r="134" spans="5:7" x14ac:dyDescent="0.35">
      <c r="E134" s="1" t="str">
        <f t="shared" si="2"/>
        <v>ISIC 97T98</v>
      </c>
      <c r="F134" s="42">
        <f t="shared" ca="1" si="5"/>
        <v>23.862252850879269</v>
      </c>
      <c r="G134" s="42">
        <f t="shared" ca="1" si="7"/>
        <v>9.7707861654958545</v>
      </c>
    </row>
    <row r="135" spans="5:7" x14ac:dyDescent="0.35">
      <c r="E135" s="1"/>
    </row>
    <row r="136" spans="5:7" x14ac:dyDescent="0.35">
      <c r="E136" s="1"/>
    </row>
    <row r="137" spans="5:7" x14ac:dyDescent="0.35">
      <c r="E137" s="1"/>
    </row>
    <row r="138" spans="5:7" x14ac:dyDescent="0.35">
      <c r="E138" s="1"/>
    </row>
    <row r="139" spans="5:7" x14ac:dyDescent="0.35">
      <c r="E139" s="1"/>
    </row>
    <row r="140" spans="5:7" x14ac:dyDescent="0.35">
      <c r="E140" s="1"/>
    </row>
    <row r="141" spans="5:7" x14ac:dyDescent="0.35">
      <c r="E141" s="1"/>
    </row>
    <row r="142" spans="5:7" x14ac:dyDescent="0.35">
      <c r="E142" s="1"/>
    </row>
    <row r="143" spans="5:7" x14ac:dyDescent="0.35">
      <c r="E143" s="1"/>
    </row>
    <row r="144" spans="5:7" x14ac:dyDescent="0.35">
      <c r="E144" s="1"/>
    </row>
    <row r="145" spans="5:5" x14ac:dyDescent="0.35">
      <c r="E145" s="1"/>
    </row>
    <row r="146" spans="5:5" x14ac:dyDescent="0.35">
      <c r="E146" s="1"/>
    </row>
    <row r="147" spans="5:5" x14ac:dyDescent="0.35">
      <c r="E147" s="1"/>
    </row>
    <row r="148" spans="5:5" x14ac:dyDescent="0.35">
      <c r="E148" s="1"/>
    </row>
    <row r="149" spans="5:5" x14ac:dyDescent="0.35">
      <c r="E149" s="1"/>
    </row>
    <row r="150" spans="5:5" x14ac:dyDescent="0.35">
      <c r="E150" s="1"/>
    </row>
    <row r="151" spans="5:5" x14ac:dyDescent="0.35">
      <c r="E151" s="1"/>
    </row>
    <row r="152" spans="5:5" x14ac:dyDescent="0.35">
      <c r="E152" s="1"/>
    </row>
    <row r="153" spans="5:5" x14ac:dyDescent="0.35">
      <c r="E153" s="1"/>
    </row>
    <row r="154" spans="5:5" x14ac:dyDescent="0.35">
      <c r="E154" s="1"/>
    </row>
    <row r="155" spans="5:5" x14ac:dyDescent="0.35">
      <c r="E155" s="1"/>
    </row>
    <row r="156" spans="5:5" x14ac:dyDescent="0.35">
      <c r="E15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D3:AP12"/>
  <sheetViews>
    <sheetView workbookViewId="0">
      <selection activeCell="M12" sqref="M12"/>
    </sheetView>
  </sheetViews>
  <sheetFormatPr defaultRowHeight="14.5" x14ac:dyDescent="0.35"/>
  <cols>
    <col min="4" max="4" width="23.08984375" customWidth="1"/>
    <col min="5" max="40" width="13.81640625" customWidth="1"/>
    <col min="42" max="42" width="11.6328125" bestFit="1" customWidth="1"/>
  </cols>
  <sheetData>
    <row r="3" spans="4:42" x14ac:dyDescent="0.35">
      <c r="D3" t="s">
        <v>339</v>
      </c>
    </row>
    <row r="4" spans="4:42" x14ac:dyDescent="0.35">
      <c r="D4" s="66" t="s">
        <v>354</v>
      </c>
    </row>
    <row r="5" spans="4:42" x14ac:dyDescent="0.35">
      <c r="D5" s="66" t="s">
        <v>479</v>
      </c>
    </row>
    <row r="7" spans="4:42" x14ac:dyDescent="0.35">
      <c r="D7" s="41"/>
      <c r="E7" s="41" t="s">
        <v>9</v>
      </c>
      <c r="F7" s="41" t="s">
        <v>335</v>
      </c>
      <c r="G7" s="41" t="s">
        <v>12</v>
      </c>
      <c r="H7" s="41" t="s">
        <v>13</v>
      </c>
      <c r="I7" s="41" t="s">
        <v>14</v>
      </c>
      <c r="J7" s="41" t="s">
        <v>15</v>
      </c>
      <c r="K7" s="41" t="s">
        <v>16</v>
      </c>
      <c r="L7" s="41" t="s">
        <v>101</v>
      </c>
      <c r="M7" s="41" t="s">
        <v>102</v>
      </c>
      <c r="N7" s="41" t="s">
        <v>17</v>
      </c>
      <c r="O7" s="41" t="s">
        <v>336</v>
      </c>
      <c r="P7" s="41" t="s">
        <v>337</v>
      </c>
      <c r="Q7" s="41" t="s">
        <v>18</v>
      </c>
      <c r="R7" s="41" t="s">
        <v>19</v>
      </c>
      <c r="S7" s="41" t="s">
        <v>20</v>
      </c>
      <c r="T7" s="41" t="s">
        <v>21</v>
      </c>
      <c r="U7" s="41" t="s">
        <v>22</v>
      </c>
      <c r="V7" s="41" t="s">
        <v>23</v>
      </c>
      <c r="W7" s="41" t="s">
        <v>24</v>
      </c>
      <c r="X7" s="41" t="s">
        <v>338</v>
      </c>
      <c r="Y7" s="41" t="s">
        <v>315</v>
      </c>
      <c r="Z7" s="41" t="s">
        <v>25</v>
      </c>
      <c r="AA7" s="41" t="s">
        <v>26</v>
      </c>
      <c r="AB7" s="41" t="s">
        <v>27</v>
      </c>
      <c r="AC7" s="41" t="s">
        <v>28</v>
      </c>
      <c r="AD7" s="41" t="s">
        <v>29</v>
      </c>
      <c r="AE7" s="41" t="s">
        <v>30</v>
      </c>
      <c r="AF7" s="41" t="s">
        <v>31</v>
      </c>
      <c r="AG7" s="41" t="s">
        <v>32</v>
      </c>
      <c r="AH7" s="41" t="s">
        <v>33</v>
      </c>
      <c r="AI7" s="41" t="s">
        <v>34</v>
      </c>
      <c r="AJ7" s="41" t="s">
        <v>35</v>
      </c>
      <c r="AK7" s="41" t="s">
        <v>36</v>
      </c>
      <c r="AL7" s="41" t="s">
        <v>37</v>
      </c>
      <c r="AM7" s="41" t="s">
        <v>38</v>
      </c>
      <c r="AN7" s="41" t="s">
        <v>39</v>
      </c>
    </row>
    <row r="8" spans="4:42" x14ac:dyDescent="0.35">
      <c r="D8" t="s">
        <v>320</v>
      </c>
      <c r="E8" s="15">
        <v>497848.22000000003</v>
      </c>
      <c r="F8" s="15">
        <v>137259.95000000001</v>
      </c>
      <c r="G8" s="15">
        <v>1089480.26</v>
      </c>
      <c r="H8" s="15">
        <v>209121.81</v>
      </c>
      <c r="I8" s="15">
        <v>128077.77</v>
      </c>
      <c r="J8" s="15">
        <v>260630.16</v>
      </c>
      <c r="K8" s="15">
        <v>331940.12</v>
      </c>
      <c r="L8" s="15">
        <v>511682.29</v>
      </c>
      <c r="M8" s="15">
        <v>266672.92</v>
      </c>
      <c r="N8" s="15">
        <v>289887.27</v>
      </c>
      <c r="O8" s="15">
        <v>197199.69</v>
      </c>
      <c r="P8" s="15">
        <v>352970.51</v>
      </c>
      <c r="Q8" s="15">
        <v>473291.74</v>
      </c>
      <c r="R8" s="15">
        <v>346593.45</v>
      </c>
      <c r="S8" s="15">
        <v>278562.52</v>
      </c>
      <c r="T8" s="15">
        <v>628027.75</v>
      </c>
      <c r="U8" s="15">
        <v>855776.95</v>
      </c>
      <c r="V8" s="15">
        <v>233507.5</v>
      </c>
      <c r="W8" s="15">
        <v>424264.13</v>
      </c>
      <c r="X8" s="15">
        <v>762832.26</v>
      </c>
      <c r="Y8" s="15">
        <v>295327.48</v>
      </c>
      <c r="Z8" s="15">
        <v>1817096.54</v>
      </c>
      <c r="AA8" s="15">
        <v>2700413.91</v>
      </c>
      <c r="AB8" s="15">
        <v>1569974.97</v>
      </c>
      <c r="AC8" s="15">
        <v>714833.73</v>
      </c>
      <c r="AD8" s="15">
        <v>344401.45</v>
      </c>
      <c r="AE8" s="15">
        <v>369662.5</v>
      </c>
      <c r="AF8" s="15">
        <v>626825.89</v>
      </c>
      <c r="AG8" s="15">
        <v>1524211.04</v>
      </c>
      <c r="AH8" s="15">
        <v>1976988.51</v>
      </c>
      <c r="AI8" s="15">
        <v>2201589.19</v>
      </c>
      <c r="AJ8" s="15">
        <v>459752.39</v>
      </c>
      <c r="AK8" s="15">
        <v>1255169.24</v>
      </c>
      <c r="AL8" s="15">
        <v>1943860.11</v>
      </c>
      <c r="AM8" s="15">
        <v>935375.85000000009</v>
      </c>
      <c r="AN8" s="15">
        <v>178809.61</v>
      </c>
      <c r="AP8" s="15">
        <f>SUM(E8:AN8)</f>
        <v>27189919.680000007</v>
      </c>
    </row>
    <row r="9" spans="4:42" x14ac:dyDescent="0.35">
      <c r="D9" t="s">
        <v>331</v>
      </c>
      <c r="E9" s="15">
        <v>14776.72</v>
      </c>
      <c r="F9" s="15">
        <v>6315.66</v>
      </c>
      <c r="G9" s="15">
        <v>58730.44</v>
      </c>
      <c r="H9" s="15">
        <v>24437.67</v>
      </c>
      <c r="I9" s="15">
        <v>5834.83</v>
      </c>
      <c r="J9" s="15">
        <v>14292.19</v>
      </c>
      <c r="K9" s="15">
        <v>161435.82999999999</v>
      </c>
      <c r="L9" s="15">
        <v>51677.5</v>
      </c>
      <c r="M9" s="15">
        <v>40680.06</v>
      </c>
      <c r="N9" s="15">
        <v>23766.01</v>
      </c>
      <c r="O9" s="15">
        <v>10753.79</v>
      </c>
      <c r="P9" s="15">
        <v>47293.87</v>
      </c>
      <c r="Q9" s="15">
        <v>27144.97</v>
      </c>
      <c r="R9" s="15">
        <v>59636.06</v>
      </c>
      <c r="S9" s="15">
        <v>25700.6</v>
      </c>
      <c r="T9" s="15">
        <v>42415.02</v>
      </c>
      <c r="U9" s="15">
        <v>62432.68</v>
      </c>
      <c r="V9" s="15">
        <v>30379.69</v>
      </c>
      <c r="W9" s="15">
        <v>29740.97</v>
      </c>
      <c r="X9" s="15">
        <v>57316.87</v>
      </c>
      <c r="Y9" s="15">
        <v>7559.7300000000005</v>
      </c>
      <c r="Z9" s="15">
        <v>49002.34</v>
      </c>
      <c r="AA9" s="15">
        <v>70258.100000000006</v>
      </c>
      <c r="AB9" s="15">
        <v>79443.69</v>
      </c>
      <c r="AC9" s="15">
        <v>11958.98</v>
      </c>
      <c r="AD9" s="15">
        <v>17589.88</v>
      </c>
      <c r="AE9" s="15">
        <v>16592.04</v>
      </c>
      <c r="AF9" s="15">
        <v>46065.5</v>
      </c>
      <c r="AG9" s="15">
        <v>62520.959999999999</v>
      </c>
      <c r="AH9" s="15">
        <v>9675.66</v>
      </c>
      <c r="AI9" s="15">
        <v>59972.399999999994</v>
      </c>
      <c r="AJ9" s="15">
        <v>11388.12</v>
      </c>
      <c r="AK9" s="15">
        <v>19559.330000000002</v>
      </c>
      <c r="AL9" s="15">
        <v>32834.07</v>
      </c>
      <c r="AM9" s="15">
        <v>14616.07</v>
      </c>
      <c r="AN9" s="15">
        <v>2543.5100000000002</v>
      </c>
      <c r="AP9" s="15">
        <f>SUM(E9:AN9)</f>
        <v>1306341.81</v>
      </c>
    </row>
    <row r="10" spans="4:42" x14ac:dyDescent="0.35">
      <c r="D10" t="s">
        <v>332</v>
      </c>
      <c r="E10" s="15">
        <v>26218.52</v>
      </c>
      <c r="F10" s="15">
        <v>24279.759999999998</v>
      </c>
      <c r="G10" s="15">
        <v>98447.37</v>
      </c>
      <c r="H10" s="15">
        <v>57469.11</v>
      </c>
      <c r="I10" s="15">
        <v>11467.93</v>
      </c>
      <c r="J10" s="15">
        <v>25408.030000000002</v>
      </c>
      <c r="K10" s="15">
        <v>69254.19</v>
      </c>
      <c r="L10" s="15">
        <v>141002.25</v>
      </c>
      <c r="M10" s="15">
        <v>117783.69</v>
      </c>
      <c r="N10" s="15">
        <v>39058.910000000003</v>
      </c>
      <c r="O10" s="15">
        <v>20971.77</v>
      </c>
      <c r="P10" s="15">
        <v>67367.81</v>
      </c>
      <c r="Q10" s="15">
        <v>48282.39</v>
      </c>
      <c r="R10" s="15">
        <v>141137.9</v>
      </c>
      <c r="S10" s="15">
        <v>79643.820000000007</v>
      </c>
      <c r="T10" s="15">
        <v>233122.24</v>
      </c>
      <c r="U10" s="15">
        <v>217538.16</v>
      </c>
      <c r="V10" s="15">
        <v>124779.94</v>
      </c>
      <c r="W10" s="15">
        <v>71628.7</v>
      </c>
      <c r="X10" s="15">
        <v>2875.37</v>
      </c>
      <c r="Y10" s="15">
        <v>11260.62</v>
      </c>
      <c r="Z10" s="15">
        <v>8968.66</v>
      </c>
      <c r="AA10" s="15">
        <v>198532.83</v>
      </c>
      <c r="AB10" s="15">
        <v>158980.22</v>
      </c>
      <c r="AC10" s="15">
        <v>18602.29</v>
      </c>
      <c r="AD10" s="15">
        <v>37262.089999999997</v>
      </c>
      <c r="AE10" s="15">
        <v>17644.64</v>
      </c>
      <c r="AF10" s="15">
        <v>66400.960000000006</v>
      </c>
      <c r="AG10" s="15">
        <v>131497.24</v>
      </c>
      <c r="AH10" s="15">
        <v>2498.09</v>
      </c>
      <c r="AI10" s="15">
        <v>237089.57</v>
      </c>
      <c r="AJ10" s="15">
        <v>43082.75</v>
      </c>
      <c r="AK10" s="15">
        <v>4041.11</v>
      </c>
      <c r="AL10" s="15">
        <v>7741.11</v>
      </c>
      <c r="AM10" s="15">
        <v>14581.38</v>
      </c>
      <c r="AN10" s="15">
        <v>1679.19</v>
      </c>
      <c r="AP10" s="15">
        <f>SUM(E10:AN10)</f>
        <v>2577600.6099999994</v>
      </c>
    </row>
    <row r="11" spans="4:42" x14ac:dyDescent="0.35">
      <c r="D11" t="s">
        <v>333</v>
      </c>
      <c r="E11" s="15">
        <v>1018.1</v>
      </c>
      <c r="F11" s="15">
        <v>5839.13</v>
      </c>
      <c r="G11" s="15">
        <v>2210.23</v>
      </c>
      <c r="H11" s="15">
        <v>10056.969999999999</v>
      </c>
      <c r="I11" s="15">
        <v>127.49</v>
      </c>
      <c r="J11" s="15">
        <v>223.33999999999997</v>
      </c>
      <c r="K11" s="15">
        <v>3524.17</v>
      </c>
      <c r="L11" s="15">
        <v>6287.2</v>
      </c>
      <c r="M11" s="15">
        <v>9218.15</v>
      </c>
      <c r="N11" s="15">
        <v>1486.48</v>
      </c>
      <c r="O11" s="15">
        <v>483.5</v>
      </c>
      <c r="P11" s="15">
        <v>6278.51</v>
      </c>
      <c r="Q11" s="15">
        <v>1549.9</v>
      </c>
      <c r="R11" s="15">
        <v>21250.61</v>
      </c>
      <c r="S11" s="15">
        <v>7799.91</v>
      </c>
      <c r="T11" s="15">
        <v>11988.96</v>
      </c>
      <c r="U11" s="15">
        <v>4555.74</v>
      </c>
      <c r="V11" s="15">
        <v>14703.31</v>
      </c>
      <c r="W11" s="15">
        <v>8486.56</v>
      </c>
      <c r="X11" s="15">
        <v>60.19</v>
      </c>
      <c r="Y11" s="15">
        <v>180.17</v>
      </c>
      <c r="Z11" s="15">
        <v>1.58</v>
      </c>
      <c r="AA11" s="15">
        <v>67.38</v>
      </c>
      <c r="AB11" s="15">
        <v>1350.04</v>
      </c>
      <c r="AC11" s="15">
        <v>0.53</v>
      </c>
      <c r="AD11" s="15">
        <v>133.68</v>
      </c>
      <c r="AE11" s="15">
        <v>94.45</v>
      </c>
      <c r="AF11" s="15">
        <v>321.89</v>
      </c>
      <c r="AG11" s="15">
        <v>568.42000000000007</v>
      </c>
      <c r="AH11" s="15">
        <v>0.01</v>
      </c>
      <c r="AI11" s="15">
        <v>3957.3199999999997</v>
      </c>
      <c r="AJ11" s="15">
        <v>63.38</v>
      </c>
      <c r="AK11" s="15">
        <v>17.579999999999998</v>
      </c>
      <c r="AL11" s="15">
        <v>0.69</v>
      </c>
      <c r="AM11" s="15">
        <v>1878.06</v>
      </c>
      <c r="AN11" s="15">
        <v>0.25</v>
      </c>
      <c r="AP11" s="15">
        <f>SUM(E11:AN11)</f>
        <v>125783.87999999999</v>
      </c>
    </row>
    <row r="12" spans="4:42" x14ac:dyDescent="0.35">
      <c r="D12" t="s">
        <v>334</v>
      </c>
      <c r="E12" s="33">
        <v>3.8831329914884596E-2</v>
      </c>
      <c r="F12" s="33">
        <v>0.24049372810933883</v>
      </c>
      <c r="G12" s="33">
        <v>2.2450879083920679E-2</v>
      </c>
      <c r="H12" s="33">
        <v>0.1749978379689541</v>
      </c>
      <c r="I12" s="33">
        <v>1.1117089134656385E-2</v>
      </c>
      <c r="J12" s="33">
        <v>8.7901344574923736E-3</v>
      </c>
      <c r="K12" s="33">
        <v>5.0887462549197383E-2</v>
      </c>
      <c r="L12" s="33">
        <v>4.458935938965513E-2</v>
      </c>
      <c r="M12" s="33">
        <v>7.8263382646612617E-2</v>
      </c>
      <c r="N12" s="33">
        <v>3.8057385625968568E-2</v>
      </c>
      <c r="O12" s="33">
        <v>2.3054801764467187E-2</v>
      </c>
      <c r="P12" s="33">
        <v>9.3197478142750978E-2</v>
      </c>
      <c r="Q12" s="33">
        <v>3.210073072190503E-2</v>
      </c>
      <c r="R12" s="33">
        <v>0.15056629013184977</v>
      </c>
      <c r="S12" s="33">
        <v>9.7934905683830828E-2</v>
      </c>
      <c r="T12" s="33">
        <v>5.1427783123566419E-2</v>
      </c>
      <c r="U12" s="33">
        <v>2.0942256751643022E-2</v>
      </c>
      <c r="V12" s="33">
        <v>0.11783392426699354</v>
      </c>
      <c r="W12" s="33">
        <v>0.11847988306363232</v>
      </c>
      <c r="X12" s="33">
        <v>2.0932958193206438E-2</v>
      </c>
      <c r="Y12" s="33">
        <v>1.6000007104404551E-2</v>
      </c>
      <c r="Z12" s="33">
        <v>1.7616901521520496E-4</v>
      </c>
      <c r="AA12" s="33">
        <v>3.3938971201891393E-4</v>
      </c>
      <c r="AB12" s="33">
        <v>8.4918740205542544E-3</v>
      </c>
      <c r="AC12" s="33">
        <v>2.849111587874396E-5</v>
      </c>
      <c r="AD12" s="33">
        <v>3.5875604401148734E-3</v>
      </c>
      <c r="AE12" s="33">
        <v>5.3529003708775022E-3</v>
      </c>
      <c r="AF12" s="33">
        <v>4.8476708770475597E-3</v>
      </c>
      <c r="AG12" s="33">
        <v>4.3226762782245477E-3</v>
      </c>
      <c r="AH12" s="33">
        <v>4.0030583365691387E-6</v>
      </c>
      <c r="AI12" s="33">
        <v>1.6691244579000248E-2</v>
      </c>
      <c r="AJ12" s="33">
        <v>1.471122432992323E-3</v>
      </c>
      <c r="AK12" s="33">
        <v>4.350289895597991E-3</v>
      </c>
      <c r="AL12" s="33">
        <v>8.9134503966485423E-5</v>
      </c>
      <c r="AM12" s="33">
        <v>0.1287985087831193</v>
      </c>
      <c r="AN12" s="33">
        <v>1.4888130586771003E-4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B2:C9"/>
  <sheetViews>
    <sheetView workbookViewId="0">
      <selection activeCell="C9" sqref="C9"/>
    </sheetView>
  </sheetViews>
  <sheetFormatPr defaultRowHeight="14.5" x14ac:dyDescent="0.35"/>
  <cols>
    <col min="2" max="2" width="13.08984375" customWidth="1"/>
    <col min="3" max="3" width="12.36328125" customWidth="1"/>
  </cols>
  <sheetData>
    <row r="2" spans="2:3" x14ac:dyDescent="0.35">
      <c r="B2" t="s">
        <v>481</v>
      </c>
    </row>
    <row r="3" spans="2:3" x14ac:dyDescent="0.35">
      <c r="B3" s="64" t="s">
        <v>482</v>
      </c>
    </row>
    <row r="5" spans="2:3" x14ac:dyDescent="0.35">
      <c r="B5" s="65" t="s">
        <v>480</v>
      </c>
      <c r="C5" s="65"/>
    </row>
    <row r="6" spans="2:3" x14ac:dyDescent="0.35">
      <c r="B6" s="41"/>
      <c r="C6" s="41" t="str">
        <f>'EUROSTAT ICoE data'!M7</f>
        <v>ISIC 21</v>
      </c>
    </row>
    <row r="7" spans="2:3" x14ac:dyDescent="0.35">
      <c r="B7" t="s">
        <v>320</v>
      </c>
      <c r="C7" s="18">
        <f>'EUROSTAT ICoE data'!M8/'EUROSTAT ICoE data'!L8</f>
        <v>0.52116894645698997</v>
      </c>
    </row>
    <row r="8" spans="2:3" x14ac:dyDescent="0.35">
      <c r="B8" t="s">
        <v>81</v>
      </c>
      <c r="C8" s="18">
        <f>'EUROSTAT ICoE data'!M9/'EUROSTAT ICoE data'!L9</f>
        <v>0.78719094383435728</v>
      </c>
    </row>
    <row r="9" spans="2:3" x14ac:dyDescent="0.35">
      <c r="B9" t="s">
        <v>86</v>
      </c>
      <c r="C9" s="18">
        <f>'EUROSTAT ICoE data'!M10/'EUROSTAT ICoE data'!L10</f>
        <v>0.83533198938314812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D202"/>
  <sheetViews>
    <sheetView topLeftCell="A131" workbookViewId="0">
      <selection activeCell="D151" sqref="D151:D152"/>
    </sheetView>
  </sheetViews>
  <sheetFormatPr defaultRowHeight="14.5" x14ac:dyDescent="0.35"/>
  <cols>
    <col min="1" max="1" width="31.26953125" customWidth="1"/>
    <col min="2" max="2" width="20.08984375" customWidth="1"/>
    <col min="3" max="4" width="17.36328125" customWidth="1"/>
  </cols>
  <sheetData>
    <row r="1" spans="1:4" x14ac:dyDescent="0.35">
      <c r="B1" s="1" t="s">
        <v>309</v>
      </c>
      <c r="C1" s="1" t="s">
        <v>492</v>
      </c>
      <c r="D1" s="1" t="s">
        <v>493</v>
      </c>
    </row>
    <row r="2" spans="1:4" x14ac:dyDescent="0.35">
      <c r="A2" s="13" t="s">
        <v>110</v>
      </c>
      <c r="B2" s="13">
        <v>1</v>
      </c>
      <c r="C2" t="s">
        <v>9</v>
      </c>
      <c r="D2" t="s">
        <v>9</v>
      </c>
    </row>
    <row r="3" spans="1:4" x14ac:dyDescent="0.35">
      <c r="A3" s="13" t="s">
        <v>111</v>
      </c>
      <c r="B3" s="13">
        <v>2</v>
      </c>
      <c r="C3" t="s">
        <v>9</v>
      </c>
      <c r="D3" t="s">
        <v>9</v>
      </c>
    </row>
    <row r="4" spans="1:4" x14ac:dyDescent="0.35">
      <c r="A4" s="13" t="s">
        <v>112</v>
      </c>
      <c r="B4" s="13">
        <v>3</v>
      </c>
      <c r="C4" t="s">
        <v>9</v>
      </c>
      <c r="D4" t="s">
        <v>9</v>
      </c>
    </row>
    <row r="5" spans="1:4" x14ac:dyDescent="0.35">
      <c r="A5" s="13" t="s">
        <v>113</v>
      </c>
      <c r="B5" s="13">
        <v>4</v>
      </c>
      <c r="C5" t="s">
        <v>9</v>
      </c>
      <c r="D5" t="s">
        <v>9</v>
      </c>
    </row>
    <row r="6" spans="1:4" x14ac:dyDescent="0.35">
      <c r="A6" s="13" t="s">
        <v>114</v>
      </c>
      <c r="B6" s="13">
        <v>5</v>
      </c>
      <c r="C6" t="s">
        <v>9</v>
      </c>
      <c r="D6" t="s">
        <v>9</v>
      </c>
    </row>
    <row r="7" spans="1:4" x14ac:dyDescent="0.35">
      <c r="A7" s="13" t="s">
        <v>115</v>
      </c>
      <c r="B7" s="13">
        <v>6</v>
      </c>
      <c r="C7" t="s">
        <v>9</v>
      </c>
      <c r="D7" t="s">
        <v>9</v>
      </c>
    </row>
    <row r="8" spans="1:4" x14ac:dyDescent="0.35">
      <c r="A8" s="13" t="s">
        <v>116</v>
      </c>
      <c r="B8" s="13">
        <v>7</v>
      </c>
      <c r="C8" t="s">
        <v>9</v>
      </c>
      <c r="D8" t="s">
        <v>9</v>
      </c>
    </row>
    <row r="9" spans="1:4" x14ac:dyDescent="0.35">
      <c r="A9" s="13" t="s">
        <v>117</v>
      </c>
      <c r="B9" s="13">
        <v>8</v>
      </c>
      <c r="C9" t="s">
        <v>9</v>
      </c>
      <c r="D9" t="s">
        <v>9</v>
      </c>
    </row>
    <row r="10" spans="1:4" x14ac:dyDescent="0.35">
      <c r="A10" s="13" t="s">
        <v>118</v>
      </c>
      <c r="B10" s="13">
        <v>9</v>
      </c>
      <c r="C10" t="s">
        <v>9</v>
      </c>
      <c r="D10" t="s">
        <v>9</v>
      </c>
    </row>
    <row r="11" spans="1:4" x14ac:dyDescent="0.35">
      <c r="A11" s="13" t="s">
        <v>119</v>
      </c>
      <c r="B11" s="13">
        <v>10</v>
      </c>
      <c r="C11" t="s">
        <v>9</v>
      </c>
      <c r="D11" t="s">
        <v>9</v>
      </c>
    </row>
    <row r="12" spans="1:4" x14ac:dyDescent="0.35">
      <c r="A12" s="13" t="s">
        <v>120</v>
      </c>
      <c r="B12" s="13">
        <v>11</v>
      </c>
      <c r="C12" t="s">
        <v>9</v>
      </c>
      <c r="D12" t="s">
        <v>9</v>
      </c>
    </row>
    <row r="13" spans="1:4" x14ac:dyDescent="0.35">
      <c r="A13" s="13" t="s">
        <v>121</v>
      </c>
      <c r="B13" s="13">
        <v>12</v>
      </c>
      <c r="C13" t="s">
        <v>9</v>
      </c>
      <c r="D13" t="s">
        <v>9</v>
      </c>
    </row>
    <row r="14" spans="1:4" x14ac:dyDescent="0.35">
      <c r="A14" s="13" t="s">
        <v>122</v>
      </c>
      <c r="B14" s="13">
        <v>13</v>
      </c>
      <c r="C14" t="s">
        <v>9</v>
      </c>
      <c r="D14" t="s">
        <v>9</v>
      </c>
    </row>
    <row r="15" spans="1:4" x14ac:dyDescent="0.35">
      <c r="A15" s="13" t="s">
        <v>123</v>
      </c>
      <c r="B15" s="13">
        <v>14</v>
      </c>
      <c r="C15" t="s">
        <v>9</v>
      </c>
      <c r="D15" t="s">
        <v>9</v>
      </c>
    </row>
    <row r="16" spans="1:4" x14ac:dyDescent="0.35">
      <c r="A16" s="13" t="s">
        <v>124</v>
      </c>
      <c r="B16" s="13">
        <v>15</v>
      </c>
      <c r="C16" t="s">
        <v>9</v>
      </c>
      <c r="D16" t="s">
        <v>9</v>
      </c>
    </row>
    <row r="17" spans="1:4" x14ac:dyDescent="0.35">
      <c r="A17" s="13" t="s">
        <v>125</v>
      </c>
      <c r="B17" s="13">
        <v>16</v>
      </c>
      <c r="C17" t="s">
        <v>9</v>
      </c>
      <c r="D17" t="s">
        <v>9</v>
      </c>
    </row>
    <row r="18" spans="1:4" x14ac:dyDescent="0.35">
      <c r="A18" s="13" t="s">
        <v>126</v>
      </c>
      <c r="B18" s="13">
        <v>17</v>
      </c>
      <c r="C18" t="s">
        <v>9</v>
      </c>
      <c r="D18" t="s">
        <v>9</v>
      </c>
    </row>
    <row r="19" spans="1:4" ht="29" x14ac:dyDescent="0.35">
      <c r="A19" s="13" t="s">
        <v>127</v>
      </c>
      <c r="B19" s="13">
        <v>18</v>
      </c>
      <c r="C19" t="s">
        <v>9</v>
      </c>
      <c r="D19" t="s">
        <v>9</v>
      </c>
    </row>
    <row r="20" spans="1:4" ht="29" x14ac:dyDescent="0.35">
      <c r="A20" s="13" t="s">
        <v>128</v>
      </c>
      <c r="B20" s="13">
        <v>19</v>
      </c>
      <c r="C20" t="s">
        <v>9</v>
      </c>
      <c r="D20" t="s">
        <v>9</v>
      </c>
    </row>
    <row r="21" spans="1:4" x14ac:dyDescent="0.35">
      <c r="A21" s="13" t="s">
        <v>129</v>
      </c>
      <c r="B21" s="13">
        <v>20</v>
      </c>
      <c r="C21" t="s">
        <v>107</v>
      </c>
      <c r="D21" t="s">
        <v>107</v>
      </c>
    </row>
    <row r="22" spans="1:4" x14ac:dyDescent="0.35">
      <c r="A22" s="13" t="s">
        <v>130</v>
      </c>
      <c r="B22" s="13">
        <v>21</v>
      </c>
      <c r="C22" t="s">
        <v>107</v>
      </c>
      <c r="D22" t="s">
        <v>107</v>
      </c>
    </row>
    <row r="23" spans="1:4" x14ac:dyDescent="0.35">
      <c r="A23" s="13" t="s">
        <v>131</v>
      </c>
      <c r="B23" s="13">
        <v>22</v>
      </c>
      <c r="C23" t="s">
        <v>107</v>
      </c>
      <c r="D23" t="s">
        <v>107</v>
      </c>
    </row>
    <row r="24" spans="1:4" x14ac:dyDescent="0.35">
      <c r="A24" s="13" t="s">
        <v>132</v>
      </c>
      <c r="B24" s="13">
        <v>23</v>
      </c>
      <c r="C24" t="s">
        <v>107</v>
      </c>
      <c r="D24" t="s">
        <v>107</v>
      </c>
    </row>
    <row r="25" spans="1:4" x14ac:dyDescent="0.35">
      <c r="A25" s="13" t="s">
        <v>133</v>
      </c>
      <c r="B25" s="13">
        <v>24</v>
      </c>
      <c r="C25" t="s">
        <v>107</v>
      </c>
      <c r="D25" t="s">
        <v>107</v>
      </c>
    </row>
    <row r="26" spans="1:4" x14ac:dyDescent="0.35">
      <c r="A26" s="13" t="s">
        <v>134</v>
      </c>
      <c r="B26" s="13">
        <v>25</v>
      </c>
      <c r="C26" t="s">
        <v>107</v>
      </c>
      <c r="D26" t="s">
        <v>107</v>
      </c>
    </row>
    <row r="27" spans="1:4" x14ac:dyDescent="0.35">
      <c r="A27" s="13" t="s">
        <v>135</v>
      </c>
      <c r="B27" s="13">
        <v>26</v>
      </c>
      <c r="C27" t="s">
        <v>107</v>
      </c>
      <c r="D27" t="s">
        <v>107</v>
      </c>
    </row>
    <row r="28" spans="1:4" x14ac:dyDescent="0.35">
      <c r="A28" s="13" t="s">
        <v>136</v>
      </c>
      <c r="B28" s="13">
        <v>27</v>
      </c>
      <c r="C28" t="s">
        <v>107</v>
      </c>
      <c r="D28" t="s">
        <v>107</v>
      </c>
    </row>
    <row r="29" spans="1:4" ht="43.5" x14ac:dyDescent="0.35">
      <c r="A29" s="13" t="s">
        <v>137</v>
      </c>
      <c r="B29" s="13">
        <v>28</v>
      </c>
      <c r="C29" t="s">
        <v>106</v>
      </c>
      <c r="D29" t="s">
        <v>106</v>
      </c>
    </row>
    <row r="30" spans="1:4" ht="43.5" x14ac:dyDescent="0.35">
      <c r="A30" s="13" t="s">
        <v>138</v>
      </c>
      <c r="B30" s="13">
        <v>29</v>
      </c>
      <c r="C30" t="s">
        <v>106</v>
      </c>
      <c r="D30" t="s">
        <v>106</v>
      </c>
    </row>
    <row r="31" spans="1:4" x14ac:dyDescent="0.35">
      <c r="A31" s="13" t="s">
        <v>139</v>
      </c>
      <c r="B31" s="13">
        <v>30</v>
      </c>
      <c r="C31" t="s">
        <v>106</v>
      </c>
      <c r="D31" t="s">
        <v>106</v>
      </c>
    </row>
    <row r="32" spans="1:4" x14ac:dyDescent="0.35">
      <c r="A32" s="13" t="s">
        <v>140</v>
      </c>
      <c r="B32" s="13">
        <v>31</v>
      </c>
      <c r="C32" t="s">
        <v>106</v>
      </c>
      <c r="D32" t="s">
        <v>106</v>
      </c>
    </row>
    <row r="33" spans="1:4" x14ac:dyDescent="0.35">
      <c r="A33" s="13" t="s">
        <v>141</v>
      </c>
      <c r="B33" s="13">
        <v>32</v>
      </c>
      <c r="C33" t="s">
        <v>10</v>
      </c>
      <c r="D33" t="s">
        <v>10</v>
      </c>
    </row>
    <row r="34" spans="1:4" x14ac:dyDescent="0.35">
      <c r="A34" s="13" t="s">
        <v>142</v>
      </c>
      <c r="B34" s="13">
        <v>33</v>
      </c>
      <c r="C34" t="s">
        <v>10</v>
      </c>
      <c r="D34" t="s">
        <v>10</v>
      </c>
    </row>
    <row r="35" spans="1:4" x14ac:dyDescent="0.35">
      <c r="A35" s="13" t="s">
        <v>143</v>
      </c>
      <c r="B35" s="13">
        <v>34</v>
      </c>
      <c r="C35" t="s">
        <v>10</v>
      </c>
      <c r="D35" t="s">
        <v>10</v>
      </c>
    </row>
    <row r="36" spans="1:4" x14ac:dyDescent="0.35">
      <c r="A36" s="13" t="s">
        <v>144</v>
      </c>
      <c r="B36" s="13">
        <v>35</v>
      </c>
      <c r="C36" t="s">
        <v>10</v>
      </c>
      <c r="D36" t="s">
        <v>10</v>
      </c>
    </row>
    <row r="37" spans="1:4" x14ac:dyDescent="0.35">
      <c r="A37" s="13" t="s">
        <v>145</v>
      </c>
      <c r="B37" s="13">
        <v>36</v>
      </c>
      <c r="C37" t="s">
        <v>10</v>
      </c>
      <c r="D37" t="s">
        <v>10</v>
      </c>
    </row>
    <row r="38" spans="1:4" ht="29" x14ac:dyDescent="0.35">
      <c r="A38" s="13" t="s">
        <v>146</v>
      </c>
      <c r="B38" s="13">
        <v>37</v>
      </c>
      <c r="C38" t="s">
        <v>10</v>
      </c>
      <c r="D38" t="s">
        <v>10</v>
      </c>
    </row>
    <row r="39" spans="1:4" ht="29" x14ac:dyDescent="0.35">
      <c r="A39" s="13" t="s">
        <v>147</v>
      </c>
      <c r="B39" s="13">
        <v>38</v>
      </c>
      <c r="C39" t="s">
        <v>10</v>
      </c>
      <c r="D39" t="s">
        <v>10</v>
      </c>
    </row>
    <row r="40" spans="1:4" ht="29" x14ac:dyDescent="0.35">
      <c r="A40" s="13" t="s">
        <v>148</v>
      </c>
      <c r="B40" s="13">
        <v>39</v>
      </c>
      <c r="C40" t="s">
        <v>10</v>
      </c>
      <c r="D40" t="s">
        <v>10</v>
      </c>
    </row>
    <row r="41" spans="1:4" x14ac:dyDescent="0.35">
      <c r="A41" s="13" t="s">
        <v>149</v>
      </c>
      <c r="B41" s="13">
        <v>40</v>
      </c>
      <c r="C41" t="s">
        <v>10</v>
      </c>
      <c r="D41" t="s">
        <v>10</v>
      </c>
    </row>
    <row r="42" spans="1:4" x14ac:dyDescent="0.35">
      <c r="A42" s="13" t="s">
        <v>150</v>
      </c>
      <c r="B42" s="13">
        <v>41</v>
      </c>
      <c r="C42" t="s">
        <v>10</v>
      </c>
      <c r="D42" t="s">
        <v>10</v>
      </c>
    </row>
    <row r="43" spans="1:4" ht="43.5" x14ac:dyDescent="0.35">
      <c r="A43" s="13" t="s">
        <v>151</v>
      </c>
      <c r="B43" s="13">
        <v>42</v>
      </c>
      <c r="C43" t="s">
        <v>10</v>
      </c>
      <c r="D43" t="s">
        <v>10</v>
      </c>
    </row>
    <row r="44" spans="1:4" x14ac:dyDescent="0.35">
      <c r="A44" s="13" t="s">
        <v>152</v>
      </c>
      <c r="B44" s="13">
        <v>43</v>
      </c>
      <c r="C44" t="s">
        <v>12</v>
      </c>
      <c r="D44" t="s">
        <v>12</v>
      </c>
    </row>
    <row r="45" spans="1:4" x14ac:dyDescent="0.35">
      <c r="A45" s="13" t="s">
        <v>153</v>
      </c>
      <c r="B45" s="13">
        <v>44</v>
      </c>
      <c r="C45" t="s">
        <v>12</v>
      </c>
      <c r="D45" t="s">
        <v>12</v>
      </c>
    </row>
    <row r="46" spans="1:4" x14ac:dyDescent="0.35">
      <c r="A46" s="13" t="s">
        <v>154</v>
      </c>
      <c r="B46" s="13">
        <v>45</v>
      </c>
      <c r="C46" t="s">
        <v>12</v>
      </c>
      <c r="D46" t="s">
        <v>12</v>
      </c>
    </row>
    <row r="47" spans="1:4" x14ac:dyDescent="0.35">
      <c r="A47" s="13" t="s">
        <v>155</v>
      </c>
      <c r="B47" s="13">
        <v>46</v>
      </c>
      <c r="C47" t="s">
        <v>12</v>
      </c>
      <c r="D47" t="s">
        <v>12</v>
      </c>
    </row>
    <row r="48" spans="1:4" x14ac:dyDescent="0.35">
      <c r="A48" s="13" t="s">
        <v>156</v>
      </c>
      <c r="B48" s="13">
        <v>47</v>
      </c>
      <c r="C48" t="s">
        <v>12</v>
      </c>
      <c r="D48" t="s">
        <v>12</v>
      </c>
    </row>
    <row r="49" spans="1:4" x14ac:dyDescent="0.35">
      <c r="A49" s="13" t="s">
        <v>157</v>
      </c>
      <c r="B49" s="13">
        <v>48</v>
      </c>
      <c r="C49" t="s">
        <v>12</v>
      </c>
      <c r="D49" t="s">
        <v>12</v>
      </c>
    </row>
    <row r="50" spans="1:4" x14ac:dyDescent="0.35">
      <c r="A50" s="13" t="s">
        <v>158</v>
      </c>
      <c r="B50" s="13">
        <v>49</v>
      </c>
      <c r="C50" t="s">
        <v>12</v>
      </c>
      <c r="D50" t="s">
        <v>12</v>
      </c>
    </row>
    <row r="51" spans="1:4" x14ac:dyDescent="0.35">
      <c r="A51" s="13" t="s">
        <v>159</v>
      </c>
      <c r="B51" s="13">
        <v>50</v>
      </c>
      <c r="C51" t="s">
        <v>12</v>
      </c>
      <c r="D51" t="s">
        <v>12</v>
      </c>
    </row>
    <row r="52" spans="1:4" x14ac:dyDescent="0.35">
      <c r="A52" s="13" t="s">
        <v>160</v>
      </c>
      <c r="B52" s="13">
        <v>51</v>
      </c>
      <c r="C52" t="s">
        <v>12</v>
      </c>
      <c r="D52" t="s">
        <v>12</v>
      </c>
    </row>
    <row r="53" spans="1:4" x14ac:dyDescent="0.35">
      <c r="A53" s="13" t="s">
        <v>161</v>
      </c>
      <c r="B53" s="13">
        <v>52</v>
      </c>
      <c r="C53" t="s">
        <v>12</v>
      </c>
      <c r="D53" t="s">
        <v>12</v>
      </c>
    </row>
    <row r="54" spans="1:4" x14ac:dyDescent="0.35">
      <c r="A54" s="13" t="s">
        <v>162</v>
      </c>
      <c r="B54" s="13">
        <v>53</v>
      </c>
      <c r="C54" t="s">
        <v>12</v>
      </c>
      <c r="D54" t="s">
        <v>12</v>
      </c>
    </row>
    <row r="55" spans="1:4" x14ac:dyDescent="0.35">
      <c r="A55" s="13" t="s">
        <v>163</v>
      </c>
      <c r="B55" s="13">
        <v>54</v>
      </c>
      <c r="C55" t="s">
        <v>12</v>
      </c>
      <c r="D55" t="s">
        <v>12</v>
      </c>
    </row>
    <row r="56" spans="1:4" x14ac:dyDescent="0.35">
      <c r="A56" s="13" t="s">
        <v>164</v>
      </c>
      <c r="B56" s="13">
        <v>55</v>
      </c>
      <c r="C56" t="s">
        <v>13</v>
      </c>
      <c r="D56" t="s">
        <v>13</v>
      </c>
    </row>
    <row r="57" spans="1:4" x14ac:dyDescent="0.35">
      <c r="A57" s="13" t="s">
        <v>165</v>
      </c>
      <c r="B57" s="13">
        <v>56</v>
      </c>
      <c r="C57" t="s">
        <v>13</v>
      </c>
      <c r="D57" t="s">
        <v>13</v>
      </c>
    </row>
    <row r="58" spans="1:4" x14ac:dyDescent="0.35">
      <c r="A58" s="13" t="s">
        <v>166</v>
      </c>
      <c r="B58" s="13">
        <v>57</v>
      </c>
      <c r="C58" t="s">
        <v>13</v>
      </c>
      <c r="D58" t="s">
        <v>13</v>
      </c>
    </row>
    <row r="59" spans="1:4" ht="43.5" x14ac:dyDescent="0.35">
      <c r="A59" s="13" t="s">
        <v>167</v>
      </c>
      <c r="B59" s="13">
        <v>58</v>
      </c>
      <c r="C59" t="s">
        <v>14</v>
      </c>
      <c r="D59" t="s">
        <v>14</v>
      </c>
    </row>
    <row r="60" spans="1:4" ht="43.5" x14ac:dyDescent="0.35">
      <c r="A60" s="13" t="s">
        <v>168</v>
      </c>
      <c r="B60" s="13">
        <v>59</v>
      </c>
      <c r="C60" t="s">
        <v>14</v>
      </c>
      <c r="D60" t="s">
        <v>14</v>
      </c>
    </row>
    <row r="61" spans="1:4" x14ac:dyDescent="0.35">
      <c r="A61" s="13" t="s">
        <v>169</v>
      </c>
      <c r="B61" s="13">
        <v>60</v>
      </c>
      <c r="C61" t="s">
        <v>15</v>
      </c>
      <c r="D61" t="s">
        <v>15</v>
      </c>
    </row>
    <row r="62" spans="1:4" ht="43.5" x14ac:dyDescent="0.35">
      <c r="A62" s="13" t="s">
        <v>170</v>
      </c>
      <c r="B62" s="13">
        <v>61</v>
      </c>
      <c r="C62" t="s">
        <v>15</v>
      </c>
      <c r="D62" t="s">
        <v>15</v>
      </c>
    </row>
    <row r="63" spans="1:4" x14ac:dyDescent="0.35">
      <c r="A63" s="13" t="s">
        <v>104</v>
      </c>
      <c r="B63" s="13">
        <v>62</v>
      </c>
      <c r="C63" t="s">
        <v>15</v>
      </c>
      <c r="D63" t="s">
        <v>15</v>
      </c>
    </row>
    <row r="64" spans="1:4" ht="29" x14ac:dyDescent="0.35">
      <c r="A64" s="13" t="s">
        <v>171</v>
      </c>
      <c r="B64" s="13">
        <v>63</v>
      </c>
      <c r="C64" t="s">
        <v>15</v>
      </c>
      <c r="D64" t="s">
        <v>15</v>
      </c>
    </row>
    <row r="65" spans="1:4" x14ac:dyDescent="0.35">
      <c r="A65" s="13" t="s">
        <v>172</v>
      </c>
      <c r="B65" s="13">
        <v>64</v>
      </c>
      <c r="C65" t="s">
        <v>16</v>
      </c>
      <c r="D65" t="s">
        <v>16</v>
      </c>
    </row>
    <row r="66" spans="1:4" x14ac:dyDescent="0.35">
      <c r="A66" s="13" t="s">
        <v>173</v>
      </c>
      <c r="B66" s="13">
        <v>65</v>
      </c>
      <c r="C66" t="s">
        <v>16</v>
      </c>
      <c r="D66" t="s">
        <v>16</v>
      </c>
    </row>
    <row r="67" spans="1:4" x14ac:dyDescent="0.35">
      <c r="A67" s="13" t="s">
        <v>174</v>
      </c>
      <c r="B67" s="13">
        <v>66</v>
      </c>
      <c r="C67" t="s">
        <v>16</v>
      </c>
      <c r="D67" t="s">
        <v>16</v>
      </c>
    </row>
    <row r="68" spans="1:4" x14ac:dyDescent="0.35">
      <c r="A68" s="13" t="s">
        <v>175</v>
      </c>
      <c r="B68" s="13">
        <v>67</v>
      </c>
      <c r="C68" t="s">
        <v>16</v>
      </c>
      <c r="D68" t="s">
        <v>16</v>
      </c>
    </row>
    <row r="69" spans="1:4" x14ac:dyDescent="0.35">
      <c r="A69" s="13" t="s">
        <v>176</v>
      </c>
      <c r="B69" s="13">
        <v>68</v>
      </c>
      <c r="C69" t="s">
        <v>16</v>
      </c>
      <c r="D69" t="s">
        <v>16</v>
      </c>
    </row>
    <row r="70" spans="1:4" x14ac:dyDescent="0.35">
      <c r="A70" s="13" t="s">
        <v>177</v>
      </c>
      <c r="B70" s="13">
        <v>69</v>
      </c>
      <c r="C70" t="s">
        <v>16</v>
      </c>
      <c r="D70" t="s">
        <v>16</v>
      </c>
    </row>
    <row r="71" spans="1:4" x14ac:dyDescent="0.35">
      <c r="A71" s="13" t="s">
        <v>178</v>
      </c>
      <c r="B71" s="13">
        <v>70</v>
      </c>
      <c r="C71" t="s">
        <v>16</v>
      </c>
      <c r="D71" t="s">
        <v>16</v>
      </c>
    </row>
    <row r="72" spans="1:4" x14ac:dyDescent="0.35">
      <c r="A72" s="13" t="s">
        <v>179</v>
      </c>
      <c r="B72" s="13">
        <v>71</v>
      </c>
      <c r="C72" t="s">
        <v>16</v>
      </c>
      <c r="D72" t="s">
        <v>16</v>
      </c>
    </row>
    <row r="73" spans="1:4" x14ac:dyDescent="0.35">
      <c r="A73" s="13" t="s">
        <v>180</v>
      </c>
      <c r="B73" s="13">
        <v>72</v>
      </c>
      <c r="C73" t="s">
        <v>16</v>
      </c>
      <c r="D73" t="s">
        <v>16</v>
      </c>
    </row>
    <row r="74" spans="1:4" x14ac:dyDescent="0.35">
      <c r="A74" s="13" t="s">
        <v>181</v>
      </c>
      <c r="B74" s="13">
        <v>73</v>
      </c>
      <c r="C74" t="s">
        <v>16</v>
      </c>
      <c r="D74" t="s">
        <v>16</v>
      </c>
    </row>
    <row r="75" spans="1:4" x14ac:dyDescent="0.35">
      <c r="A75" s="13" t="s">
        <v>182</v>
      </c>
      <c r="B75" s="13">
        <v>74</v>
      </c>
      <c r="C75" t="s">
        <v>16</v>
      </c>
      <c r="D75" t="s">
        <v>16</v>
      </c>
    </row>
    <row r="76" spans="1:4" x14ac:dyDescent="0.35">
      <c r="A76" s="13" t="s">
        <v>183</v>
      </c>
      <c r="B76" s="13">
        <v>75</v>
      </c>
      <c r="C76" t="s">
        <v>16</v>
      </c>
      <c r="D76" t="s">
        <v>16</v>
      </c>
    </row>
    <row r="77" spans="1:4" x14ac:dyDescent="0.35">
      <c r="A77" s="13" t="s">
        <v>184</v>
      </c>
      <c r="B77" s="13">
        <v>76</v>
      </c>
      <c r="C77" t="s">
        <v>16</v>
      </c>
      <c r="D77" t="s">
        <v>16</v>
      </c>
    </row>
    <row r="78" spans="1:4" x14ac:dyDescent="0.35">
      <c r="A78" s="13" t="s">
        <v>185</v>
      </c>
      <c r="B78" s="13">
        <v>77</v>
      </c>
      <c r="C78" t="s">
        <v>16</v>
      </c>
      <c r="D78" t="s">
        <v>16</v>
      </c>
    </row>
    <row r="79" spans="1:4" x14ac:dyDescent="0.35">
      <c r="A79" s="13" t="s">
        <v>186</v>
      </c>
      <c r="B79" s="13">
        <v>78</v>
      </c>
      <c r="C79" t="s">
        <v>16</v>
      </c>
      <c r="D79" t="s">
        <v>16</v>
      </c>
    </row>
    <row r="80" spans="1:4" x14ac:dyDescent="0.35">
      <c r="A80" s="13" t="s">
        <v>187</v>
      </c>
      <c r="B80" s="13">
        <v>79</v>
      </c>
      <c r="C80" t="s">
        <v>16</v>
      </c>
      <c r="D80" t="s">
        <v>16</v>
      </c>
    </row>
    <row r="81" spans="1:4" x14ac:dyDescent="0.35">
      <c r="A81" s="13" t="s">
        <v>188</v>
      </c>
      <c r="B81" s="13">
        <v>80</v>
      </c>
      <c r="C81" t="s">
        <v>16</v>
      </c>
      <c r="D81" t="s">
        <v>16</v>
      </c>
    </row>
    <row r="82" spans="1:4" x14ac:dyDescent="0.35">
      <c r="A82" s="13" t="s">
        <v>189</v>
      </c>
      <c r="B82" s="13">
        <v>81</v>
      </c>
      <c r="C82" t="s">
        <v>16</v>
      </c>
      <c r="D82" t="s">
        <v>16</v>
      </c>
    </row>
    <row r="83" spans="1:4" x14ac:dyDescent="0.35">
      <c r="A83" s="13" t="s">
        <v>190</v>
      </c>
      <c r="B83" s="13">
        <v>82</v>
      </c>
      <c r="C83" t="s">
        <v>16</v>
      </c>
      <c r="D83" t="s">
        <v>16</v>
      </c>
    </row>
    <row r="84" spans="1:4" x14ac:dyDescent="0.35">
      <c r="A84" s="13" t="s">
        <v>191</v>
      </c>
      <c r="B84" s="13">
        <v>83</v>
      </c>
      <c r="C84" t="s">
        <v>16</v>
      </c>
      <c r="D84" t="s">
        <v>16</v>
      </c>
    </row>
    <row r="85" spans="1:4" x14ac:dyDescent="0.35">
      <c r="A85" s="13" t="s">
        <v>192</v>
      </c>
      <c r="B85" s="13">
        <v>84</v>
      </c>
      <c r="C85" t="s">
        <v>16</v>
      </c>
      <c r="D85" t="s">
        <v>16</v>
      </c>
    </row>
    <row r="86" spans="1:4" x14ac:dyDescent="0.35">
      <c r="A86" s="13" t="s">
        <v>193</v>
      </c>
      <c r="B86" s="13">
        <v>85</v>
      </c>
      <c r="C86" t="s">
        <v>101</v>
      </c>
      <c r="D86" t="s">
        <v>101</v>
      </c>
    </row>
    <row r="87" spans="1:4" x14ac:dyDescent="0.35">
      <c r="A87" s="13" t="s">
        <v>194</v>
      </c>
      <c r="B87" s="13">
        <v>86</v>
      </c>
      <c r="C87" t="s">
        <v>101</v>
      </c>
      <c r="D87" t="s">
        <v>101</v>
      </c>
    </row>
    <row r="88" spans="1:4" ht="43.5" x14ac:dyDescent="0.35">
      <c r="A88" s="13" t="s">
        <v>195</v>
      </c>
      <c r="B88" s="13">
        <v>87</v>
      </c>
      <c r="C88" t="s">
        <v>101</v>
      </c>
      <c r="D88" t="s">
        <v>101</v>
      </c>
    </row>
    <row r="89" spans="1:4" x14ac:dyDescent="0.35">
      <c r="A89" s="13" t="s">
        <v>196</v>
      </c>
      <c r="B89" s="13">
        <v>88</v>
      </c>
      <c r="C89" t="s">
        <v>101</v>
      </c>
      <c r="D89" t="s">
        <v>101</v>
      </c>
    </row>
    <row r="90" spans="1:4" x14ac:dyDescent="0.35">
      <c r="A90" s="13" t="s">
        <v>197</v>
      </c>
      <c r="B90" s="13">
        <v>89</v>
      </c>
      <c r="C90" t="s">
        <v>101</v>
      </c>
      <c r="D90" t="s">
        <v>101</v>
      </c>
    </row>
    <row r="91" spans="1:4" x14ac:dyDescent="0.35">
      <c r="A91" s="13" t="s">
        <v>198</v>
      </c>
      <c r="B91" s="13">
        <v>90</v>
      </c>
      <c r="C91" t="s">
        <v>101</v>
      </c>
      <c r="D91" t="s">
        <v>101</v>
      </c>
    </row>
    <row r="92" spans="1:4" x14ac:dyDescent="0.35">
      <c r="A92" s="13" t="s">
        <v>199</v>
      </c>
      <c r="B92" s="13">
        <v>91</v>
      </c>
      <c r="C92" t="s">
        <v>101</v>
      </c>
      <c r="D92" t="s">
        <v>101</v>
      </c>
    </row>
    <row r="93" spans="1:4" x14ac:dyDescent="0.35">
      <c r="A93" s="13" t="s">
        <v>200</v>
      </c>
      <c r="B93" s="13">
        <v>92</v>
      </c>
      <c r="C93" t="s">
        <v>101</v>
      </c>
      <c r="D93" t="s">
        <v>101</v>
      </c>
    </row>
    <row r="94" spans="1:4" x14ac:dyDescent="0.35">
      <c r="A94" s="13" t="s">
        <v>201</v>
      </c>
      <c r="B94" s="13">
        <v>93</v>
      </c>
      <c r="C94" t="s">
        <v>16</v>
      </c>
      <c r="D94" t="s">
        <v>16</v>
      </c>
    </row>
    <row r="95" spans="1:4" x14ac:dyDescent="0.35">
      <c r="A95" s="13" t="s">
        <v>202</v>
      </c>
      <c r="B95" s="13">
        <v>94</v>
      </c>
      <c r="C95" t="s">
        <v>16</v>
      </c>
      <c r="D95" t="s">
        <v>16</v>
      </c>
    </row>
    <row r="96" spans="1:4" x14ac:dyDescent="0.35">
      <c r="A96" s="13" t="s">
        <v>203</v>
      </c>
      <c r="B96" s="13">
        <v>95</v>
      </c>
      <c r="C96" t="s">
        <v>16</v>
      </c>
      <c r="D96" t="s">
        <v>16</v>
      </c>
    </row>
    <row r="97" spans="1:4" x14ac:dyDescent="0.35">
      <c r="A97" s="13" t="s">
        <v>204</v>
      </c>
      <c r="B97" s="13">
        <v>96</v>
      </c>
      <c r="C97" t="s">
        <v>17</v>
      </c>
      <c r="D97" t="s">
        <v>17</v>
      </c>
    </row>
    <row r="98" spans="1:4" x14ac:dyDescent="0.35">
      <c r="A98" s="13" t="s">
        <v>205</v>
      </c>
      <c r="B98" s="13">
        <v>97</v>
      </c>
      <c r="C98" t="s">
        <v>311</v>
      </c>
      <c r="D98" t="s">
        <v>311</v>
      </c>
    </row>
    <row r="99" spans="1:4" ht="43.5" x14ac:dyDescent="0.35">
      <c r="A99" s="13" t="s">
        <v>206</v>
      </c>
      <c r="B99" s="13">
        <v>98</v>
      </c>
      <c r="C99" t="s">
        <v>311</v>
      </c>
      <c r="D99" t="s">
        <v>311</v>
      </c>
    </row>
    <row r="100" spans="1:4" x14ac:dyDescent="0.35">
      <c r="A100" s="13" t="s">
        <v>207</v>
      </c>
      <c r="B100" s="13">
        <v>99</v>
      </c>
      <c r="C100" t="s">
        <v>312</v>
      </c>
      <c r="D100" t="s">
        <v>312</v>
      </c>
    </row>
    <row r="101" spans="1:4" ht="29" x14ac:dyDescent="0.35">
      <c r="A101" s="13" t="s">
        <v>208</v>
      </c>
      <c r="B101" s="13">
        <v>100</v>
      </c>
      <c r="C101" t="s">
        <v>312</v>
      </c>
      <c r="D101" t="s">
        <v>312</v>
      </c>
    </row>
    <row r="102" spans="1:4" x14ac:dyDescent="0.35">
      <c r="A102" s="13" t="s">
        <v>209</v>
      </c>
      <c r="B102" s="13">
        <v>101</v>
      </c>
      <c r="C102" t="s">
        <v>312</v>
      </c>
      <c r="D102" t="s">
        <v>312</v>
      </c>
    </row>
    <row r="103" spans="1:4" ht="29" x14ac:dyDescent="0.35">
      <c r="A103" s="13" t="s">
        <v>210</v>
      </c>
      <c r="B103" s="13">
        <v>102</v>
      </c>
      <c r="C103" t="s">
        <v>312</v>
      </c>
      <c r="D103" t="s">
        <v>312</v>
      </c>
    </row>
    <row r="104" spans="1:4" ht="29" x14ac:dyDescent="0.35">
      <c r="A104" s="13" t="s">
        <v>105</v>
      </c>
      <c r="B104" s="13">
        <v>103</v>
      </c>
      <c r="C104" t="s">
        <v>312</v>
      </c>
      <c r="D104" t="s">
        <v>312</v>
      </c>
    </row>
    <row r="105" spans="1:4" ht="29" x14ac:dyDescent="0.35">
      <c r="A105" s="13" t="s">
        <v>211</v>
      </c>
      <c r="B105" s="13">
        <v>104</v>
      </c>
      <c r="C105" t="s">
        <v>313</v>
      </c>
      <c r="D105" t="s">
        <v>313</v>
      </c>
    </row>
    <row r="106" spans="1:4" ht="43.5" x14ac:dyDescent="0.35">
      <c r="A106" s="13" t="s">
        <v>212</v>
      </c>
      <c r="B106" s="13">
        <v>105</v>
      </c>
      <c r="C106" t="s">
        <v>313</v>
      </c>
      <c r="D106" t="s">
        <v>313</v>
      </c>
    </row>
    <row r="107" spans="1:4" x14ac:dyDescent="0.35">
      <c r="A107" s="13" t="s">
        <v>213</v>
      </c>
      <c r="B107" s="13">
        <v>106</v>
      </c>
      <c r="C107" t="s">
        <v>314</v>
      </c>
      <c r="D107" t="s">
        <v>314</v>
      </c>
    </row>
    <row r="108" spans="1:4" ht="58" x14ac:dyDescent="0.35">
      <c r="A108" s="13" t="s">
        <v>214</v>
      </c>
      <c r="B108" s="13">
        <v>107</v>
      </c>
      <c r="C108" t="s">
        <v>314</v>
      </c>
      <c r="D108" t="s">
        <v>314</v>
      </c>
    </row>
    <row r="109" spans="1:4" x14ac:dyDescent="0.35">
      <c r="A109" s="13" t="s">
        <v>215</v>
      </c>
      <c r="B109" s="13">
        <v>108</v>
      </c>
      <c r="C109" t="s">
        <v>314</v>
      </c>
      <c r="D109" t="s">
        <v>314</v>
      </c>
    </row>
    <row r="110" spans="1:4" ht="58" x14ac:dyDescent="0.35">
      <c r="A110" s="13" t="s">
        <v>216</v>
      </c>
      <c r="B110" s="13">
        <v>109</v>
      </c>
      <c r="C110" t="s">
        <v>314</v>
      </c>
      <c r="D110" t="s">
        <v>314</v>
      </c>
    </row>
    <row r="111" spans="1:4" ht="29" x14ac:dyDescent="0.35">
      <c r="A111" s="13" t="s">
        <v>217</v>
      </c>
      <c r="B111" s="13">
        <v>110</v>
      </c>
      <c r="C111" t="s">
        <v>314</v>
      </c>
      <c r="D111" t="s">
        <v>314</v>
      </c>
    </row>
    <row r="112" spans="1:4" ht="43.5" x14ac:dyDescent="0.35">
      <c r="A112" s="13" t="s">
        <v>218</v>
      </c>
      <c r="B112" s="13">
        <v>111</v>
      </c>
      <c r="C112" t="s">
        <v>314</v>
      </c>
      <c r="D112" t="s">
        <v>314</v>
      </c>
    </row>
    <row r="113" spans="1:4" x14ac:dyDescent="0.35">
      <c r="A113" s="13" t="s">
        <v>219</v>
      </c>
      <c r="B113" s="13">
        <v>112</v>
      </c>
      <c r="C113" t="s">
        <v>314</v>
      </c>
      <c r="D113" t="s">
        <v>314</v>
      </c>
    </row>
    <row r="114" spans="1:4" ht="43.5" x14ac:dyDescent="0.35">
      <c r="A114" s="13" t="s">
        <v>220</v>
      </c>
      <c r="B114" s="13">
        <v>113</v>
      </c>
      <c r="C114" t="s">
        <v>314</v>
      </c>
      <c r="D114" t="s">
        <v>314</v>
      </c>
    </row>
    <row r="115" spans="1:4" x14ac:dyDescent="0.35">
      <c r="A115" s="13" t="s">
        <v>221</v>
      </c>
      <c r="B115" s="13">
        <v>114</v>
      </c>
      <c r="C115" t="s">
        <v>314</v>
      </c>
      <c r="D115" t="s">
        <v>314</v>
      </c>
    </row>
    <row r="116" spans="1:4" ht="72.5" x14ac:dyDescent="0.35">
      <c r="A116" s="13" t="s">
        <v>222</v>
      </c>
      <c r="B116" s="13">
        <v>115</v>
      </c>
      <c r="C116" t="s">
        <v>314</v>
      </c>
      <c r="D116" t="s">
        <v>314</v>
      </c>
    </row>
    <row r="117" spans="1:4" x14ac:dyDescent="0.35">
      <c r="A117" s="13" t="s">
        <v>223</v>
      </c>
      <c r="B117" s="13">
        <v>116</v>
      </c>
      <c r="C117" t="s">
        <v>314</v>
      </c>
      <c r="D117" t="s">
        <v>314</v>
      </c>
    </row>
    <row r="118" spans="1:4" ht="29" x14ac:dyDescent="0.35">
      <c r="A118" s="13" t="s">
        <v>224</v>
      </c>
      <c r="B118" s="13">
        <v>117</v>
      </c>
      <c r="C118" t="s">
        <v>18</v>
      </c>
      <c r="D118" t="s">
        <v>18</v>
      </c>
    </row>
    <row r="119" spans="1:4" ht="29" x14ac:dyDescent="0.35">
      <c r="A119" s="13" t="s">
        <v>225</v>
      </c>
      <c r="B119" s="13">
        <v>118</v>
      </c>
      <c r="C119" t="s">
        <v>21</v>
      </c>
      <c r="D119" t="s">
        <v>21</v>
      </c>
    </row>
    <row r="120" spans="1:4" ht="29" x14ac:dyDescent="0.35">
      <c r="A120" s="13" t="s">
        <v>226</v>
      </c>
      <c r="B120" s="13">
        <v>119</v>
      </c>
      <c r="C120" t="s">
        <v>19</v>
      </c>
      <c r="D120" t="s">
        <v>19</v>
      </c>
    </row>
    <row r="121" spans="1:4" ht="29" x14ac:dyDescent="0.35">
      <c r="A121" s="13" t="s">
        <v>227</v>
      </c>
      <c r="B121" s="13">
        <v>120</v>
      </c>
      <c r="C121" t="s">
        <v>20</v>
      </c>
      <c r="D121" t="s">
        <v>20</v>
      </c>
    </row>
    <row r="122" spans="1:4" ht="43.5" x14ac:dyDescent="0.35">
      <c r="A122" s="13" t="s">
        <v>228</v>
      </c>
      <c r="B122" s="13">
        <v>121</v>
      </c>
      <c r="C122" t="s">
        <v>19</v>
      </c>
      <c r="D122" t="s">
        <v>19</v>
      </c>
    </row>
    <row r="123" spans="1:4" ht="43.5" x14ac:dyDescent="0.35">
      <c r="A123" s="13" t="s">
        <v>229</v>
      </c>
      <c r="B123" s="13">
        <v>122</v>
      </c>
      <c r="C123" t="s">
        <v>19</v>
      </c>
      <c r="D123" t="s">
        <v>19</v>
      </c>
    </row>
    <row r="124" spans="1:4" ht="29" x14ac:dyDescent="0.35">
      <c r="A124" s="13" t="s">
        <v>230</v>
      </c>
      <c r="B124" s="13">
        <v>123</v>
      </c>
      <c r="C124" t="s">
        <v>22</v>
      </c>
      <c r="D124" t="s">
        <v>22</v>
      </c>
    </row>
    <row r="125" spans="1:4" x14ac:dyDescent="0.35">
      <c r="A125" s="13" t="s">
        <v>231</v>
      </c>
      <c r="B125" s="13">
        <v>124</v>
      </c>
      <c r="C125" t="s">
        <v>23</v>
      </c>
      <c r="D125" t="s">
        <v>23</v>
      </c>
    </row>
    <row r="126" spans="1:4" ht="29" x14ac:dyDescent="0.35">
      <c r="A126" s="13" t="s">
        <v>232</v>
      </c>
      <c r="B126" s="13">
        <v>125</v>
      </c>
      <c r="C126" t="s">
        <v>24</v>
      </c>
      <c r="D126" t="s">
        <v>24</v>
      </c>
    </row>
    <row r="127" spans="1:4" x14ac:dyDescent="0.35">
      <c r="A127" s="13" t="s">
        <v>233</v>
      </c>
      <c r="B127" s="13">
        <v>126</v>
      </c>
      <c r="C127" t="s">
        <v>315</v>
      </c>
      <c r="D127" t="s">
        <v>315</v>
      </c>
    </row>
    <row r="128" spans="1:4" ht="29" x14ac:dyDescent="0.35">
      <c r="A128" s="13" t="s">
        <v>234</v>
      </c>
      <c r="B128" s="13">
        <v>127</v>
      </c>
      <c r="C128" t="s">
        <v>315</v>
      </c>
      <c r="D128" t="s">
        <v>315</v>
      </c>
    </row>
    <row r="129" spans="1:4" x14ac:dyDescent="0.35">
      <c r="A129" s="13" t="s">
        <v>235</v>
      </c>
      <c r="B129" s="13">
        <v>128</v>
      </c>
      <c r="C129" t="s">
        <v>316</v>
      </c>
      <c r="D129" t="s">
        <v>316</v>
      </c>
    </row>
    <row r="130" spans="1:4" x14ac:dyDescent="0.35">
      <c r="A130" s="13" t="s">
        <v>236</v>
      </c>
      <c r="B130" s="13">
        <v>129</v>
      </c>
      <c r="C130" t="s">
        <v>316</v>
      </c>
      <c r="D130" t="s">
        <v>316</v>
      </c>
    </row>
    <row r="131" spans="1:4" x14ac:dyDescent="0.35">
      <c r="A131" s="13" t="s">
        <v>237</v>
      </c>
      <c r="B131" s="13">
        <v>130</v>
      </c>
      <c r="C131" t="s">
        <v>316</v>
      </c>
      <c r="D131" t="s">
        <v>316</v>
      </c>
    </row>
    <row r="132" spans="1:4" x14ac:dyDescent="0.35">
      <c r="A132" s="13" t="s">
        <v>238</v>
      </c>
      <c r="B132" s="13">
        <v>131</v>
      </c>
      <c r="C132" t="s">
        <v>316</v>
      </c>
      <c r="D132" t="s">
        <v>316</v>
      </c>
    </row>
    <row r="133" spans="1:4" x14ac:dyDescent="0.35">
      <c r="A133" s="13" t="s">
        <v>239</v>
      </c>
      <c r="B133" s="13">
        <v>132</v>
      </c>
      <c r="C133" t="s">
        <v>316</v>
      </c>
      <c r="D133" t="s">
        <v>316</v>
      </c>
    </row>
    <row r="134" spans="1:4" ht="29" x14ac:dyDescent="0.35">
      <c r="A134" s="13" t="s">
        <v>240</v>
      </c>
      <c r="B134" s="13">
        <v>133</v>
      </c>
      <c r="C134" t="s">
        <v>316</v>
      </c>
      <c r="D134" t="s">
        <v>316</v>
      </c>
    </row>
    <row r="135" spans="1:4" x14ac:dyDescent="0.35">
      <c r="A135" s="13" t="s">
        <v>241</v>
      </c>
      <c r="B135" s="13">
        <v>134</v>
      </c>
      <c r="C135" t="s">
        <v>316</v>
      </c>
      <c r="D135" t="s">
        <v>316</v>
      </c>
    </row>
    <row r="136" spans="1:4" x14ac:dyDescent="0.35">
      <c r="A136" s="13" t="s">
        <v>242</v>
      </c>
      <c r="B136" s="13">
        <v>135</v>
      </c>
      <c r="C136" t="s">
        <v>316</v>
      </c>
      <c r="D136" t="s">
        <v>316</v>
      </c>
    </row>
    <row r="137" spans="1:4" x14ac:dyDescent="0.35">
      <c r="A137" s="13" t="s">
        <v>243</v>
      </c>
      <c r="B137" s="13">
        <v>136</v>
      </c>
      <c r="C137" t="s">
        <v>316</v>
      </c>
      <c r="D137" t="s">
        <v>316</v>
      </c>
    </row>
    <row r="138" spans="1:4" x14ac:dyDescent="0.35">
      <c r="A138" s="13" t="s">
        <v>244</v>
      </c>
      <c r="B138" s="13">
        <v>137</v>
      </c>
      <c r="C138" t="s">
        <v>316</v>
      </c>
      <c r="D138" t="s">
        <v>316</v>
      </c>
    </row>
    <row r="139" spans="1:4" x14ac:dyDescent="0.35">
      <c r="A139" s="13" t="s">
        <v>245</v>
      </c>
      <c r="B139" s="13">
        <v>138</v>
      </c>
      <c r="C139" t="s">
        <v>316</v>
      </c>
      <c r="D139" t="s">
        <v>316</v>
      </c>
    </row>
    <row r="140" spans="1:4" x14ac:dyDescent="0.35">
      <c r="A140" s="13" t="s">
        <v>246</v>
      </c>
      <c r="B140" s="13">
        <v>139</v>
      </c>
      <c r="C140" t="s">
        <v>316</v>
      </c>
      <c r="D140" t="s">
        <v>316</v>
      </c>
    </row>
    <row r="141" spans="1:4" x14ac:dyDescent="0.35">
      <c r="A141" s="13" t="s">
        <v>247</v>
      </c>
      <c r="B141" s="13">
        <v>140</v>
      </c>
      <c r="C141" t="s">
        <v>316</v>
      </c>
      <c r="D141" t="s">
        <v>316</v>
      </c>
    </row>
    <row r="142" spans="1:4" ht="29" x14ac:dyDescent="0.35">
      <c r="A142" s="13" t="s">
        <v>248</v>
      </c>
      <c r="B142" s="13">
        <v>141</v>
      </c>
      <c r="C142" t="s">
        <v>316</v>
      </c>
      <c r="D142" t="s">
        <v>316</v>
      </c>
    </row>
    <row r="143" spans="1:4" x14ac:dyDescent="0.35">
      <c r="A143" s="13" t="s">
        <v>249</v>
      </c>
      <c r="B143" s="13">
        <v>142</v>
      </c>
      <c r="C143" t="s">
        <v>317</v>
      </c>
      <c r="D143" t="s">
        <v>317</v>
      </c>
    </row>
    <row r="144" spans="1:4" x14ac:dyDescent="0.35">
      <c r="A144" s="13" t="s">
        <v>250</v>
      </c>
      <c r="B144" s="13">
        <v>143</v>
      </c>
      <c r="C144" t="s">
        <v>317</v>
      </c>
      <c r="D144" t="s">
        <v>317</v>
      </c>
    </row>
    <row r="145" spans="1:4" x14ac:dyDescent="0.35">
      <c r="A145" s="13" t="s">
        <v>251</v>
      </c>
      <c r="B145" s="13">
        <v>144</v>
      </c>
      <c r="C145" t="s">
        <v>317</v>
      </c>
      <c r="D145" t="s">
        <v>317</v>
      </c>
    </row>
    <row r="146" spans="1:4" x14ac:dyDescent="0.35">
      <c r="A146" s="13" t="s">
        <v>252</v>
      </c>
      <c r="B146" s="13">
        <v>145</v>
      </c>
      <c r="C146" t="s">
        <v>317</v>
      </c>
      <c r="D146" t="s">
        <v>317</v>
      </c>
    </row>
    <row r="147" spans="1:4" x14ac:dyDescent="0.35">
      <c r="A147" s="13" t="s">
        <v>253</v>
      </c>
      <c r="B147" s="13">
        <v>146</v>
      </c>
      <c r="C147" t="s">
        <v>317</v>
      </c>
      <c r="D147" t="s">
        <v>317</v>
      </c>
    </row>
    <row r="148" spans="1:4" ht="29" x14ac:dyDescent="0.35">
      <c r="A148" s="13" t="s">
        <v>254</v>
      </c>
      <c r="B148" s="13">
        <v>147</v>
      </c>
      <c r="C148" t="s">
        <v>317</v>
      </c>
      <c r="D148" t="s">
        <v>317</v>
      </c>
    </row>
    <row r="149" spans="1:4" ht="29" x14ac:dyDescent="0.35">
      <c r="A149" s="13" t="s">
        <v>255</v>
      </c>
      <c r="B149" s="13">
        <v>148</v>
      </c>
      <c r="C149" t="s">
        <v>315</v>
      </c>
      <c r="D149" t="s">
        <v>315</v>
      </c>
    </row>
    <row r="150" spans="1:4" ht="29" x14ac:dyDescent="0.35">
      <c r="A150" s="13" t="s">
        <v>256</v>
      </c>
      <c r="B150" s="13">
        <v>149</v>
      </c>
      <c r="C150" t="s">
        <v>315</v>
      </c>
      <c r="D150" t="s">
        <v>315</v>
      </c>
    </row>
    <row r="151" spans="1:4" x14ac:dyDescent="0.35">
      <c r="A151" s="13" t="s">
        <v>257</v>
      </c>
      <c r="B151" s="13">
        <v>150</v>
      </c>
      <c r="C151" t="s">
        <v>25</v>
      </c>
      <c r="D151" t="s">
        <v>24</v>
      </c>
    </row>
    <row r="152" spans="1:4" ht="58" x14ac:dyDescent="0.35">
      <c r="A152" s="13" t="s">
        <v>258</v>
      </c>
      <c r="B152" s="13">
        <v>151</v>
      </c>
      <c r="C152" t="s">
        <v>25</v>
      </c>
      <c r="D152" t="s">
        <v>24</v>
      </c>
    </row>
    <row r="153" spans="1:4" ht="58" x14ac:dyDescent="0.35">
      <c r="A153" s="13" t="s">
        <v>259</v>
      </c>
      <c r="B153" s="13">
        <v>152</v>
      </c>
      <c r="C153" t="s">
        <v>26</v>
      </c>
      <c r="D153" t="s">
        <v>26</v>
      </c>
    </row>
    <row r="154" spans="1:4" x14ac:dyDescent="0.35">
      <c r="A154" s="13" t="s">
        <v>260</v>
      </c>
      <c r="B154" s="13">
        <v>153</v>
      </c>
      <c r="C154" t="s">
        <v>26</v>
      </c>
      <c r="D154" t="s">
        <v>26</v>
      </c>
    </row>
    <row r="155" spans="1:4" ht="43.5" x14ac:dyDescent="0.35">
      <c r="A155" s="13" t="s">
        <v>261</v>
      </c>
      <c r="B155" s="13">
        <v>154</v>
      </c>
      <c r="C155" t="s">
        <v>26</v>
      </c>
      <c r="D155" t="s">
        <v>26</v>
      </c>
    </row>
    <row r="156" spans="1:4" ht="58" x14ac:dyDescent="0.35">
      <c r="A156" s="13" t="s">
        <v>318</v>
      </c>
      <c r="B156" s="13">
        <v>155</v>
      </c>
      <c r="C156" t="s">
        <v>26</v>
      </c>
      <c r="D156" t="s">
        <v>26</v>
      </c>
    </row>
    <row r="157" spans="1:4" x14ac:dyDescent="0.35">
      <c r="A157" t="s">
        <v>327</v>
      </c>
      <c r="B157" s="13"/>
      <c r="C157" s="19" t="s">
        <v>27</v>
      </c>
      <c r="D157" s="19" t="s">
        <v>27</v>
      </c>
    </row>
    <row r="158" spans="1:4" x14ac:dyDescent="0.35">
      <c r="A158" s="13" t="s">
        <v>262</v>
      </c>
      <c r="B158" s="13">
        <v>156</v>
      </c>
      <c r="C158" t="s">
        <v>28</v>
      </c>
      <c r="D158" t="s">
        <v>28</v>
      </c>
    </row>
    <row r="159" spans="1:4" x14ac:dyDescent="0.35">
      <c r="A159" s="13" t="s">
        <v>263</v>
      </c>
      <c r="B159" s="13">
        <v>157</v>
      </c>
      <c r="C159" t="s">
        <v>27</v>
      </c>
      <c r="D159" t="s">
        <v>27</v>
      </c>
    </row>
    <row r="160" spans="1:4" x14ac:dyDescent="0.35">
      <c r="A160" s="13" t="s">
        <v>264</v>
      </c>
      <c r="B160" s="13">
        <v>158</v>
      </c>
      <c r="C160" t="s">
        <v>27</v>
      </c>
      <c r="D160" t="s">
        <v>27</v>
      </c>
    </row>
    <row r="161" spans="1:4" ht="29" x14ac:dyDescent="0.35">
      <c r="A161" s="13" t="s">
        <v>265</v>
      </c>
      <c r="B161" s="13">
        <v>159</v>
      </c>
      <c r="C161" t="s">
        <v>27</v>
      </c>
      <c r="D161" t="s">
        <v>27</v>
      </c>
    </row>
    <row r="162" spans="1:4" ht="29" x14ac:dyDescent="0.35">
      <c r="A162" s="13" t="s">
        <v>266</v>
      </c>
      <c r="B162" s="13">
        <v>160</v>
      </c>
      <c r="C162" t="s">
        <v>27</v>
      </c>
      <c r="D162" t="s">
        <v>27</v>
      </c>
    </row>
    <row r="163" spans="1:4" ht="29" x14ac:dyDescent="0.35">
      <c r="A163" s="13" t="s">
        <v>267</v>
      </c>
      <c r="B163" s="13">
        <v>161</v>
      </c>
      <c r="C163" t="s">
        <v>27</v>
      </c>
      <c r="D163" t="s">
        <v>27</v>
      </c>
    </row>
    <row r="164" spans="1:4" x14ac:dyDescent="0.35">
      <c r="A164" s="13" t="s">
        <v>268</v>
      </c>
      <c r="B164" s="13">
        <v>162</v>
      </c>
      <c r="C164" t="s">
        <v>27</v>
      </c>
      <c r="D164" t="s">
        <v>27</v>
      </c>
    </row>
    <row r="165" spans="1:4" ht="29" x14ac:dyDescent="0.35">
      <c r="A165" s="13" t="s">
        <v>269</v>
      </c>
      <c r="B165" s="13">
        <v>163</v>
      </c>
      <c r="C165" t="s">
        <v>27</v>
      </c>
      <c r="D165" t="s">
        <v>27</v>
      </c>
    </row>
    <row r="166" spans="1:4" ht="29" x14ac:dyDescent="0.35">
      <c r="A166" s="13" t="s">
        <v>270</v>
      </c>
      <c r="B166" s="13">
        <v>164</v>
      </c>
      <c r="C166" t="s">
        <v>30</v>
      </c>
      <c r="D166" t="s">
        <v>30</v>
      </c>
    </row>
    <row r="167" spans="1:4" ht="43.5" x14ac:dyDescent="0.35">
      <c r="A167" s="13" t="s">
        <v>271</v>
      </c>
      <c r="B167" s="13">
        <v>165</v>
      </c>
      <c r="C167" t="s">
        <v>32</v>
      </c>
      <c r="D167" t="s">
        <v>32</v>
      </c>
    </row>
    <row r="168" spans="1:4" ht="43.5" x14ac:dyDescent="0.35">
      <c r="A168" s="13" t="s">
        <v>272</v>
      </c>
      <c r="B168" s="13">
        <v>166</v>
      </c>
      <c r="C168" t="s">
        <v>32</v>
      </c>
      <c r="D168" t="s">
        <v>32</v>
      </c>
    </row>
    <row r="169" spans="1:4" ht="29" x14ac:dyDescent="0.35">
      <c r="A169" s="13" t="s">
        <v>273</v>
      </c>
      <c r="B169" s="13">
        <v>167</v>
      </c>
      <c r="C169" t="s">
        <v>32</v>
      </c>
      <c r="D169" t="s">
        <v>32</v>
      </c>
    </row>
    <row r="170" spans="1:4" x14ac:dyDescent="0.35">
      <c r="A170" s="13" t="s">
        <v>274</v>
      </c>
      <c r="B170" s="13">
        <v>168</v>
      </c>
      <c r="C170" t="s">
        <v>33</v>
      </c>
      <c r="D170" t="s">
        <v>33</v>
      </c>
    </row>
    <row r="171" spans="1:4" ht="43.5" x14ac:dyDescent="0.35">
      <c r="A171" s="13" t="s">
        <v>275</v>
      </c>
      <c r="B171" s="13">
        <v>169</v>
      </c>
      <c r="C171" t="s">
        <v>34</v>
      </c>
      <c r="D171" t="s">
        <v>34</v>
      </c>
    </row>
    <row r="172" spans="1:4" x14ac:dyDescent="0.35">
      <c r="A172" s="13" t="s">
        <v>276</v>
      </c>
      <c r="B172" s="13">
        <v>170</v>
      </c>
      <c r="C172" t="s">
        <v>31</v>
      </c>
      <c r="D172" t="s">
        <v>31</v>
      </c>
    </row>
    <row r="173" spans="1:4" ht="29" x14ac:dyDescent="0.35">
      <c r="A173" s="13" t="s">
        <v>277</v>
      </c>
      <c r="B173" s="13">
        <v>171</v>
      </c>
      <c r="C173" t="s">
        <v>34</v>
      </c>
      <c r="D173" t="s">
        <v>34</v>
      </c>
    </row>
    <row r="174" spans="1:4" x14ac:dyDescent="0.35">
      <c r="A174" s="13" t="s">
        <v>278</v>
      </c>
      <c r="B174" s="13">
        <v>172</v>
      </c>
      <c r="C174" t="s">
        <v>34</v>
      </c>
      <c r="D174" t="s">
        <v>34</v>
      </c>
    </row>
    <row r="175" spans="1:4" ht="43.5" x14ac:dyDescent="0.35">
      <c r="A175" s="13" t="s">
        <v>279</v>
      </c>
      <c r="B175" s="13">
        <v>173</v>
      </c>
      <c r="C175" t="s">
        <v>35</v>
      </c>
      <c r="D175" t="s">
        <v>35</v>
      </c>
    </row>
    <row r="176" spans="1:4" x14ac:dyDescent="0.35">
      <c r="A176" s="13" t="s">
        <v>280</v>
      </c>
      <c r="B176" s="13">
        <v>174</v>
      </c>
      <c r="C176" t="s">
        <v>36</v>
      </c>
      <c r="D176" t="s">
        <v>36</v>
      </c>
    </row>
    <row r="177" spans="1:4" x14ac:dyDescent="0.35">
      <c r="A177" s="13" t="s">
        <v>281</v>
      </c>
      <c r="B177" s="13">
        <v>175</v>
      </c>
      <c r="C177" t="s">
        <v>37</v>
      </c>
      <c r="D177" t="s">
        <v>37</v>
      </c>
    </row>
    <row r="178" spans="1:4" ht="29" x14ac:dyDescent="0.35">
      <c r="A178" s="13" t="s">
        <v>282</v>
      </c>
      <c r="B178" s="13">
        <v>176</v>
      </c>
      <c r="C178" t="s">
        <v>315</v>
      </c>
      <c r="D178" t="s">
        <v>315</v>
      </c>
    </row>
    <row r="179" spans="1:4" ht="29" x14ac:dyDescent="0.35">
      <c r="A179" s="13" t="s">
        <v>283</v>
      </c>
      <c r="B179" s="13">
        <v>177</v>
      </c>
      <c r="C179" t="s">
        <v>315</v>
      </c>
      <c r="D179" t="s">
        <v>315</v>
      </c>
    </row>
    <row r="180" spans="1:4" ht="29" x14ac:dyDescent="0.35">
      <c r="A180" s="13" t="s">
        <v>284</v>
      </c>
      <c r="B180" s="13">
        <v>178</v>
      </c>
      <c r="C180" t="s">
        <v>315</v>
      </c>
      <c r="D180" t="s">
        <v>315</v>
      </c>
    </row>
    <row r="181" spans="1:4" ht="29" x14ac:dyDescent="0.35">
      <c r="A181" s="13" t="s">
        <v>285</v>
      </c>
      <c r="B181" s="13">
        <v>179</v>
      </c>
      <c r="C181" t="s">
        <v>315</v>
      </c>
      <c r="D181" t="s">
        <v>315</v>
      </c>
    </row>
    <row r="182" spans="1:4" ht="29" x14ac:dyDescent="0.35">
      <c r="A182" s="13" t="s">
        <v>286</v>
      </c>
      <c r="B182" s="13">
        <v>180</v>
      </c>
      <c r="C182" t="s">
        <v>315</v>
      </c>
      <c r="D182" t="s">
        <v>315</v>
      </c>
    </row>
    <row r="183" spans="1:4" ht="29" x14ac:dyDescent="0.35">
      <c r="A183" s="13" t="s">
        <v>287</v>
      </c>
      <c r="B183" s="13">
        <v>181</v>
      </c>
      <c r="C183" t="s">
        <v>315</v>
      </c>
      <c r="D183" t="s">
        <v>315</v>
      </c>
    </row>
    <row r="184" spans="1:4" ht="29" x14ac:dyDescent="0.35">
      <c r="A184" s="13" t="s">
        <v>288</v>
      </c>
      <c r="B184" s="13">
        <v>182</v>
      </c>
      <c r="C184" t="s">
        <v>315</v>
      </c>
      <c r="D184" t="s">
        <v>315</v>
      </c>
    </row>
    <row r="185" spans="1:4" ht="29" x14ac:dyDescent="0.35">
      <c r="A185" s="13" t="s">
        <v>289</v>
      </c>
      <c r="B185" s="13">
        <v>183</v>
      </c>
      <c r="C185" t="s">
        <v>315</v>
      </c>
      <c r="D185" t="s">
        <v>315</v>
      </c>
    </row>
    <row r="186" spans="1:4" ht="29" x14ac:dyDescent="0.35">
      <c r="A186" s="13" t="s">
        <v>290</v>
      </c>
      <c r="B186" s="13">
        <v>184</v>
      </c>
      <c r="C186" t="s">
        <v>315</v>
      </c>
      <c r="D186" t="s">
        <v>315</v>
      </c>
    </row>
    <row r="187" spans="1:4" ht="29" x14ac:dyDescent="0.35">
      <c r="A187" s="13" t="s">
        <v>291</v>
      </c>
      <c r="B187" s="13">
        <v>185</v>
      </c>
      <c r="C187" t="s">
        <v>315</v>
      </c>
      <c r="D187" t="s">
        <v>315</v>
      </c>
    </row>
    <row r="188" spans="1:4" ht="29" x14ac:dyDescent="0.35">
      <c r="A188" s="13" t="s">
        <v>292</v>
      </c>
      <c r="B188" s="13">
        <v>186</v>
      </c>
      <c r="C188" t="s">
        <v>315</v>
      </c>
      <c r="D188" t="s">
        <v>315</v>
      </c>
    </row>
    <row r="189" spans="1:4" ht="43.5" x14ac:dyDescent="0.35">
      <c r="A189" s="13" t="s">
        <v>293</v>
      </c>
      <c r="B189" s="13">
        <v>187</v>
      </c>
      <c r="C189" t="s">
        <v>315</v>
      </c>
      <c r="D189" t="s">
        <v>315</v>
      </c>
    </row>
    <row r="190" spans="1:4" ht="29" x14ac:dyDescent="0.35">
      <c r="A190" s="13" t="s">
        <v>294</v>
      </c>
      <c r="B190" s="13">
        <v>188</v>
      </c>
      <c r="C190" t="s">
        <v>315</v>
      </c>
      <c r="D190" t="s">
        <v>315</v>
      </c>
    </row>
    <row r="191" spans="1:4" ht="29" x14ac:dyDescent="0.35">
      <c r="A191" s="13" t="s">
        <v>295</v>
      </c>
      <c r="B191" s="13">
        <v>189</v>
      </c>
      <c r="C191" t="s">
        <v>315</v>
      </c>
      <c r="D191" t="s">
        <v>315</v>
      </c>
    </row>
    <row r="192" spans="1:4" x14ac:dyDescent="0.35">
      <c r="A192" s="13" t="s">
        <v>296</v>
      </c>
      <c r="B192" s="13">
        <v>190</v>
      </c>
      <c r="C192" t="s">
        <v>315</v>
      </c>
      <c r="D192" t="s">
        <v>315</v>
      </c>
    </row>
    <row r="193" spans="1:4" x14ac:dyDescent="0.35">
      <c r="A193" s="13" t="s">
        <v>297</v>
      </c>
      <c r="B193" s="13">
        <v>191</v>
      </c>
      <c r="C193" t="s">
        <v>315</v>
      </c>
      <c r="D193" t="s">
        <v>315</v>
      </c>
    </row>
    <row r="194" spans="1:4" x14ac:dyDescent="0.35">
      <c r="A194" s="13" t="s">
        <v>298</v>
      </c>
      <c r="B194" s="13">
        <v>192</v>
      </c>
      <c r="C194" t="s">
        <v>315</v>
      </c>
      <c r="D194" t="s">
        <v>315</v>
      </c>
    </row>
    <row r="195" spans="1:4" ht="29" x14ac:dyDescent="0.35">
      <c r="A195" s="13" t="s">
        <v>299</v>
      </c>
      <c r="B195" s="13">
        <v>193</v>
      </c>
      <c r="C195" t="s">
        <v>315</v>
      </c>
      <c r="D195" t="s">
        <v>315</v>
      </c>
    </row>
    <row r="196" spans="1:4" x14ac:dyDescent="0.35">
      <c r="A196" s="13" t="s">
        <v>300</v>
      </c>
      <c r="B196" s="13">
        <v>194</v>
      </c>
      <c r="C196" t="s">
        <v>315</v>
      </c>
      <c r="D196" t="s">
        <v>315</v>
      </c>
    </row>
    <row r="197" spans="1:4" x14ac:dyDescent="0.35">
      <c r="A197" s="13" t="s">
        <v>301</v>
      </c>
      <c r="B197" s="13">
        <v>195</v>
      </c>
      <c r="C197" t="s">
        <v>315</v>
      </c>
      <c r="D197" t="s">
        <v>315</v>
      </c>
    </row>
    <row r="198" spans="1:4" ht="29" x14ac:dyDescent="0.35">
      <c r="A198" s="13" t="s">
        <v>302</v>
      </c>
      <c r="B198" s="13">
        <v>196</v>
      </c>
      <c r="C198" t="s">
        <v>38</v>
      </c>
      <c r="D198" t="s">
        <v>38</v>
      </c>
    </row>
    <row r="199" spans="1:4" ht="29" x14ac:dyDescent="0.35">
      <c r="A199" s="13" t="s">
        <v>303</v>
      </c>
      <c r="B199" s="13">
        <v>197</v>
      </c>
      <c r="C199" t="s">
        <v>38</v>
      </c>
      <c r="D199" t="s">
        <v>38</v>
      </c>
    </row>
    <row r="200" spans="1:4" x14ac:dyDescent="0.35">
      <c r="A200" s="13" t="s">
        <v>304</v>
      </c>
      <c r="B200" s="13">
        <v>198</v>
      </c>
      <c r="C200" t="s">
        <v>38</v>
      </c>
      <c r="D200" t="s">
        <v>38</v>
      </c>
    </row>
    <row r="201" spans="1:4" ht="29" x14ac:dyDescent="0.35">
      <c r="A201" s="13" t="s">
        <v>305</v>
      </c>
      <c r="B201" s="13">
        <v>199</v>
      </c>
      <c r="C201" t="s">
        <v>39</v>
      </c>
      <c r="D201" t="s">
        <v>39</v>
      </c>
    </row>
    <row r="202" spans="1:4" ht="29" x14ac:dyDescent="0.35">
      <c r="A202" s="13" t="s">
        <v>306</v>
      </c>
      <c r="B202" s="13">
        <v>200</v>
      </c>
    </row>
  </sheetData>
  <phoneticPr fontId="38" type="noConversion"/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AV34"/>
  <sheetViews>
    <sheetView topLeftCell="A4" workbookViewId="0">
      <selection activeCell="B30" sqref="B30:AQ30"/>
    </sheetView>
  </sheetViews>
  <sheetFormatPr defaultRowHeight="14.5" x14ac:dyDescent="0.35"/>
  <cols>
    <col min="1" max="1" width="40.7265625" customWidth="1"/>
    <col min="2" max="2" width="11.6328125" bestFit="1" customWidth="1"/>
    <col min="3" max="3" width="10.6328125" bestFit="1" customWidth="1"/>
    <col min="4" max="5" width="11.6328125" bestFit="1" customWidth="1"/>
    <col min="6" max="6" width="9.26953125" bestFit="1" customWidth="1"/>
    <col min="7" max="7" width="13.26953125" bestFit="1" customWidth="1"/>
    <col min="8" max="12" width="11.6328125" bestFit="1" customWidth="1"/>
    <col min="13" max="13" width="9.26953125" bestFit="1" customWidth="1"/>
    <col min="14" max="14" width="11.6328125" bestFit="1" customWidth="1"/>
    <col min="15" max="15" width="10.6328125" bestFit="1" customWidth="1"/>
    <col min="16" max="28" width="11.6328125" bestFit="1" customWidth="1"/>
    <col min="29" max="31" width="13.26953125" bestFit="1" customWidth="1"/>
    <col min="32" max="32" width="11.6328125" bestFit="1" customWidth="1"/>
    <col min="33" max="33" width="9.26953125" bestFit="1" customWidth="1"/>
    <col min="34" max="35" width="11.6328125" bestFit="1" customWidth="1"/>
    <col min="36" max="39" width="13.26953125" bestFit="1" customWidth="1"/>
    <col min="40" max="40" width="11.6328125" bestFit="1" customWidth="1"/>
    <col min="41" max="42" width="13.26953125" bestFit="1" customWidth="1"/>
    <col min="43" max="43" width="10.6328125" bestFit="1" customWidth="1"/>
    <col min="45" max="45" width="11.6328125" bestFit="1" customWidth="1"/>
    <col min="46" max="46" width="14.26953125" bestFit="1" customWidth="1"/>
  </cols>
  <sheetData>
    <row r="1" spans="1:48" x14ac:dyDescent="0.35">
      <c r="F1" s="1" t="s">
        <v>343</v>
      </c>
      <c r="M1" s="1" t="s">
        <v>344</v>
      </c>
      <c r="AD1" s="34" t="s">
        <v>340</v>
      </c>
      <c r="AE1" s="34" t="s">
        <v>341</v>
      </c>
      <c r="AF1" s="34" t="s">
        <v>342</v>
      </c>
      <c r="AG1" t="s">
        <v>345</v>
      </c>
    </row>
    <row r="2" spans="1:48" x14ac:dyDescent="0.35">
      <c r="E2" t="s">
        <v>82</v>
      </c>
      <c r="F2" s="36">
        <v>0.24482932303734606</v>
      </c>
      <c r="M2" s="33">
        <f>'EUROSTAT ISIC 20 21 ratio'!C7</f>
        <v>0.52116894645698997</v>
      </c>
      <c r="AD2" s="15">
        <f>SUM(B8:AQ8)</f>
        <v>28690213.432037339</v>
      </c>
      <c r="AE2" s="32">
        <f>'EUROSTAT ICoE data'!AP8</f>
        <v>27189919.680000007</v>
      </c>
      <c r="AF2" s="18">
        <f>AE2/AD2</f>
        <v>0.94770712474512275</v>
      </c>
      <c r="AG2" s="35">
        <v>1.0396892305888501</v>
      </c>
    </row>
    <row r="3" spans="1:48" x14ac:dyDescent="0.35">
      <c r="E3" t="s">
        <v>81</v>
      </c>
      <c r="F3" s="36">
        <v>9.2242625915030293E-3</v>
      </c>
      <c r="M3" s="33">
        <f>'EUROSTAT ISIC 20 21 ratio'!C8</f>
        <v>0.78719094383435728</v>
      </c>
      <c r="AD3" s="15">
        <f>SUM(B9:AQ9)</f>
        <v>2603677.9614311461</v>
      </c>
      <c r="AE3" s="32">
        <f>'EUROSTAT ICoE data'!AP9</f>
        <v>1306341.81</v>
      </c>
      <c r="AF3" s="18">
        <f t="shared" ref="AF3:AF4" si="0">AE3/AD3</f>
        <v>0.50172941099134705</v>
      </c>
      <c r="AG3" s="35">
        <v>1.9652804140428985</v>
      </c>
    </row>
    <row r="4" spans="1:48" x14ac:dyDescent="0.35">
      <c r="E4" t="s">
        <v>86</v>
      </c>
      <c r="F4" s="36">
        <v>0.11768672874196945</v>
      </c>
      <c r="M4" s="33">
        <f>'EUROSTAT ISIC 20 21 ratio'!C9</f>
        <v>0.83533198938314812</v>
      </c>
      <c r="AD4" s="15">
        <f>SUM(B10:AQ10)</f>
        <v>2920148.3054083544</v>
      </c>
      <c r="AE4" s="32">
        <f>'EUROSTAT ICoE data'!AP10</f>
        <v>2577600.6099999994</v>
      </c>
      <c r="AF4" s="18">
        <f t="shared" si="0"/>
        <v>0.88269510326789613</v>
      </c>
      <c r="AG4" s="35">
        <v>1.1160603022482805</v>
      </c>
    </row>
    <row r="5" spans="1:48" x14ac:dyDescent="0.35">
      <c r="E5" t="s">
        <v>91</v>
      </c>
      <c r="F5" s="36">
        <v>0.401692047377327</v>
      </c>
    </row>
    <row r="6" spans="1:48" x14ac:dyDescent="0.35">
      <c r="A6" s="1" t="s">
        <v>495</v>
      </c>
    </row>
    <row r="7" spans="1:48" x14ac:dyDescent="0.35">
      <c r="A7" s="5"/>
      <c r="B7" s="19" t="s">
        <v>9</v>
      </c>
      <c r="C7" s="20" t="s">
        <v>107</v>
      </c>
      <c r="D7" s="21" t="s">
        <v>106</v>
      </c>
      <c r="E7" s="19" t="s">
        <v>10</v>
      </c>
      <c r="F7" s="24" t="s">
        <v>11</v>
      </c>
      <c r="G7" s="19" t="s">
        <v>12</v>
      </c>
      <c r="H7" s="19" t="s">
        <v>13</v>
      </c>
      <c r="I7" s="19" t="s">
        <v>14</v>
      </c>
      <c r="J7" s="19" t="s">
        <v>15</v>
      </c>
      <c r="K7" s="19" t="s">
        <v>16</v>
      </c>
      <c r="L7" s="20" t="s">
        <v>101</v>
      </c>
      <c r="M7" s="37" t="s">
        <v>102</v>
      </c>
      <c r="N7" s="19" t="s">
        <v>17</v>
      </c>
      <c r="O7" s="20" t="s">
        <v>311</v>
      </c>
      <c r="P7" s="21" t="s">
        <v>312</v>
      </c>
      <c r="Q7" s="20" t="s">
        <v>313</v>
      </c>
      <c r="R7" s="21" t="s">
        <v>314</v>
      </c>
      <c r="S7" s="19" t="s">
        <v>18</v>
      </c>
      <c r="T7" s="19" t="s">
        <v>19</v>
      </c>
      <c r="U7" s="19" t="s">
        <v>20</v>
      </c>
      <c r="V7" s="19" t="s">
        <v>21</v>
      </c>
      <c r="W7" s="19" t="s">
        <v>22</v>
      </c>
      <c r="X7" s="19" t="s">
        <v>23</v>
      </c>
      <c r="Y7" s="19" t="s">
        <v>24</v>
      </c>
      <c r="Z7" s="20" t="s">
        <v>316</v>
      </c>
      <c r="AA7" s="22" t="s">
        <v>317</v>
      </c>
      <c r="AB7" s="21" t="s">
        <v>315</v>
      </c>
      <c r="AC7" s="19" t="s">
        <v>25</v>
      </c>
      <c r="AD7" s="19" t="s">
        <v>26</v>
      </c>
      <c r="AE7" s="19" t="s">
        <v>27</v>
      </c>
      <c r="AF7" s="19" t="s">
        <v>28</v>
      </c>
      <c r="AG7" s="24" t="s">
        <v>29</v>
      </c>
      <c r="AH7" s="19" t="s">
        <v>30</v>
      </c>
      <c r="AI7" s="19" t="s">
        <v>31</v>
      </c>
      <c r="AJ7" s="19" t="s">
        <v>32</v>
      </c>
      <c r="AK7" s="19" t="s">
        <v>33</v>
      </c>
      <c r="AL7" s="19" t="s">
        <v>34</v>
      </c>
      <c r="AM7" s="19" t="s">
        <v>35</v>
      </c>
      <c r="AN7" s="19" t="s">
        <v>36</v>
      </c>
      <c r="AO7" s="19" t="s">
        <v>37</v>
      </c>
      <c r="AP7" s="19" t="s">
        <v>38</v>
      </c>
      <c r="AQ7" s="19" t="s">
        <v>39</v>
      </c>
      <c r="AV7" s="34"/>
    </row>
    <row r="8" spans="1:48" x14ac:dyDescent="0.35">
      <c r="A8" s="23" t="s">
        <v>82</v>
      </c>
      <c r="B8" s="17">
        <f>SUMIF('EXIOBASE output'!$B$8:$B$46, 'Domestic content share calcs'!B7, 'EXIOBASE output'!$C$8:$C$46)</f>
        <v>454004.30469012773</v>
      </c>
      <c r="C8" s="17">
        <f>SUMIF('EXIOBASE output'!$B$8:$B$46, 'Domestic content share calcs'!C7, 'EXIOBASE output'!$C$8:$C$46)</f>
        <v>17369.497711539327</v>
      </c>
      <c r="D8" s="17">
        <f>SUMIF('EXIOBASE output'!$B$8:$B$46, 'Domestic content share calcs'!D7, 'EXIOBASE output'!$C$8:$C$46)</f>
        <v>73923.484291312576</v>
      </c>
      <c r="E8" s="17">
        <f>SUMIF('EXIOBASE output'!$B$8:$B$46, 'Domestic content share calcs'!E7, 'EXIOBASE output'!$C$8:$C$46)</f>
        <v>166340.70671915577</v>
      </c>
      <c r="F8" s="17">
        <f>SUM(C8:E8)*F2</f>
        <v>63076.281601423478</v>
      </c>
      <c r="G8" s="17">
        <f>SUMIF('EXIOBASE output'!$B$8:$B$46, 'Domestic content share calcs'!G7, 'EXIOBASE output'!$C$8:$C$46)</f>
        <v>1232631.819501061</v>
      </c>
      <c r="H8" s="17">
        <f>SUMIF('EXIOBASE output'!$B$8:$B$46, 'Domestic content share calcs'!H7, 'EXIOBASE output'!$C$8:$C$46)</f>
        <v>323476.72954805865</v>
      </c>
      <c r="I8" s="17">
        <f>SUMIF('EXIOBASE output'!$B$8:$B$46, 'Domestic content share calcs'!I7, 'EXIOBASE output'!$C$8:$C$46)</f>
        <v>154352.38794923623</v>
      </c>
      <c r="J8" s="17">
        <f>SUMIF('EXIOBASE output'!$B$8:$B$46, 'Domestic content share calcs'!J7, 'EXIOBASE output'!$C$8:$C$46)</f>
        <v>534284.32907906547</v>
      </c>
      <c r="K8" s="17">
        <f>SUMIF('EXIOBASE output'!$B$8:$B$46, 'Domestic content share calcs'!K7, 'EXIOBASE output'!$C$8:$C$46)</f>
        <v>273457.51548171084</v>
      </c>
      <c r="L8" s="17">
        <f>SUMIF('EXIOBASE output'!$B$8:$B$46, 'Domestic content share calcs'!L7, 'EXIOBASE output'!$C$8:$C$46)</f>
        <v>551187.88178227108</v>
      </c>
      <c r="M8" s="17">
        <f>L8*M2</f>
        <v>287262.00764832617</v>
      </c>
      <c r="N8" s="17">
        <f>SUMIF('EXIOBASE output'!$B$8:$B$46, 'Domestic content share calcs'!N7, 'EXIOBASE output'!$C$8:$C$46)</f>
        <v>330154.43852352368</v>
      </c>
      <c r="O8" s="17">
        <f>SUMIF('EXIOBASE output'!$B$8:$B$46, 'Domestic content share calcs'!O7, 'EXIOBASE output'!$C$8:$C$46)</f>
        <v>50989.84531563332</v>
      </c>
      <c r="P8" s="17">
        <f>SUMIF('EXIOBASE output'!$B$8:$B$46, 'Domestic content share calcs'!P7, 'EXIOBASE output'!$C$8:$C$46)</f>
        <v>219537.40363539784</v>
      </c>
      <c r="Q8" s="17">
        <f>SUMIF('EXIOBASE output'!$B$8:$B$46, 'Domestic content share calcs'!Q7, 'EXIOBASE output'!$C$8:$C$46)</f>
        <v>216239.50719206425</v>
      </c>
      <c r="R8" s="17">
        <f>SUMIF('EXIOBASE output'!$B$8:$B$46, 'Domestic content share calcs'!R7, 'EXIOBASE output'!$C$8:$C$46)</f>
        <v>237895.21986255262</v>
      </c>
      <c r="S8" s="17">
        <f>SUMIF('EXIOBASE output'!$B$8:$B$46, 'Domestic content share calcs'!S7, 'EXIOBASE output'!$C$8:$C$46)</f>
        <v>567999.17969576549</v>
      </c>
      <c r="T8" s="17">
        <f>SUMIF('EXIOBASE output'!$B$8:$B$46, 'Domestic content share calcs'!T7, 'EXIOBASE output'!$C$8:$C$46)</f>
        <v>654612.75486280746</v>
      </c>
      <c r="U8" s="17">
        <f>SUMIF('EXIOBASE output'!$B$8:$B$46, 'Domestic content share calcs'!U7, 'EXIOBASE output'!$C$8:$C$46)</f>
        <v>450036.29539568856</v>
      </c>
      <c r="V8" s="17">
        <f>SUMIF('EXIOBASE output'!$B$8:$B$46, 'Domestic content share calcs'!V7, 'EXIOBASE output'!$C$8:$C$46)</f>
        <v>705795.49622194842</v>
      </c>
      <c r="W8" s="17">
        <f>SUMIF('EXIOBASE output'!$B$8:$B$46, 'Domestic content share calcs'!W7, 'EXIOBASE output'!$C$8:$C$46)</f>
        <v>864841.21901943686</v>
      </c>
      <c r="X8" s="17">
        <f>SUMIF('EXIOBASE output'!$B$8:$B$46, 'Domestic content share calcs'!X7, 'EXIOBASE output'!$C$8:$C$46)</f>
        <v>266593.43867709133</v>
      </c>
      <c r="Y8" s="17">
        <f>SUMIF('EXIOBASE output'!$B$8:$B$46, 'Domestic content share calcs'!Y7, 'EXIOBASE output'!$C$8:$C$46)</f>
        <v>338637.33984129014</v>
      </c>
      <c r="Z8" s="17">
        <f>SUMIF('EXIOBASE output'!$B$8:$B$46, 'Domestic content share calcs'!Z7, 'EXIOBASE output'!$C$8:$C$46)</f>
        <v>361710.42872671696</v>
      </c>
      <c r="AA8" s="17">
        <f>SUMIF('EXIOBASE output'!$B$8:$B$46, 'Domestic content share calcs'!AA7, 'EXIOBASE output'!$C$8:$C$46)</f>
        <v>111361.53510754601</v>
      </c>
      <c r="AB8" s="17">
        <f>SUMIF('EXIOBASE output'!$B$8:$B$46, 'Domestic content share calcs'!AB7, 'EXIOBASE output'!$C$8:$C$46)</f>
        <v>349344.09285235434</v>
      </c>
      <c r="AC8" s="17">
        <f>SUMIF('EXIOBASE output'!$B$8:$B$46, 'Domestic content share calcs'!AC7, 'EXIOBASE output'!$C$8:$C$46)</f>
        <v>2006400.8867646223</v>
      </c>
      <c r="AD8" s="17">
        <f>SUMIF('EXIOBASE output'!$B$8:$B$46, 'Domestic content share calcs'!AD7, 'EXIOBASE output'!$C$8:$C$46)</f>
        <v>1346015.6977509833</v>
      </c>
      <c r="AE8" s="17">
        <f>SUMIF('EXIOBASE output'!$B$8:$B$46, 'Domestic content share calcs'!AE7, 'EXIOBASE output'!$C$8:$C$46)</f>
        <v>1835574.3113584032</v>
      </c>
      <c r="AF8" s="17">
        <f>SUMIF('EXIOBASE output'!$B$8:$B$46, 'Domestic content share calcs'!AF7, 'EXIOBASE output'!$C$8:$C$46)</f>
        <v>966017.34643954423</v>
      </c>
      <c r="AG8" s="17">
        <f>'EUROSTAT ICoE data'!AD8*'Domestic content share calcs'!AG2</f>
        <v>358070.47856418433</v>
      </c>
      <c r="AH8" s="17">
        <f>SUMIF('EXIOBASE output'!$B$8:$B$46, 'Domestic content share calcs'!AH7, 'EXIOBASE output'!$C$8:$C$46)</f>
        <v>684476.59847709525</v>
      </c>
      <c r="AI8" s="17">
        <f>SUMIF('EXIOBASE output'!$B$8:$B$46, 'Domestic content share calcs'!AI7, 'EXIOBASE output'!$C$8:$C$46)</f>
        <v>550143.29516588966</v>
      </c>
      <c r="AJ8" s="17">
        <f>SUMIF('EXIOBASE output'!$B$8:$B$46, 'Domestic content share calcs'!AJ7, 'EXIOBASE output'!$C$8:$C$46)</f>
        <v>1389349.7271460416</v>
      </c>
      <c r="AK8" s="17">
        <f>SUMIF('EXIOBASE output'!$B$8:$B$46, 'Domestic content share calcs'!AK7, 'EXIOBASE output'!$C$8:$C$46)</f>
        <v>1935135.5752435944</v>
      </c>
      <c r="AL8" s="17">
        <f>SUMIF('EXIOBASE output'!$B$8:$B$46, 'Domestic content share calcs'!AL7, 'EXIOBASE output'!$C$8:$C$46)</f>
        <v>2694919.9232675401</v>
      </c>
      <c r="AM8" s="17">
        <f>SUMIF('EXIOBASE output'!$B$8:$B$46, 'Domestic content share calcs'!AM7, 'EXIOBASE output'!$C$8:$C$46)</f>
        <v>1239865.3484659391</v>
      </c>
      <c r="AN8" s="17">
        <f>SUMIF('EXIOBASE output'!$B$8:$B$46, 'Domestic content share calcs'!AN7, 'EXIOBASE output'!$C$8:$C$46)</f>
        <v>985738.49523987656</v>
      </c>
      <c r="AO8" s="17">
        <f>SUMIF('EXIOBASE output'!$B$8:$B$46, 'Domestic content share calcs'!AO7, 'EXIOBASE output'!$C$8:$C$46)</f>
        <v>1743990.1113959665</v>
      </c>
      <c r="AP8" s="17">
        <f>SUMIF('EXIOBASE output'!$B$8:$B$46, 'Domestic content share calcs'!AP7, 'EXIOBASE output'!$C$8:$C$46)</f>
        <v>1032393.6469261519</v>
      </c>
      <c r="AQ8" s="17">
        <f>SUMIF('EXIOBASE output'!$B$8:$B$46, 'Domestic content share calcs'!AQ7, 'EXIOBASE output'!$C$8:$C$46)</f>
        <v>65006.848898405093</v>
      </c>
    </row>
    <row r="9" spans="1:48" x14ac:dyDescent="0.35">
      <c r="A9" t="s">
        <v>81</v>
      </c>
      <c r="B9" s="17">
        <f>SUMIF('EXIOBASE imports exports'!$E$6:$E$205, 'Domestic content share calcs'!B7, 'EXIOBASE imports exports'!$C$6:$C$205)</f>
        <v>66437.536445309524</v>
      </c>
      <c r="C9" s="17">
        <f>SUMIF('EXIOBASE imports exports'!$E$6:$E$205, 'Domestic content share calcs'!C7, 'EXIOBASE imports exports'!$C$6:$C$205)</f>
        <v>9175.979900540704</v>
      </c>
      <c r="D9" s="17">
        <f>SUMIF('EXIOBASE imports exports'!$E$6:$E$205, 'Domestic content share calcs'!D7, 'EXIOBASE imports exports'!$C$6:$C$205)</f>
        <v>158234.34769963915</v>
      </c>
      <c r="E9" s="17">
        <f>SUMIF('EXIOBASE imports exports'!$E$6:$E$205, 'Domestic content share calcs'!E7, 'EXIOBASE imports exports'!$C$6:$C$205)</f>
        <v>25661.099602254741</v>
      </c>
      <c r="F9" s="17">
        <f t="shared" ref="F9" si="1">SUM(C9:E9)*F3</f>
        <v>1780.9415434315179</v>
      </c>
      <c r="G9" s="17">
        <f>SUMIF('EXIOBASE imports exports'!$E$6:$E$205, 'Domestic content share calcs'!G7, 'EXIOBASE imports exports'!$C$6:$C$205)</f>
        <v>60805.325297489042</v>
      </c>
      <c r="H9" s="17">
        <f>SUMIF('EXIOBASE imports exports'!$E$6:$E$205, 'Domestic content share calcs'!H7, 'EXIOBASE imports exports'!$C$6:$C$205)</f>
        <v>105782.04528470139</v>
      </c>
      <c r="I9" s="17">
        <f>SUMIF('EXIOBASE imports exports'!$E$6:$E$205, 'Domestic content share calcs'!I7, 'EXIOBASE imports exports'!$C$6:$C$205)</f>
        <v>10769.887064800936</v>
      </c>
      <c r="J9" s="17">
        <f>SUMIF('EXIOBASE imports exports'!$E$6:$E$205, 'Domestic content share calcs'!J7, 'EXIOBASE imports exports'!$C$6:$C$205)</f>
        <v>16603.726341024019</v>
      </c>
      <c r="K9" s="17">
        <f>SUMIF('EXIOBASE imports exports'!$E$6:$E$205, 'Domestic content share calcs'!K7, 'EXIOBASE imports exports'!$C$6:$C$205)</f>
        <v>29321.483462203098</v>
      </c>
      <c r="L9" s="17">
        <f>SUMIF('EXIOBASE imports exports'!$E$6:$E$205, 'Domestic content share calcs'!L7, 'EXIOBASE imports exports'!$C$6:$C$205)</f>
        <v>183659.59957424679</v>
      </c>
      <c r="M9" s="17">
        <f t="shared" ref="M9:M10" si="2">L9*M3</f>
        <v>144575.17353309147</v>
      </c>
      <c r="N9" s="17">
        <f>SUMIF('EXIOBASE imports exports'!$E$6:$E$205, 'Domestic content share calcs'!N7, 'EXIOBASE imports exports'!$C$6:$C$205)</f>
        <v>40578.784250686098</v>
      </c>
      <c r="O9" s="17">
        <f>SUMIF('EXIOBASE imports exports'!$E$6:$E$205, 'Domestic content share calcs'!O7, 'EXIOBASE imports exports'!$C$6:$C$205)</f>
        <v>5539.062513732616</v>
      </c>
      <c r="P9" s="17">
        <f>SUMIF('EXIOBASE imports exports'!$E$6:$E$205, 'Domestic content share calcs'!P7, 'EXIOBASE imports exports'!$C$6:$C$205)</f>
        <v>9348.8201380673963</v>
      </c>
      <c r="Q9" s="17">
        <f>SUMIF('EXIOBASE imports exports'!$E$6:$E$205, 'Domestic content share calcs'!Q7, 'EXIOBASE imports exports'!$C$6:$C$205)</f>
        <v>28135.388303342461</v>
      </c>
      <c r="R9" s="17">
        <f>SUMIF('EXIOBASE imports exports'!$E$6:$E$205, 'Domestic content share calcs'!R7, 'EXIOBASE imports exports'!$C$6:$C$205)</f>
        <v>38257.340910129635</v>
      </c>
      <c r="S9" s="17">
        <f>SUMIF('EXIOBASE imports exports'!$E$6:$E$205, 'Domestic content share calcs'!S7, 'EXIOBASE imports exports'!$C$6:$C$205)</f>
        <v>36886.009597211632</v>
      </c>
      <c r="T9" s="17">
        <f>SUMIF('EXIOBASE imports exports'!$E$6:$E$205, 'Domestic content share calcs'!T7, 'EXIOBASE imports exports'!$C$6:$C$205)</f>
        <v>185149.95851361618</v>
      </c>
      <c r="U9" s="17">
        <f>SUMIF('EXIOBASE imports exports'!$E$6:$E$205, 'Domestic content share calcs'!U7, 'EXIOBASE imports exports'!$C$6:$C$205)</f>
        <v>59891.439041999169</v>
      </c>
      <c r="V9" s="17">
        <f>SUMIF('EXIOBASE imports exports'!$E$6:$E$205, 'Domestic content share calcs'!V7, 'EXIOBASE imports exports'!$C$6:$C$205)</f>
        <v>113677.11828902224</v>
      </c>
      <c r="W9" s="17">
        <f>SUMIF('EXIOBASE imports exports'!$E$6:$E$205, 'Domestic content share calcs'!W7, 'EXIOBASE imports exports'!$C$6:$C$205)</f>
        <v>60040.503102398397</v>
      </c>
      <c r="X9" s="17">
        <f>SUMIF('EXIOBASE imports exports'!$E$6:$E$205, 'Domestic content share calcs'!X7, 'EXIOBASE imports exports'!$C$6:$C$205)</f>
        <v>56193.734809267153</v>
      </c>
      <c r="Y9" s="17">
        <f>SUMIF('EXIOBASE imports exports'!$E$6:$E$205, 'Domestic content share calcs'!Y7, 'EXIOBASE imports exports'!$C$6:$C$205)</f>
        <v>118971.44253084381</v>
      </c>
      <c r="Z9" s="17">
        <f>SUMIF('EXIOBASE imports exports'!$E$6:$E$205, 'Domestic content share calcs'!Z7, 'EXIOBASE imports exports'!$C$6:$C$205)</f>
        <v>0</v>
      </c>
      <c r="AA9" s="17">
        <f>SUMIF('EXIOBASE imports exports'!$E$6:$E$205, 'Domestic content share calcs'!AA7, 'EXIOBASE imports exports'!$C$6:$C$205)</f>
        <v>0.70692272087524954</v>
      </c>
      <c r="AB9" s="17">
        <f>SUMIF('EXIOBASE imports exports'!$E$6:$E$205, 'Domestic content share calcs'!AB7, 'EXIOBASE imports exports'!$C$6:$C$205)</f>
        <v>9713.9825847571628</v>
      </c>
      <c r="AC9" s="17">
        <f>SUMIF('EXIOBASE imports exports'!$E$6:$E$205, 'Domestic content share calcs'!AC7, 'EXIOBASE imports exports'!$C$6:$C$205)</f>
        <v>0</v>
      </c>
      <c r="AD9" s="17">
        <f>SUMIF('EXIOBASE imports exports'!$E$6:$E$205, 'Domestic content share calcs'!AD7, 'EXIOBASE imports exports'!$C$6:$C$205)</f>
        <v>78984.55745186354</v>
      </c>
      <c r="AE9" s="17">
        <f>SUMIF('EXIOBASE imports exports'!$E$6:$E$205, 'Domestic content share calcs'!AE7, 'EXIOBASE imports exports'!$C$6:$C$205)</f>
        <v>212364.5608488633</v>
      </c>
      <c r="AF9" s="17">
        <f>SUMIF('EXIOBASE imports exports'!$E$6:$E$205, 'Domestic content share calcs'!AF7, 'EXIOBASE imports exports'!$C$6:$C$205)</f>
        <v>103316.54378794067</v>
      </c>
      <c r="AG9" s="17">
        <f>'EUROSTAT ICoE data'!AD9*'Domestic content share calcs'!AG3</f>
        <v>34569.0466493649</v>
      </c>
      <c r="AH9" s="17">
        <f>SUMIF('EXIOBASE imports exports'!$E$6:$E$205, 'Domestic content share calcs'!AH7, 'EXIOBASE imports exports'!$C$6:$C$205)</f>
        <v>34965.282094884176</v>
      </c>
      <c r="AI9" s="17">
        <f>SUMIF('EXIOBASE imports exports'!$E$6:$E$205, 'Domestic content share calcs'!AI7, 'EXIOBASE imports exports'!$C$6:$C$205)</f>
        <v>34327.550353966151</v>
      </c>
      <c r="AJ9" s="17">
        <f>SUMIF('EXIOBASE imports exports'!$E$6:$E$205, 'Domestic content share calcs'!AJ7, 'EXIOBASE imports exports'!$C$6:$C$205)</f>
        <v>83945.527060049033</v>
      </c>
      <c r="AK9" s="17">
        <f>SUMIF('EXIOBASE imports exports'!$E$6:$E$205, 'Domestic content share calcs'!AK7, 'EXIOBASE imports exports'!$C$6:$C$205)</f>
        <v>69450.636729313352</v>
      </c>
      <c r="AL9" s="17">
        <f>SUMIF('EXIOBASE imports exports'!$E$6:$E$205, 'Domestic content share calcs'!AL7, 'EXIOBASE imports exports'!$C$6:$C$205)</f>
        <v>215562.59866568053</v>
      </c>
      <c r="AM9" s="17">
        <f>SUMIF('EXIOBASE imports exports'!$E$6:$E$205, 'Domestic content share calcs'!AM7, 'EXIOBASE imports exports'!$C$6:$C$205)</f>
        <v>42106.905415775625</v>
      </c>
      <c r="AN9" s="17">
        <f>SUMIF('EXIOBASE imports exports'!$E$6:$E$205, 'Domestic content share calcs'!AN7, 'EXIOBASE imports exports'!$C$6:$C$205)</f>
        <v>30019.10043109208</v>
      </c>
      <c r="AO9" s="17">
        <f>SUMIF('EXIOBASE imports exports'!$E$6:$E$205, 'Domestic content share calcs'!AO7, 'EXIOBASE imports exports'!$C$6:$C$205)</f>
        <v>50879.521707787986</v>
      </c>
      <c r="AP9" s="17">
        <f>SUMIF('EXIOBASE imports exports'!$E$6:$E$205, 'Domestic content share calcs'!AP7, 'EXIOBASE imports exports'!$C$6:$C$205)</f>
        <v>35594.439269846567</v>
      </c>
      <c r="AQ9" s="17">
        <f>SUMIF('EXIOBASE imports exports'!$E$6:$E$205, 'Domestic content share calcs'!AQ7, 'EXIOBASE imports exports'!$C$6:$C$205)</f>
        <v>2400.2537081898708</v>
      </c>
    </row>
    <row r="10" spans="1:48" x14ac:dyDescent="0.35">
      <c r="A10" t="s">
        <v>86</v>
      </c>
      <c r="B10" s="17">
        <f>SUMIF('EXIOBASE imports exports'!$E$6:$E$205, 'Domestic content share calcs'!B7,'EXIOBASE imports exports'!$D$6:$D$205)</f>
        <v>27723.613356038495</v>
      </c>
      <c r="C10" s="17">
        <f>SUMIF('EXIOBASE imports exports'!$E$6:$E$205, 'Domestic content share calcs'!C7,'EXIOBASE imports exports'!$D$6:$D$205)</f>
        <v>285.90377071909279</v>
      </c>
      <c r="D10" s="17">
        <f>SUMIF('EXIOBASE imports exports'!$E$6:$E$205, 'Domestic content share calcs'!D7,'EXIOBASE imports exports'!$D$6:$D$205)</f>
        <v>7805.7480820281653</v>
      </c>
      <c r="E10" s="17">
        <f>SUMIF('EXIOBASE imports exports'!$E$6:$E$205, 'Domestic content share calcs'!E7,'EXIOBASE imports exports'!$D$6:$D$205)</f>
        <v>7235.9057052124926</v>
      </c>
      <c r="F10" s="17">
        <f>SUM(C10:E10)*F4</f>
        <v>1803.8501086005328</v>
      </c>
      <c r="G10" s="17">
        <f>SUMIF('EXIOBASE imports exports'!$E$6:$E$205, 'Domestic content share calcs'!G7,'EXIOBASE imports exports'!$D$6:$D$205)</f>
        <v>151828.85844955762</v>
      </c>
      <c r="H10" s="17">
        <f>SUMIF('EXIOBASE imports exports'!$E$6:$E$205, 'Domestic content share calcs'!H7,'EXIOBASE imports exports'!$D$6:$D$205)</f>
        <v>68598.713902920848</v>
      </c>
      <c r="I10" s="17">
        <f>SUMIF('EXIOBASE imports exports'!$E$6:$E$205, 'Domestic content share calcs'!I7,'EXIOBASE imports exports'!$D$6:$D$205)</f>
        <v>18009.071646368429</v>
      </c>
      <c r="J10" s="17">
        <f>SUMIF('EXIOBASE imports exports'!$E$6:$E$205, 'Domestic content share calcs'!J7,'EXIOBASE imports exports'!$D$6:$D$205)</f>
        <v>47779.785752208212</v>
      </c>
      <c r="K10" s="17">
        <f>SUMIF('EXIOBASE imports exports'!$E$6:$E$205, 'Domestic content share calcs'!K7,'EXIOBASE imports exports'!$D$6:$D$205)</f>
        <v>35204.52040615421</v>
      </c>
      <c r="L10" s="17">
        <f>SUMIF('EXIOBASE imports exports'!$E$6:$E$205, 'Domestic content share calcs'!L7,'EXIOBASE imports exports'!$D$6:$D$205)</f>
        <v>102930.31795077</v>
      </c>
      <c r="M10" s="17">
        <f t="shared" si="2"/>
        <v>85980.987261656657</v>
      </c>
      <c r="N10" s="17">
        <f>SUMIF('EXIOBASE imports exports'!$E$6:$E$205, 'Domestic content share calcs'!N7,'EXIOBASE imports exports'!$D$6:$D$205)</f>
        <v>56296.600571812523</v>
      </c>
      <c r="O10" s="17">
        <f>SUMIF('EXIOBASE imports exports'!$E$6:$E$205, 'Domestic content share calcs'!O7,'EXIOBASE imports exports'!$D$6:$D$205)</f>
        <v>8565.8204264879823</v>
      </c>
      <c r="P10" s="17">
        <f>SUMIF('EXIOBASE imports exports'!$E$6:$E$205, 'Domestic content share calcs'!P7,'EXIOBASE imports exports'!$D$6:$D$205)</f>
        <v>21203.44929444314</v>
      </c>
      <c r="Q10" s="17">
        <f>SUMIF('EXIOBASE imports exports'!$E$6:$E$205, 'Domestic content share calcs'!Q7,'EXIOBASE imports exports'!$D$6:$D$205)</f>
        <v>48323.753630099549</v>
      </c>
      <c r="R10" s="17">
        <f>SUMIF('EXIOBASE imports exports'!$E$6:$E$205, 'Domestic content share calcs'!R7,'EXIOBASE imports exports'!$D$6:$D$205)</f>
        <v>44899.048535074762</v>
      </c>
      <c r="S10" s="17">
        <f>SUMIF('EXIOBASE imports exports'!$E$6:$E$205, 'Domestic content share calcs'!S7,'EXIOBASE imports exports'!$D$6:$D$205)</f>
        <v>74781.482465497349</v>
      </c>
      <c r="T10" s="17">
        <f>SUMIF('EXIOBASE imports exports'!$E$6:$E$205, 'Domestic content share calcs'!T7,'EXIOBASE imports exports'!$D$6:$D$205)</f>
        <v>179208.56393092993</v>
      </c>
      <c r="U10" s="17">
        <f>SUMIF('EXIOBASE imports exports'!$E$6:$E$205, 'Domestic content share calcs'!U7,'EXIOBASE imports exports'!$D$6:$D$205)</f>
        <v>119335.82533749365</v>
      </c>
      <c r="V10" s="17">
        <f>SUMIF('EXIOBASE imports exports'!$E$6:$E$205, 'Domestic content share calcs'!V7,'EXIOBASE imports exports'!$D$6:$D$205)</f>
        <v>318224.89867417247</v>
      </c>
      <c r="W10" s="17">
        <f>SUMIF('EXIOBASE imports exports'!$E$6:$E$205, 'Domestic content share calcs'!W7,'EXIOBASE imports exports'!$D$6:$D$205)</f>
        <v>293087.78066746646</v>
      </c>
      <c r="X10" s="17">
        <f>SUMIF('EXIOBASE imports exports'!$E$6:$E$205, 'Domestic content share calcs'!X7,'EXIOBASE imports exports'!$D$6:$D$205)</f>
        <v>123058.47076602079</v>
      </c>
      <c r="Y10" s="17">
        <f>SUMIF('EXIOBASE imports exports'!$E$6:$E$205, 'Domestic content share calcs'!Y7,'EXIOBASE imports exports'!$D$6:$D$205)</f>
        <v>111893.24994214252</v>
      </c>
      <c r="Z10" s="17">
        <f>SUMIF('EXIOBASE imports exports'!$E$6:$E$205, 'Domestic content share calcs'!Z7,'EXIOBASE imports exports'!$D$6:$D$205)</f>
        <v>0</v>
      </c>
      <c r="AA10" s="17">
        <f>SUMIF('EXIOBASE imports exports'!$E$6:$E$205, 'Domestic content share calcs'!AA7,'EXIOBASE imports exports'!$D$6:$D$205)</f>
        <v>7.6347541601659437</v>
      </c>
      <c r="AB10" s="17">
        <f>SUMIF('EXIOBASE imports exports'!$E$6:$E$205, 'Domestic content share calcs'!AB7,'EXIOBASE imports exports'!$D$6:$D$205)</f>
        <v>16068.778337964544</v>
      </c>
      <c r="AC10" s="17">
        <f>SUMIF('EXIOBASE imports exports'!$E$6:$E$205, 'Domestic content share calcs'!AC7,'EXIOBASE imports exports'!$D$6:$D$205)</f>
        <v>0</v>
      </c>
      <c r="AD10" s="17">
        <f>SUMIF('EXIOBASE imports exports'!$E$6:$E$205, 'Domestic content share calcs'!AD7,'EXIOBASE imports exports'!$D$6:$D$205)</f>
        <v>59512.351745819513</v>
      </c>
      <c r="AE10" s="17">
        <f>SUMIF('EXIOBASE imports exports'!$E$6:$E$205, 'Domestic content share calcs'!AE7,'EXIOBASE imports exports'!$D$6:$D$205)</f>
        <v>175515.39631724556</v>
      </c>
      <c r="AF10" s="17">
        <f>SUMIF('EXIOBASE imports exports'!$E$6:$E$205, 'Domestic content share calcs'!AF7,'EXIOBASE imports exports'!$D$6:$D$205)</f>
        <v>107631.11673598325</v>
      </c>
      <c r="AG10" s="17">
        <f>'EUROSTAT ICoE data'!AD10*'Domestic content share calcs'!AG4</f>
        <v>41586.739427802626</v>
      </c>
      <c r="AH10" s="17">
        <f>SUMIF('EXIOBASE imports exports'!$E$6:$E$205, 'Domestic content share calcs'!AH7,'EXIOBASE imports exports'!$D$6:$D$205)</f>
        <v>31585.837999905019</v>
      </c>
      <c r="AI10" s="17">
        <f>SUMIF('EXIOBASE imports exports'!$E$6:$E$205, 'Domestic content share calcs'!AI7,'EXIOBASE imports exports'!$D$6:$D$205)</f>
        <v>44801.282225036863</v>
      </c>
      <c r="AJ10" s="17">
        <f>SUMIF('EXIOBASE imports exports'!$E$6:$E$205, 'Domestic content share calcs'!AJ7,'EXIOBASE imports exports'!$D$6:$D$205)</f>
        <v>80357.967123729162</v>
      </c>
      <c r="AK10" s="17">
        <f>SUMIF('EXIOBASE imports exports'!$E$6:$E$205, 'Domestic content share calcs'!AK7,'EXIOBASE imports exports'!$D$6:$D$205)</f>
        <v>50052.798522012548</v>
      </c>
      <c r="AL10" s="17">
        <f>SUMIF('EXIOBASE imports exports'!$E$6:$E$205, 'Domestic content share calcs'!AL7,'EXIOBASE imports exports'!$D$6:$D$205)</f>
        <v>222833.51807445096</v>
      </c>
      <c r="AM10" s="17">
        <f>SUMIF('EXIOBASE imports exports'!$E$6:$E$205, 'Domestic content share calcs'!AM7,'EXIOBASE imports exports'!$D$6:$D$205)</f>
        <v>33129.224115962148</v>
      </c>
      <c r="AN10" s="17">
        <f>SUMIF('EXIOBASE imports exports'!$E$6:$E$205, 'Domestic content share calcs'!AN7,'EXIOBASE imports exports'!$D$6:$D$205)</f>
        <v>17287.680472099953</v>
      </c>
      <c r="AO10" s="17">
        <f>SUMIF('EXIOBASE imports exports'!$E$6:$E$205, 'Domestic content share calcs'!AO7,'EXIOBASE imports exports'!$D$6:$D$205)</f>
        <v>30769.060532019321</v>
      </c>
      <c r="AP10" s="17">
        <f>SUMIF('EXIOBASE imports exports'!$E$6:$E$205, 'Domestic content share calcs'!AP7,'EXIOBASE imports exports'!$D$6:$D$205)</f>
        <v>53454.832752204165</v>
      </c>
      <c r="AQ10" s="17">
        <f>SUMIF('EXIOBASE imports exports'!$E$6:$E$205, 'Domestic content share calcs'!AQ7,'EXIOBASE imports exports'!$D$6:$D$205)</f>
        <v>1487.8656380822645</v>
      </c>
    </row>
    <row r="11" spans="1:48" x14ac:dyDescent="0.35">
      <c r="A11" t="s">
        <v>85</v>
      </c>
      <c r="B11" s="17">
        <f>B8+B9-B10</f>
        <v>492718.22777939873</v>
      </c>
      <c r="C11" s="17">
        <f t="shared" ref="C11:AQ11" si="3">C8+C9-C10</f>
        <v>26259.573841360936</v>
      </c>
      <c r="D11" s="17">
        <f t="shared" si="3"/>
        <v>224352.08390892355</v>
      </c>
      <c r="E11" s="17">
        <f t="shared" si="3"/>
        <v>184765.90061619802</v>
      </c>
      <c r="F11" s="17">
        <f>F8+F9-F10</f>
        <v>63053.373036254459</v>
      </c>
      <c r="G11" s="17">
        <f t="shared" si="3"/>
        <v>1141608.2863489925</v>
      </c>
      <c r="H11" s="17">
        <f t="shared" si="3"/>
        <v>360660.06092983921</v>
      </c>
      <c r="I11" s="17">
        <f t="shared" si="3"/>
        <v>147113.20336766876</v>
      </c>
      <c r="J11" s="17">
        <f t="shared" si="3"/>
        <v>503108.26966788131</v>
      </c>
      <c r="K11" s="17">
        <f t="shared" si="3"/>
        <v>267574.47853775974</v>
      </c>
      <c r="L11" s="17">
        <f t="shared" si="3"/>
        <v>631917.16340574785</v>
      </c>
      <c r="M11" s="17">
        <f t="shared" si="3"/>
        <v>345856.19391976099</v>
      </c>
      <c r="N11" s="17">
        <f t="shared" si="3"/>
        <v>314436.62220239727</v>
      </c>
      <c r="O11" s="17">
        <f t="shared" si="3"/>
        <v>47963.087402877951</v>
      </c>
      <c r="P11" s="17">
        <f t="shared" si="3"/>
        <v>207682.77447902207</v>
      </c>
      <c r="Q11" s="17">
        <f t="shared" si="3"/>
        <v>196051.14186530715</v>
      </c>
      <c r="R11" s="17">
        <f t="shared" si="3"/>
        <v>231253.5122376075</v>
      </c>
      <c r="S11" s="17">
        <f t="shared" si="3"/>
        <v>530103.70682747976</v>
      </c>
      <c r="T11" s="17">
        <f t="shared" si="3"/>
        <v>660554.14944549371</v>
      </c>
      <c r="U11" s="17">
        <f t="shared" si="3"/>
        <v>390591.90910019411</v>
      </c>
      <c r="V11" s="17">
        <f t="shared" si="3"/>
        <v>501247.71583679819</v>
      </c>
      <c r="W11" s="17">
        <f t="shared" si="3"/>
        <v>631793.94145436876</v>
      </c>
      <c r="X11" s="17">
        <f t="shared" si="3"/>
        <v>199728.70272033769</v>
      </c>
      <c r="Y11" s="17">
        <f t="shared" si="3"/>
        <v>345715.53242999141</v>
      </c>
      <c r="Z11" s="17">
        <f t="shared" si="3"/>
        <v>361710.42872671696</v>
      </c>
      <c r="AA11" s="17">
        <f t="shared" si="3"/>
        <v>111354.6072761067</v>
      </c>
      <c r="AB11" s="17">
        <f t="shared" si="3"/>
        <v>342989.29709914693</v>
      </c>
      <c r="AC11" s="17">
        <f t="shared" si="3"/>
        <v>2006400.8867646223</v>
      </c>
      <c r="AD11" s="17">
        <f t="shared" si="3"/>
        <v>1365487.9034570274</v>
      </c>
      <c r="AE11" s="17">
        <f t="shared" si="3"/>
        <v>1872423.4758900208</v>
      </c>
      <c r="AF11" s="17">
        <f t="shared" si="3"/>
        <v>961702.77349150169</v>
      </c>
      <c r="AG11" s="17">
        <f t="shared" si="3"/>
        <v>351052.78578574664</v>
      </c>
      <c r="AH11" s="17">
        <f t="shared" si="3"/>
        <v>687856.04257207445</v>
      </c>
      <c r="AI11" s="17">
        <f t="shared" si="3"/>
        <v>539669.56329481897</v>
      </c>
      <c r="AJ11" s="17">
        <f t="shared" si="3"/>
        <v>1392937.2870823615</v>
      </c>
      <c r="AK11" s="17">
        <f t="shared" si="3"/>
        <v>1954533.4134508951</v>
      </c>
      <c r="AL11" s="17">
        <f t="shared" si="3"/>
        <v>2687649.0038587698</v>
      </c>
      <c r="AM11" s="17">
        <f t="shared" si="3"/>
        <v>1248843.0297657526</v>
      </c>
      <c r="AN11" s="17">
        <f t="shared" si="3"/>
        <v>998469.91519886872</v>
      </c>
      <c r="AO11" s="17">
        <f t="shared" si="3"/>
        <v>1764100.5725717351</v>
      </c>
      <c r="AP11" s="17">
        <f t="shared" si="3"/>
        <v>1014533.2534437944</v>
      </c>
      <c r="AQ11" s="17">
        <f t="shared" si="3"/>
        <v>65919.236968512705</v>
      </c>
      <c r="AS11" s="15"/>
    </row>
    <row r="12" spans="1:48" x14ac:dyDescent="0.35">
      <c r="A12" t="s">
        <v>91</v>
      </c>
      <c r="B12" s="18">
        <f ca="1">IFERROR(SUMIF('EU25 ICoE calcs'!$E$96:$E$129, 'Domestic content share calcs'!B7, 'EU25 ICoE calcs'!$G$96:$G$129)/100,0)</f>
        <v>9.313966410654162E-2</v>
      </c>
      <c r="C12" s="18">
        <f ca="1">IFERROR(SUMIF('EU25 ICoE calcs'!$E$96:$E$129, 'Domestic content share calcs'!C7, 'EU25 ICoE calcs'!$G$96:$G$129)/100,0)</f>
        <v>6.8130551920015325E-2</v>
      </c>
      <c r="D12" s="18">
        <f ca="1">IFERROR(SUMIF('EU25 ICoE calcs'!$E$96:$E$129, 'Domestic content share calcs'!D7, 'EU25 ICoE calcs'!$G$96:$G$129)/100,0)</f>
        <v>7.1654086312290421E-2</v>
      </c>
      <c r="E12" s="18">
        <f ca="1">IFERROR(SUMIF('EU25 ICoE calcs'!$E$96:$E$129, 'Domestic content share calcs'!E7, 'EU25 ICoE calcs'!$G$96:$G$129)/100,0)</f>
        <v>0</v>
      </c>
      <c r="F12" s="18">
        <f>IFERROR(SUMIF('EU25 ICoE calcs'!$E$96:$E$129, 'Domestic content share calcs'!F7, 'EU25 ICoE calcs'!$G$96:$G$129)/100,0)</f>
        <v>0</v>
      </c>
      <c r="G12" s="18">
        <f ca="1">IFERROR(SUMIF('EU25 ICoE calcs'!$E$96:$E$129, 'Domestic content share calcs'!G7, 'EU25 ICoE calcs'!$G$96:$G$129)/100,0)</f>
        <v>0.10853317996161328</v>
      </c>
      <c r="H12" s="18">
        <f ca="1">IFERROR(SUMIF('EU25 ICoE calcs'!$E$96:$E$129, 'Domestic content share calcs'!H7, 'EU25 ICoE calcs'!$G$96:$G$129)/100,0)</f>
        <v>0.11282711955434113</v>
      </c>
      <c r="I12" s="18">
        <f ca="1">IFERROR(SUMIF('EU25 ICoE calcs'!$E$96:$E$129, 'Domestic content share calcs'!I7, 'EU25 ICoE calcs'!$G$96:$G$129)/100,0)</f>
        <v>0.10417939907762257</v>
      </c>
      <c r="J12" s="18">
        <f ca="1">IFERROR(SUMIF('EU25 ICoE calcs'!$E$96:$E$129, 'Domestic content share calcs'!J7, 'EU25 ICoE calcs'!$G$96:$G$129)/100,0)</f>
        <v>0.11160317827991699</v>
      </c>
      <c r="K12" s="18">
        <f ca="1">IFERROR(SUMIF('EU25 ICoE calcs'!$E$96:$E$129, 'Domestic content share calcs'!K7, 'EU25 ICoE calcs'!$G$96:$G$129)/100,0)</f>
        <v>0.2429235447507363</v>
      </c>
      <c r="L12" s="18">
        <f ca="1">IFERROR(SUMIF('EU25 ICoE calcs'!$E$96:$E$129, 'Domestic content share calcs'!L7, 'EU25 ICoE calcs'!$G$96:$G$129)/100,0)</f>
        <v>0.12760338412807262</v>
      </c>
      <c r="M12" s="18">
        <f>IFERROR(SUMIF('EU25 ICoE calcs'!$E$96:$E$129, 'Domestic content share calcs'!M7, 'EU25 ICoE calcs'!$G$96:$G$129)/100,0)</f>
        <v>0</v>
      </c>
      <c r="N12" s="18">
        <f ca="1">IFERROR(SUMIF('EU25 ICoE calcs'!$E$96:$E$129, 'Domestic content share calcs'!N7, 'EU25 ICoE calcs'!$G$96:$G$129)/100,0)</f>
        <v>0</v>
      </c>
      <c r="O12" s="18">
        <f ca="1">IFERROR(SUMIF('EU25 ICoE calcs'!$E$96:$E$129, 'Domestic content share calcs'!O7, 'EU25 ICoE calcs'!$G$96:$G$129)/100,0)</f>
        <v>9.9932300445205333E-2</v>
      </c>
      <c r="P12" s="18">
        <f ca="1">IFERROR(SUMIF('EU25 ICoE calcs'!$E$96:$E$129, 'Domestic content share calcs'!P7, 'EU25 ICoE calcs'!$G$96:$G$129)/100,0)</f>
        <v>0.10051000049914288</v>
      </c>
      <c r="Q12" s="18">
        <f ca="1">IFERROR(SUMIF('EU25 ICoE calcs'!$E$96:$E$129, 'Domestic content share calcs'!Q7, 'EU25 ICoE calcs'!$G$96:$G$129)/100,0)</f>
        <v>0.15326455707174078</v>
      </c>
      <c r="R12" s="18">
        <f ca="1">IFERROR(SUMIF('EU25 ICoE calcs'!$E$96:$E$129, 'Domestic content share calcs'!R7, 'EU25 ICoE calcs'!$G$96:$G$129)/100,0)</f>
        <v>0.14990380290688837</v>
      </c>
      <c r="S12" s="18">
        <f ca="1">IFERROR(SUMIF('EU25 ICoE calcs'!$E$96:$E$129, 'Domestic content share calcs'!S7, 'EU25 ICoE calcs'!$G$96:$G$129)/100,0)</f>
        <v>0</v>
      </c>
      <c r="T12" s="18">
        <f ca="1">IFERROR(SUMIF('EU25 ICoE calcs'!$E$96:$E$129, 'Domestic content share calcs'!T7, 'EU25 ICoE calcs'!$G$96:$G$129)/100,0)</f>
        <v>0</v>
      </c>
      <c r="U12" s="18">
        <f ca="1">IFERROR(SUMIF('EU25 ICoE calcs'!$E$96:$E$129, 'Domestic content share calcs'!U7, 'EU25 ICoE calcs'!$G$96:$G$129)/100,0)</f>
        <v>0</v>
      </c>
      <c r="V12" s="18">
        <f ca="1">IFERROR(SUMIF('EU25 ICoE calcs'!$E$96:$E$129, 'Domestic content share calcs'!V7, 'EU25 ICoE calcs'!$G$96:$G$129)/100,0)</f>
        <v>0.50931306495931294</v>
      </c>
      <c r="W12" s="18">
        <f ca="1">IFERROR(SUMIF('EU25 ICoE calcs'!$E$96:$E$129, 'Domestic content share calcs'!W7, 'EU25 ICoE calcs'!$G$96:$G$129)/100,0)</f>
        <v>0.29079029211333762</v>
      </c>
      <c r="X12" s="18">
        <f ca="1">IFERROR(SUMIF('EU25 ICoE calcs'!$E$96:$E$129, 'Domestic content share calcs'!X7, 'EU25 ICoE calcs'!$G$96:$G$129)/100,0)</f>
        <v>0</v>
      </c>
      <c r="Y12" s="18">
        <f ca="1">IFERROR(SUMIF('EU25 ICoE calcs'!$E$96:$E$129, 'Domestic content share calcs'!Y7, 'EU25 ICoE calcs'!$G$96:$G$129)/100,0)</f>
        <v>0.366727416018653</v>
      </c>
      <c r="Z12" s="18">
        <f ca="1">IFERROR(SUMIF('EU25 ICoE calcs'!$E$96:$E$129, 'Domestic content share calcs'!Z7, 'EU25 ICoE calcs'!$G$96:$G$129)/100,0)</f>
        <v>0</v>
      </c>
      <c r="AA12" s="18">
        <f ca="1">IFERROR(SUMIF('EU25 ICoE calcs'!$E$96:$E$129, 'Domestic content share calcs'!AA7, 'EU25 ICoE calcs'!$G$96:$G$129)/100,0)</f>
        <v>0.10694035537281367</v>
      </c>
      <c r="AB12" s="18">
        <f ca="1">IFERROR(SUMIF('EU25 ICoE calcs'!$E$96:$E$129, 'Domestic content share calcs'!AB7, 'EU25 ICoE calcs'!$G$96:$G$129)/100,0)</f>
        <v>9.0606329316006609E-2</v>
      </c>
      <c r="AC12" s="18">
        <f ca="1">IFERROR(SUMIF('EU25 ICoE calcs'!$E$96:$E$129, 'Domestic content share calcs'!AC7, 'EU25 ICoE calcs'!$G$96:$G$129)/100,0)</f>
        <v>0</v>
      </c>
      <c r="AD12" s="18">
        <f ca="1">IFERROR(SUMIF('EU25 ICoE calcs'!$E$96:$E$129, 'Domestic content share calcs'!AD7, 'EU25 ICoE calcs'!$G$96:$G$129)/100,0)</f>
        <v>6.4291368318930134E-2</v>
      </c>
      <c r="AE12" s="18">
        <f ca="1">IFERROR(SUMIF('EU25 ICoE calcs'!$E$96:$E$129, 'Domestic content share calcs'!AE7, 'EU25 ICoE calcs'!$G$96:$G$129)/100,0)</f>
        <v>7.8875577723888715E-2</v>
      </c>
      <c r="AF12" s="18">
        <f ca="1">IFERROR(SUMIF('EU25 ICoE calcs'!$E$96:$E$129, 'Domestic content share calcs'!AF7, 'EU25 ICoE calcs'!$G$96:$G$129)/100,0)</f>
        <v>5.9731166821400963E-2</v>
      </c>
      <c r="AG12" s="18">
        <f>IFERROR(SUMIF('EU25 ICoE calcs'!$E$96:$E$129, 'Domestic content share calcs'!AG7, 'EU25 ICoE calcs'!$G$96:$G$129)/100,0)</f>
        <v>0</v>
      </c>
      <c r="AH12" s="18">
        <f ca="1">IFERROR(SUMIF('EU25 ICoE calcs'!$E$96:$E$129, 'Domestic content share calcs'!AH7, 'EU25 ICoE calcs'!$G$96:$G$129)/100,0)</f>
        <v>7.272954673659289E-2</v>
      </c>
      <c r="AI12" s="18">
        <f ca="1">IFERROR(SUMIF('EU25 ICoE calcs'!$E$96:$E$129, 'Domestic content share calcs'!AI7, 'EU25 ICoE calcs'!$G$96:$G$129)/100,0)</f>
        <v>6.3039390718424043E-2</v>
      </c>
      <c r="AJ12" s="18">
        <f ca="1">IFERROR(SUMIF('EU25 ICoE calcs'!$E$96:$E$129, 'Domestic content share calcs'!AJ7, 'EU25 ICoE calcs'!$G$96:$G$129)/100,0)</f>
        <v>9.3966657405427784E-2</v>
      </c>
      <c r="AK12" s="18">
        <f ca="1">IFERROR(SUMIF('EU25 ICoE calcs'!$E$96:$E$129, 'Domestic content share calcs'!AK7, 'EU25 ICoE calcs'!$G$96:$G$129)/100,0)</f>
        <v>2.4971265574503607E-2</v>
      </c>
      <c r="AL12" s="18">
        <f ca="1">IFERROR(SUMIF('EU25 ICoE calcs'!$E$96:$E$129, 'Domestic content share calcs'!AL7, 'EU25 ICoE calcs'!$G$96:$G$129)/100,0)</f>
        <v>6.0468015264906035E-2</v>
      </c>
      <c r="AM12" s="18">
        <f>IFERROR(SUMIF('EU25 ICoE calcs'!$E$96:$E$129, 'Domestic content share calcs'!AM7, 'EU25 ICoE calcs'!$G$96:$G$129)/100,0)</f>
        <v>0</v>
      </c>
      <c r="AN12" s="18">
        <f>IFERROR(SUMIF('EU25 ICoE calcs'!$E$96:$E$129, 'Domestic content share calcs'!AN7, 'EU25 ICoE calcs'!$G$96:$G$129)/100,0)</f>
        <v>0</v>
      </c>
      <c r="AO12" s="18">
        <f>IFERROR(SUMIF('EU25 ICoE calcs'!$E$96:$E$129, 'Domestic content share calcs'!AO7, 'EU25 ICoE calcs'!$G$96:$G$129)/100,0)</f>
        <v>0</v>
      </c>
      <c r="AP12" s="18">
        <f>IFERROR(SUMIF('EU25 ICoE calcs'!$E$96:$E$129, 'Domestic content share calcs'!AP7, 'EU25 ICoE calcs'!$G$96:$G$129)/100,0)</f>
        <v>0</v>
      </c>
      <c r="AQ12" s="18">
        <f>IFERROR(SUMIF('EU25 ICoE calcs'!$E$96:$E$129, 'Domestic content share calcs'!AQ7, 'EU25 ICoE calcs'!$G$96:$G$129)/100,0)</f>
        <v>0</v>
      </c>
    </row>
    <row r="13" spans="1:48" x14ac:dyDescent="0.35">
      <c r="A13" t="s">
        <v>92</v>
      </c>
      <c r="B13" s="17">
        <f ca="1">B9*(1-B12)</f>
        <v>60249.566616727279</v>
      </c>
      <c r="C13" s="17">
        <f t="shared" ref="C13:AQ13" ca="1" si="4">C9*(1-C12)</f>
        <v>8550.8153255098987</v>
      </c>
      <c r="D13" s="17">
        <f t="shared" ca="1" si="4"/>
        <v>146896.21009200023</v>
      </c>
      <c r="E13" s="17">
        <f t="shared" ca="1" si="4"/>
        <v>25661.099602254741</v>
      </c>
      <c r="F13" s="17">
        <f>F9*(1-F12)</f>
        <v>1780.9415434315179</v>
      </c>
      <c r="G13" s="17">
        <f t="shared" ca="1" si="4"/>
        <v>54205.929984352231</v>
      </c>
      <c r="H13" s="17">
        <f t="shared" ca="1" si="4"/>
        <v>93846.96181466167</v>
      </c>
      <c r="I13" s="17">
        <f t="shared" ca="1" si="4"/>
        <v>9647.8867022561153</v>
      </c>
      <c r="J13" s="17">
        <f t="shared" ca="1" si="4"/>
        <v>14750.697710075763</v>
      </c>
      <c r="K13" s="17">
        <f t="shared" ca="1" si="4"/>
        <v>22198.604762214629</v>
      </c>
      <c r="L13" s="17">
        <f t="shared" ca="1" si="4"/>
        <v>160224.01314096618</v>
      </c>
      <c r="M13" s="17">
        <f t="shared" si="4"/>
        <v>144575.17353309147</v>
      </c>
      <c r="N13" s="17">
        <f t="shared" ca="1" si="4"/>
        <v>40578.784250686098</v>
      </c>
      <c r="O13" s="17">
        <f t="shared" ca="1" si="4"/>
        <v>4985.5312544255139</v>
      </c>
      <c r="P13" s="17">
        <f t="shared" ca="1" si="4"/>
        <v>8409.1702213238459</v>
      </c>
      <c r="Q13" s="17">
        <f t="shared" ca="1" si="4"/>
        <v>23823.23047698924</v>
      </c>
      <c r="R13" s="17">
        <f t="shared" ca="1" si="4"/>
        <v>32522.420018595923</v>
      </c>
      <c r="S13" s="17">
        <f t="shared" ca="1" si="4"/>
        <v>36886.009597211632</v>
      </c>
      <c r="T13" s="17">
        <f t="shared" ca="1" si="4"/>
        <v>185149.95851361618</v>
      </c>
      <c r="U13" s="17">
        <f t="shared" ca="1" si="4"/>
        <v>59891.439041999169</v>
      </c>
      <c r="V13" s="17">
        <f t="shared" ca="1" si="4"/>
        <v>55779.876757497957</v>
      </c>
      <c r="W13" s="17">
        <f t="shared" ca="1" si="4"/>
        <v>42581.307666620211</v>
      </c>
      <c r="X13" s="17">
        <f t="shared" ca="1" si="4"/>
        <v>56193.734809267153</v>
      </c>
      <c r="Y13" s="17">
        <f t="shared" ca="1" si="4"/>
        <v>75341.35283149578</v>
      </c>
      <c r="Z13" s="17">
        <f t="shared" ca="1" si="4"/>
        <v>0</v>
      </c>
      <c r="AA13" s="17">
        <f t="shared" ca="1" si="4"/>
        <v>0.63132415388373397</v>
      </c>
      <c r="AB13" s="17">
        <f t="shared" ca="1" si="4"/>
        <v>8833.8342797127025</v>
      </c>
      <c r="AC13" s="17">
        <f t="shared" ca="1" si="4"/>
        <v>0</v>
      </c>
      <c r="AD13" s="17">
        <f t="shared" ca="1" si="4"/>
        <v>73906.532177218091</v>
      </c>
      <c r="AE13" s="17">
        <f t="shared" ca="1" si="4"/>
        <v>195614.18342382929</v>
      </c>
      <c r="AF13" s="17">
        <f t="shared" ca="1" si="4"/>
        <v>97145.326075532605</v>
      </c>
      <c r="AG13" s="17">
        <f t="shared" si="4"/>
        <v>34569.0466493649</v>
      </c>
      <c r="AH13" s="17">
        <f t="shared" ca="1" si="4"/>
        <v>32422.272976606142</v>
      </c>
      <c r="AI13" s="17">
        <f t="shared" ca="1" si="4"/>
        <v>32163.562494796104</v>
      </c>
      <c r="AJ13" s="17">
        <f t="shared" ca="1" si="4"/>
        <v>76057.446478079335</v>
      </c>
      <c r="AK13" s="17">
        <f t="shared" ca="1" si="4"/>
        <v>67716.36643522729</v>
      </c>
      <c r="AL13" s="17">
        <f t="shared" ca="1" si="4"/>
        <v>202527.95615902133</v>
      </c>
      <c r="AM13" s="17">
        <f t="shared" si="4"/>
        <v>42106.905415775625</v>
      </c>
      <c r="AN13" s="17">
        <f t="shared" si="4"/>
        <v>30019.10043109208</v>
      </c>
      <c r="AO13" s="17">
        <f t="shared" si="4"/>
        <v>50879.521707787986</v>
      </c>
      <c r="AP13" s="17">
        <f t="shared" si="4"/>
        <v>35594.439269846567</v>
      </c>
      <c r="AQ13" s="17">
        <f t="shared" si="4"/>
        <v>2400.2537081898708</v>
      </c>
    </row>
    <row r="14" spans="1:48" x14ac:dyDescent="0.35">
      <c r="A14" t="s">
        <v>94</v>
      </c>
      <c r="B14" s="15">
        <f ca="1">B11-B13</f>
        <v>432468.66116267146</v>
      </c>
      <c r="C14" s="15">
        <f t="shared" ref="C14:AQ14" ca="1" si="5">C11-C13</f>
        <v>17708.758515851037</v>
      </c>
      <c r="D14" s="15">
        <f t="shared" ca="1" si="5"/>
        <v>77455.873816923326</v>
      </c>
      <c r="E14" s="15">
        <f t="shared" ca="1" si="5"/>
        <v>159104.80101394327</v>
      </c>
      <c r="F14" s="15">
        <f t="shared" si="5"/>
        <v>61272.431492822943</v>
      </c>
      <c r="G14" s="15">
        <f t="shared" ca="1" si="5"/>
        <v>1087402.3563646402</v>
      </c>
      <c r="H14" s="15">
        <f t="shared" ca="1" si="5"/>
        <v>266813.09911517752</v>
      </c>
      <c r="I14" s="15">
        <f t="shared" ca="1" si="5"/>
        <v>137465.31666541265</v>
      </c>
      <c r="J14" s="15">
        <f t="shared" ca="1" si="5"/>
        <v>488357.57195780554</v>
      </c>
      <c r="K14" s="15">
        <f t="shared" ca="1" si="5"/>
        <v>245375.8737755451</v>
      </c>
      <c r="L14" s="15">
        <f t="shared" ca="1" si="5"/>
        <v>471693.15026478167</v>
      </c>
      <c r="M14" s="15">
        <f t="shared" si="5"/>
        <v>201281.02038666952</v>
      </c>
      <c r="N14" s="15">
        <f t="shared" ca="1" si="5"/>
        <v>273857.83795171115</v>
      </c>
      <c r="O14" s="15">
        <f t="shared" ca="1" si="5"/>
        <v>42977.556148452437</v>
      </c>
      <c r="P14" s="15">
        <f t="shared" ca="1" si="5"/>
        <v>199273.60425769823</v>
      </c>
      <c r="Q14" s="15">
        <f t="shared" ca="1" si="5"/>
        <v>172227.91138831791</v>
      </c>
      <c r="R14" s="15">
        <f t="shared" ca="1" si="5"/>
        <v>198731.09221901157</v>
      </c>
      <c r="S14" s="15">
        <f t="shared" ca="1" si="5"/>
        <v>493217.69723026815</v>
      </c>
      <c r="T14" s="15">
        <f t="shared" ca="1" si="5"/>
        <v>475404.19093187753</v>
      </c>
      <c r="U14" s="15">
        <f t="shared" ca="1" si="5"/>
        <v>330700.47005819494</v>
      </c>
      <c r="V14" s="15">
        <f t="shared" ca="1" si="5"/>
        <v>445467.83907930023</v>
      </c>
      <c r="W14" s="15">
        <f t="shared" ca="1" si="5"/>
        <v>589212.63378774852</v>
      </c>
      <c r="X14" s="15">
        <f t="shared" ca="1" si="5"/>
        <v>143534.96791107053</v>
      </c>
      <c r="Y14" s="15">
        <f t="shared" ca="1" si="5"/>
        <v>270374.1795984956</v>
      </c>
      <c r="Z14" s="15">
        <f t="shared" ca="1" si="5"/>
        <v>361710.42872671696</v>
      </c>
      <c r="AA14" s="15">
        <f t="shared" ca="1" si="5"/>
        <v>111353.97595195282</v>
      </c>
      <c r="AB14" s="15">
        <f t="shared" ca="1" si="5"/>
        <v>334155.46281943424</v>
      </c>
      <c r="AC14" s="15">
        <f t="shared" ca="1" si="5"/>
        <v>2006400.8867646223</v>
      </c>
      <c r="AD14" s="15">
        <f t="shared" ca="1" si="5"/>
        <v>1291581.3712798094</v>
      </c>
      <c r="AE14" s="15">
        <f t="shared" ca="1" si="5"/>
        <v>1676809.2924661916</v>
      </c>
      <c r="AF14" s="15">
        <f t="shared" ca="1" si="5"/>
        <v>864557.4474159691</v>
      </c>
      <c r="AG14" s="15">
        <f t="shared" si="5"/>
        <v>316483.73913638177</v>
      </c>
      <c r="AH14" s="15">
        <f t="shared" ca="1" si="5"/>
        <v>655433.7695954683</v>
      </c>
      <c r="AI14" s="15">
        <f t="shared" ca="1" si="5"/>
        <v>507506.00080002286</v>
      </c>
      <c r="AJ14" s="15">
        <f t="shared" ca="1" si="5"/>
        <v>1316879.8406042822</v>
      </c>
      <c r="AK14" s="15">
        <f t="shared" ca="1" si="5"/>
        <v>1886817.0470156679</v>
      </c>
      <c r="AL14" s="15">
        <f t="shared" ca="1" si="5"/>
        <v>2485121.0476997485</v>
      </c>
      <c r="AM14" s="15">
        <f t="shared" si="5"/>
        <v>1206736.1243499769</v>
      </c>
      <c r="AN14" s="15">
        <f t="shared" si="5"/>
        <v>968450.81476777664</v>
      </c>
      <c r="AO14" s="15">
        <f t="shared" si="5"/>
        <v>1713221.0508639473</v>
      </c>
      <c r="AP14" s="15">
        <f t="shared" si="5"/>
        <v>978938.8141739479</v>
      </c>
      <c r="AQ14" s="15">
        <f t="shared" si="5"/>
        <v>63518.983260322835</v>
      </c>
    </row>
    <row r="15" spans="1:48" x14ac:dyDescent="0.35">
      <c r="A15" s="7" t="s">
        <v>93</v>
      </c>
      <c r="B15" s="18">
        <f ca="1">IF(ISERROR(B14/B11), 0, B14/B11)</f>
        <v>0.87772003709247304</v>
      </c>
      <c r="C15" s="18">
        <f t="shared" ref="C15:AQ15" ca="1" si="6">IF(ISERROR(C14/C11), 0, C14/C11)</f>
        <v>0.67437341606657464</v>
      </c>
      <c r="D15" s="18">
        <f t="shared" ca="1" si="6"/>
        <v>0.34524249771785842</v>
      </c>
      <c r="E15" s="18">
        <f t="shared" ca="1" si="6"/>
        <v>0.8611156089047034</v>
      </c>
      <c r="F15" s="18">
        <f t="shared" si="6"/>
        <v>0.97175501551031207</v>
      </c>
      <c r="G15" s="18">
        <f t="shared" ca="1" si="6"/>
        <v>0.95251792525288181</v>
      </c>
      <c r="H15" s="18">
        <f t="shared" ca="1" si="6"/>
        <v>0.73979108867028631</v>
      </c>
      <c r="I15" s="18">
        <f t="shared" ca="1" si="6"/>
        <v>0.93441862129707098</v>
      </c>
      <c r="J15" s="18">
        <f t="shared" ca="1" si="6"/>
        <v>0.97068086811649268</v>
      </c>
      <c r="K15" s="18">
        <f t="shared" ca="1" si="6"/>
        <v>0.91703766037954926</v>
      </c>
      <c r="L15" s="18">
        <f t="shared" ca="1" si="6"/>
        <v>0.74644775863116108</v>
      </c>
      <c r="M15" s="18">
        <f t="shared" si="6"/>
        <v>0.58197893785116639</v>
      </c>
      <c r="N15" s="18">
        <f t="shared" ca="1" si="6"/>
        <v>0.87094765245071781</v>
      </c>
      <c r="O15" s="18">
        <f t="shared" ca="1" si="6"/>
        <v>0.89605483040430034</v>
      </c>
      <c r="P15" s="18">
        <f t="shared" ca="1" si="6"/>
        <v>0.95950954409956013</v>
      </c>
      <c r="Q15" s="18">
        <f t="shared" ca="1" si="6"/>
        <v>0.87848461248261189</v>
      </c>
      <c r="R15" s="18">
        <f t="shared" ca="1" si="6"/>
        <v>0.85936464400514745</v>
      </c>
      <c r="S15" s="18">
        <f t="shared" ca="1" si="6"/>
        <v>0.93041737093678534</v>
      </c>
      <c r="T15" s="18">
        <f t="shared" ca="1" si="6"/>
        <v>0.71970510113509778</v>
      </c>
      <c r="U15" s="18">
        <f t="shared" ca="1" si="6"/>
        <v>0.8466649266238746</v>
      </c>
      <c r="V15" s="18">
        <f t="shared" ca="1" si="6"/>
        <v>0.88871794325411069</v>
      </c>
      <c r="W15" s="18">
        <f t="shared" ca="1" si="6"/>
        <v>0.93260253878250321</v>
      </c>
      <c r="X15" s="18">
        <f t="shared" ca="1" si="6"/>
        <v>0.71864967806880398</v>
      </c>
      <c r="Y15" s="18">
        <f t="shared" ca="1" si="6"/>
        <v>0.78207125291151713</v>
      </c>
      <c r="Z15" s="18">
        <f t="shared" ca="1" si="6"/>
        <v>1</v>
      </c>
      <c r="AA15" s="18">
        <f t="shared" ca="1" si="6"/>
        <v>0.99999433050711295</v>
      </c>
      <c r="AB15" s="18">
        <f t="shared" ca="1" si="6"/>
        <v>0.97424457744184612</v>
      </c>
      <c r="AC15" s="18">
        <f t="shared" ca="1" si="6"/>
        <v>1</v>
      </c>
      <c r="AD15" s="18">
        <f t="shared" ca="1" si="6"/>
        <v>0.94587536660697791</v>
      </c>
      <c r="AE15" s="18">
        <f t="shared" ca="1" si="6"/>
        <v>0.89552887691132599</v>
      </c>
      <c r="AF15" s="18">
        <f t="shared" ca="1" si="6"/>
        <v>0.89898612258042843</v>
      </c>
      <c r="AG15" s="18">
        <f t="shared" si="6"/>
        <v>0.90152749657864006</v>
      </c>
      <c r="AH15" s="18">
        <f t="shared" ca="1" si="6"/>
        <v>0.95286474062891013</v>
      </c>
      <c r="AI15" s="18">
        <f t="shared" ca="1" si="6"/>
        <v>0.94040137765333764</v>
      </c>
      <c r="AJ15" s="18">
        <f t="shared" ca="1" si="6"/>
        <v>0.94539779559107873</v>
      </c>
      <c r="AK15" s="18">
        <f t="shared" ca="1" si="6"/>
        <v>0.96535420373516756</v>
      </c>
      <c r="AL15" s="18">
        <f t="shared" ca="1" si="6"/>
        <v>0.92464493843197404</v>
      </c>
      <c r="AM15" s="18">
        <f t="shared" si="6"/>
        <v>0.96628326826336708</v>
      </c>
      <c r="AN15" s="18">
        <f t="shared" si="6"/>
        <v>0.96993489741239414</v>
      </c>
      <c r="AO15" s="18">
        <f t="shared" si="6"/>
        <v>0.9711583780999431</v>
      </c>
      <c r="AP15" s="18">
        <f t="shared" si="6"/>
        <v>0.96491545333874218</v>
      </c>
      <c r="AQ15" s="18">
        <f t="shared" si="6"/>
        <v>0.96358796280763404</v>
      </c>
    </row>
    <row r="17" spans="1:43" x14ac:dyDescent="0.35">
      <c r="A17" s="7" t="s">
        <v>501</v>
      </c>
      <c r="B17" s="97">
        <f>IFERROR(B10/B8,0)</f>
        <v>6.1064648660018185E-2</v>
      </c>
      <c r="C17" s="97">
        <f t="shared" ref="C17:AQ17" si="7">IFERROR(C10/C8,0)</f>
        <v>1.6460105839972233E-2</v>
      </c>
      <c r="D17" s="97">
        <f t="shared" si="7"/>
        <v>0.10559226417504633</v>
      </c>
      <c r="E17" s="97">
        <f t="shared" si="7"/>
        <v>4.3500510776531449E-2</v>
      </c>
      <c r="F17" s="97">
        <f t="shared" si="7"/>
        <v>2.8597914506105323E-2</v>
      </c>
      <c r="G17" s="97">
        <f t="shared" si="7"/>
        <v>0.1231745408868434</v>
      </c>
      <c r="H17" s="97">
        <f t="shared" si="7"/>
        <v>0.21206692054406096</v>
      </c>
      <c r="I17" s="97">
        <f t="shared" si="7"/>
        <v>0.11667504394095474</v>
      </c>
      <c r="J17" s="97">
        <f t="shared" si="7"/>
        <v>8.9427638341115515E-2</v>
      </c>
      <c r="K17" s="97">
        <f t="shared" si="7"/>
        <v>0.12873853674907951</v>
      </c>
      <c r="L17" s="97">
        <f t="shared" si="7"/>
        <v>0.18674270852607258</v>
      </c>
      <c r="M17" s="97">
        <f t="shared" si="7"/>
        <v>0.29931207389915926</v>
      </c>
      <c r="N17" s="97">
        <f t="shared" si="7"/>
        <v>0.17051595860281418</v>
      </c>
      <c r="O17" s="97">
        <f t="shared" si="7"/>
        <v>0.16799071214012351</v>
      </c>
      <c r="P17" s="97">
        <f t="shared" si="7"/>
        <v>9.6582399824939588E-2</v>
      </c>
      <c r="Q17" s="97">
        <f t="shared" si="7"/>
        <v>0.22347328782606926</v>
      </c>
      <c r="R17" s="97">
        <f t="shared" si="7"/>
        <v>0.18873455532656702</v>
      </c>
      <c r="S17" s="97">
        <f t="shared" si="7"/>
        <v>0.13165772969170866</v>
      </c>
      <c r="T17" s="97">
        <f t="shared" si="7"/>
        <v>0.27376271329831958</v>
      </c>
      <c r="U17" s="97">
        <f t="shared" si="7"/>
        <v>0.2651693353589829</v>
      </c>
      <c r="V17" s="97">
        <f t="shared" si="7"/>
        <v>0.45087408516715966</v>
      </c>
      <c r="W17" s="97">
        <f t="shared" si="7"/>
        <v>0.33889201187678297</v>
      </c>
      <c r="X17" s="97">
        <f t="shared" si="7"/>
        <v>0.46159602193013516</v>
      </c>
      <c r="Y17" s="97">
        <f>IFERROR(Y10/Y8,0)</f>
        <v>0.33042206743823277</v>
      </c>
      <c r="Z17" s="97">
        <f t="shared" si="7"/>
        <v>0</v>
      </c>
      <c r="AA17" s="97">
        <f t="shared" si="7"/>
        <v>6.8558269718469445E-5</v>
      </c>
      <c r="AB17" s="97">
        <f t="shared" si="7"/>
        <v>4.5996994558473329E-2</v>
      </c>
      <c r="AC17" s="97">
        <f t="shared" si="7"/>
        <v>0</v>
      </c>
      <c r="AD17" s="97">
        <f t="shared" si="7"/>
        <v>4.4213712994028889E-2</v>
      </c>
      <c r="AE17" s="97">
        <f t="shared" si="7"/>
        <v>9.5618790931627659E-2</v>
      </c>
      <c r="AF17" s="97">
        <f t="shared" si="7"/>
        <v>0.11141737478387928</v>
      </c>
      <c r="AG17" s="97">
        <f t="shared" si="7"/>
        <v>0.11614121218414877</v>
      </c>
      <c r="AH17" s="97">
        <f t="shared" si="7"/>
        <v>4.6145972075861963E-2</v>
      </c>
      <c r="AI17" s="97">
        <f t="shared" si="7"/>
        <v>8.1435659797557888E-2</v>
      </c>
      <c r="AJ17" s="97">
        <f t="shared" si="7"/>
        <v>5.7838545294709894E-2</v>
      </c>
      <c r="AK17" s="97">
        <f t="shared" si="7"/>
        <v>2.5865267096705571E-2</v>
      </c>
      <c r="AL17" s="97">
        <f t="shared" si="7"/>
        <v>8.2686508103836154E-2</v>
      </c>
      <c r="AM17" s="97">
        <f t="shared" si="7"/>
        <v>2.6720017747856477E-2</v>
      </c>
      <c r="AN17" s="97">
        <f t="shared" si="7"/>
        <v>1.7537795830823315E-2</v>
      </c>
      <c r="AO17" s="97">
        <f t="shared" si="7"/>
        <v>1.7642909974638795E-2</v>
      </c>
      <c r="AP17" s="97">
        <f t="shared" si="7"/>
        <v>5.1777568480163107E-2</v>
      </c>
      <c r="AQ17" s="97">
        <f t="shared" si="7"/>
        <v>2.2887828948724331E-2</v>
      </c>
    </row>
    <row r="19" spans="1:43" x14ac:dyDescent="0.35">
      <c r="A19" s="1" t="s">
        <v>496</v>
      </c>
    </row>
    <row r="20" spans="1:43" x14ac:dyDescent="0.35">
      <c r="A20" s="76"/>
      <c r="B20" s="19" t="s">
        <v>9</v>
      </c>
      <c r="C20" s="20" t="s">
        <v>107</v>
      </c>
      <c r="D20" s="21" t="s">
        <v>106</v>
      </c>
      <c r="E20" s="19" t="s">
        <v>10</v>
      </c>
      <c r="F20" s="19" t="s">
        <v>11</v>
      </c>
      <c r="G20" s="19" t="s">
        <v>12</v>
      </c>
      <c r="H20" s="19" t="s">
        <v>13</v>
      </c>
      <c r="I20" s="19" t="s">
        <v>14</v>
      </c>
      <c r="J20" s="19" t="s">
        <v>15</v>
      </c>
      <c r="K20" s="19" t="s">
        <v>16</v>
      </c>
      <c r="L20" s="20" t="s">
        <v>101</v>
      </c>
      <c r="M20" s="21" t="s">
        <v>102</v>
      </c>
      <c r="N20" s="19" t="s">
        <v>17</v>
      </c>
      <c r="O20" s="20" t="s">
        <v>311</v>
      </c>
      <c r="P20" s="21" t="s">
        <v>312</v>
      </c>
      <c r="Q20" s="20" t="s">
        <v>313</v>
      </c>
      <c r="R20" s="21" t="s">
        <v>314</v>
      </c>
      <c r="S20" s="19" t="s">
        <v>18</v>
      </c>
      <c r="T20" s="19" t="s">
        <v>19</v>
      </c>
      <c r="U20" s="19" t="s">
        <v>20</v>
      </c>
      <c r="V20" s="19" t="s">
        <v>21</v>
      </c>
      <c r="W20" s="19" t="s">
        <v>22</v>
      </c>
      <c r="X20" s="19" t="s">
        <v>23</v>
      </c>
      <c r="Y20" s="19" t="s">
        <v>24</v>
      </c>
      <c r="Z20" s="20" t="s">
        <v>316</v>
      </c>
      <c r="AA20" s="22" t="s">
        <v>317</v>
      </c>
      <c r="AB20" s="21" t="s">
        <v>315</v>
      </c>
      <c r="AC20" s="19" t="s">
        <v>25</v>
      </c>
      <c r="AD20" s="19" t="s">
        <v>26</v>
      </c>
      <c r="AE20" s="19" t="s">
        <v>27</v>
      </c>
      <c r="AF20" s="19" t="s">
        <v>28</v>
      </c>
      <c r="AG20" s="19" t="s">
        <v>29</v>
      </c>
      <c r="AH20" s="19" t="s">
        <v>30</v>
      </c>
      <c r="AI20" s="19" t="s">
        <v>31</v>
      </c>
      <c r="AJ20" s="19" t="s">
        <v>32</v>
      </c>
      <c r="AK20" s="19" t="s">
        <v>33</v>
      </c>
      <c r="AL20" s="19" t="s">
        <v>34</v>
      </c>
      <c r="AM20" s="19" t="s">
        <v>35</v>
      </c>
      <c r="AN20" s="19" t="s">
        <v>36</v>
      </c>
      <c r="AO20" s="19" t="s">
        <v>37</v>
      </c>
      <c r="AP20" s="19" t="s">
        <v>38</v>
      </c>
      <c r="AQ20" s="19" t="s">
        <v>39</v>
      </c>
    </row>
    <row r="21" spans="1:43" x14ac:dyDescent="0.35">
      <c r="A21" t="s">
        <v>82</v>
      </c>
      <c r="B21" s="17">
        <f>SUMIFS(8:8,$34:$34,B$20)</f>
        <v>454004.30469012773</v>
      </c>
      <c r="C21" s="17">
        <f>SUMIFS(8:8,$34:$34,C$20)</f>
        <v>17369.497711539327</v>
      </c>
      <c r="D21" s="17">
        <f>SUMIFS(8:8,$34:$34,D$20)</f>
        <v>73923.484291312576</v>
      </c>
      <c r="E21" s="17">
        <f>SUMIFS(8:8,$34:$34,E$20)</f>
        <v>166340.70671915577</v>
      </c>
      <c r="F21" s="17">
        <f>SUMIFS(8:8,$34:$34,F$20)</f>
        <v>63076.281601423478</v>
      </c>
      <c r="G21" s="17">
        <f>SUMIFS(8:8,$34:$34,G$20)</f>
        <v>1232631.819501061</v>
      </c>
      <c r="H21" s="17">
        <f>SUMIFS(8:8,$34:$34,H$20)</f>
        <v>323476.72954805865</v>
      </c>
      <c r="I21" s="17">
        <f>SUMIFS(8:8,$34:$34,I$20)</f>
        <v>154352.38794923623</v>
      </c>
      <c r="J21" s="17">
        <f>SUMIFS(8:8,$34:$34,J$20)</f>
        <v>534284.32907906547</v>
      </c>
      <c r="K21" s="17">
        <f>SUMIFS(8:8,$34:$34,K$20)</f>
        <v>273457.51548171084</v>
      </c>
      <c r="L21" s="17">
        <f>SUMIFS(8:8,$34:$34,L$20)</f>
        <v>551187.88178227108</v>
      </c>
      <c r="M21" s="17">
        <f>SUMIFS(8:8,$34:$34,M$20)</f>
        <v>287262.00764832617</v>
      </c>
      <c r="N21" s="17">
        <f>SUMIFS(8:8,$34:$34,N$20)</f>
        <v>330154.43852352368</v>
      </c>
      <c r="O21" s="17">
        <f>SUMIFS(8:8,$34:$34,O$20)</f>
        <v>50989.84531563332</v>
      </c>
      <c r="P21" s="17">
        <f>SUMIFS(8:8,$34:$34,P$20)</f>
        <v>219537.40363539784</v>
      </c>
      <c r="Q21" s="17">
        <f>SUMIFS(8:8,$34:$34,Q$20)</f>
        <v>216239.50719206425</v>
      </c>
      <c r="R21" s="17">
        <f>SUMIFS(8:8,$34:$34,R$20)</f>
        <v>237895.21986255262</v>
      </c>
      <c r="S21" s="17">
        <f>SUMIFS(8:8,$34:$34,S$20)</f>
        <v>567999.17969576549</v>
      </c>
      <c r="T21" s="17">
        <f>SUMIFS(8:8,$34:$34,T$20)</f>
        <v>654612.75486280746</v>
      </c>
      <c r="U21" s="17">
        <f>SUMIFS(8:8,$34:$34,U$20)</f>
        <v>450036.29539568856</v>
      </c>
      <c r="V21" s="17">
        <f>SUMIFS(8:8,$34:$34,V$20)</f>
        <v>705795.49622194842</v>
      </c>
      <c r="W21" s="17">
        <f>SUMIFS(8:8,$34:$34,W$20)</f>
        <v>864841.21901943686</v>
      </c>
      <c r="X21" s="17">
        <f>SUMIFS(8:8,$34:$34,X$20)</f>
        <v>266593.43867709133</v>
      </c>
      <c r="Y21" s="17">
        <f>SUMIFS(8:8,$34:$34,Y$20)</f>
        <v>2345038.2266059127</v>
      </c>
      <c r="Z21" s="17">
        <f>SUMIFS(8:8,$34:$34,Z$20)</f>
        <v>361710.42872671696</v>
      </c>
      <c r="AA21" s="17">
        <f>SUMIFS(8:8,$34:$34,AA$20)</f>
        <v>111361.53510754601</v>
      </c>
      <c r="AB21" s="17">
        <f>SUMIFS(8:8,$34:$34,AB$20)</f>
        <v>349344.09285235434</v>
      </c>
      <c r="AC21" s="17">
        <f>SUMIFS(8:8,$34:$34,AC$20)</f>
        <v>0</v>
      </c>
      <c r="AD21" s="17">
        <f>SUMIFS(8:8,$34:$34,AD$20)</f>
        <v>1346015.6977509833</v>
      </c>
      <c r="AE21" s="17">
        <f>SUMIFS(8:8,$34:$34,AE$20)</f>
        <v>1835574.3113584032</v>
      </c>
      <c r="AF21" s="17">
        <f>SUMIFS(8:8,$34:$34,AF$20)</f>
        <v>966017.34643954423</v>
      </c>
      <c r="AG21" s="17">
        <f>SUMIFS(8:8,$34:$34,AG$20)</f>
        <v>358070.47856418433</v>
      </c>
      <c r="AH21" s="17">
        <f>SUMIFS(8:8,$34:$34,AH$20)</f>
        <v>684476.59847709525</v>
      </c>
      <c r="AI21" s="17">
        <f>SUMIFS(8:8,$34:$34,AI$20)</f>
        <v>550143.29516588966</v>
      </c>
      <c r="AJ21" s="17">
        <f>SUMIFS(8:8,$34:$34,AJ$20)</f>
        <v>1389349.7271460416</v>
      </c>
      <c r="AK21" s="17">
        <f>SUMIFS(8:8,$34:$34,AK$20)</f>
        <v>1935135.5752435944</v>
      </c>
      <c r="AL21" s="17">
        <f>SUMIFS(8:8,$34:$34,AL$20)</f>
        <v>2694919.9232675401</v>
      </c>
      <c r="AM21" s="17">
        <f>SUMIFS(8:8,$34:$34,AM$20)</f>
        <v>1239865.3484659391</v>
      </c>
      <c r="AN21" s="17">
        <f>SUMIFS(8:8,$34:$34,AN$20)</f>
        <v>985738.49523987656</v>
      </c>
      <c r="AO21" s="17">
        <f>SUMIFS(8:8,$34:$34,AO$20)</f>
        <v>1743990.1113959665</v>
      </c>
      <c r="AP21" s="17">
        <f>SUMIFS(8:8,$34:$34,AP$20)</f>
        <v>1032393.6469261519</v>
      </c>
      <c r="AQ21" s="17">
        <f>SUMIFS(8:8,$34:$34,AQ$20)</f>
        <v>65006.848898405093</v>
      </c>
    </row>
    <row r="22" spans="1:43" x14ac:dyDescent="0.35">
      <c r="A22" t="s">
        <v>81</v>
      </c>
      <c r="B22" s="17">
        <f>SUMIFS(9:9,$34:$34,B$20)</f>
        <v>66437.536445309524</v>
      </c>
      <c r="C22" s="17">
        <f>SUMIFS(9:9,$34:$34,C$20)</f>
        <v>9175.979900540704</v>
      </c>
      <c r="D22" s="17">
        <f>SUMIFS(9:9,$34:$34,D$20)</f>
        <v>158234.34769963915</v>
      </c>
      <c r="E22" s="17">
        <f>SUMIFS(9:9,$34:$34,E$20)</f>
        <v>25661.099602254741</v>
      </c>
      <c r="F22" s="17">
        <f>SUMIFS(9:9,$34:$34,F$20)</f>
        <v>1780.9415434315179</v>
      </c>
      <c r="G22" s="17">
        <f>SUMIFS(9:9,$34:$34,G$20)</f>
        <v>60805.325297489042</v>
      </c>
      <c r="H22" s="17">
        <f>SUMIFS(9:9,$34:$34,H$20)</f>
        <v>105782.04528470139</v>
      </c>
      <c r="I22" s="17">
        <f>SUMIFS(9:9,$34:$34,I$20)</f>
        <v>10769.887064800936</v>
      </c>
      <c r="J22" s="17">
        <f>SUMIFS(9:9,$34:$34,J$20)</f>
        <v>16603.726341024019</v>
      </c>
      <c r="K22" s="17">
        <f>SUMIFS(9:9,$34:$34,K$20)</f>
        <v>29321.483462203098</v>
      </c>
      <c r="L22" s="17">
        <f>SUMIFS(9:9,$34:$34,L$20)</f>
        <v>183659.59957424679</v>
      </c>
      <c r="M22" s="17">
        <f>SUMIFS(9:9,$34:$34,M$20)</f>
        <v>144575.17353309147</v>
      </c>
      <c r="N22" s="17">
        <f>SUMIFS(9:9,$34:$34,N$20)</f>
        <v>40578.784250686098</v>
      </c>
      <c r="O22" s="17">
        <f>SUMIFS(9:9,$34:$34,O$20)</f>
        <v>5539.062513732616</v>
      </c>
      <c r="P22" s="17">
        <f>SUMIFS(9:9,$34:$34,P$20)</f>
        <v>9348.8201380673963</v>
      </c>
      <c r="Q22" s="17">
        <f>SUMIFS(9:9,$34:$34,Q$20)</f>
        <v>28135.388303342461</v>
      </c>
      <c r="R22" s="17">
        <f>SUMIFS(9:9,$34:$34,R$20)</f>
        <v>38257.340910129635</v>
      </c>
      <c r="S22" s="17">
        <f>SUMIFS(9:9,$34:$34,S$20)</f>
        <v>36886.009597211632</v>
      </c>
      <c r="T22" s="17">
        <f>SUMIFS(9:9,$34:$34,T$20)</f>
        <v>185149.95851361618</v>
      </c>
      <c r="U22" s="17">
        <f>SUMIFS(9:9,$34:$34,U$20)</f>
        <v>59891.439041999169</v>
      </c>
      <c r="V22" s="17">
        <f>SUMIFS(9:9,$34:$34,V$20)</f>
        <v>113677.11828902224</v>
      </c>
      <c r="W22" s="17">
        <f>SUMIFS(9:9,$34:$34,W$20)</f>
        <v>60040.503102398397</v>
      </c>
      <c r="X22" s="17">
        <f>SUMIFS(9:9,$34:$34,X$20)</f>
        <v>56193.734809267153</v>
      </c>
      <c r="Y22" s="17">
        <f>SUMIFS(9:9,$34:$34,Y$20)</f>
        <v>118971.44253084381</v>
      </c>
      <c r="Z22" s="17">
        <f>SUMIFS(9:9,$34:$34,Z$20)</f>
        <v>0</v>
      </c>
      <c r="AA22" s="17">
        <f>SUMIFS(9:9,$34:$34,AA$20)</f>
        <v>0.70692272087524954</v>
      </c>
      <c r="AB22" s="17">
        <f>SUMIFS(9:9,$34:$34,AB$20)</f>
        <v>9713.9825847571628</v>
      </c>
      <c r="AC22" s="17">
        <f>SUMIFS(9:9,$34:$34,AC$20)</f>
        <v>0</v>
      </c>
      <c r="AD22" s="17">
        <f>SUMIFS(9:9,$34:$34,AD$20)</f>
        <v>78984.55745186354</v>
      </c>
      <c r="AE22" s="17">
        <f>SUMIFS(9:9,$34:$34,AE$20)</f>
        <v>212364.5608488633</v>
      </c>
      <c r="AF22" s="17">
        <f>SUMIFS(9:9,$34:$34,AF$20)</f>
        <v>103316.54378794067</v>
      </c>
      <c r="AG22" s="17">
        <f>SUMIFS(9:9,$34:$34,AG$20)</f>
        <v>34569.0466493649</v>
      </c>
      <c r="AH22" s="17">
        <f>SUMIFS(9:9,$34:$34,AH$20)</f>
        <v>34965.282094884176</v>
      </c>
      <c r="AI22" s="17">
        <f>SUMIFS(9:9,$34:$34,AI$20)</f>
        <v>34327.550353966151</v>
      </c>
      <c r="AJ22" s="17">
        <f>SUMIFS(9:9,$34:$34,AJ$20)</f>
        <v>83945.527060049033</v>
      </c>
      <c r="AK22" s="17">
        <f>SUMIFS(9:9,$34:$34,AK$20)</f>
        <v>69450.636729313352</v>
      </c>
      <c r="AL22" s="17">
        <f>SUMIFS(9:9,$34:$34,AL$20)</f>
        <v>215562.59866568053</v>
      </c>
      <c r="AM22" s="17">
        <f>SUMIFS(9:9,$34:$34,AM$20)</f>
        <v>42106.905415775625</v>
      </c>
      <c r="AN22" s="17">
        <f>SUMIFS(9:9,$34:$34,AN$20)</f>
        <v>30019.10043109208</v>
      </c>
      <c r="AO22" s="17">
        <f>SUMIFS(9:9,$34:$34,AO$20)</f>
        <v>50879.521707787986</v>
      </c>
      <c r="AP22" s="17">
        <f>SUMIFS(9:9,$34:$34,AP$20)</f>
        <v>35594.439269846567</v>
      </c>
      <c r="AQ22" s="17">
        <f>SUMIFS(9:9,$34:$34,AQ$20)</f>
        <v>2400.2537081898708</v>
      </c>
    </row>
    <row r="23" spans="1:43" x14ac:dyDescent="0.35">
      <c r="A23" t="s">
        <v>86</v>
      </c>
      <c r="B23" s="17">
        <f>SUMIFS(10:10,$34:$34,B$20)</f>
        <v>27723.613356038495</v>
      </c>
      <c r="C23" s="17">
        <f>SUMIFS(10:10,$34:$34,C$20)</f>
        <v>285.90377071909279</v>
      </c>
      <c r="D23" s="17">
        <f>SUMIFS(10:10,$34:$34,D$20)</f>
        <v>7805.7480820281653</v>
      </c>
      <c r="E23" s="17">
        <f>SUMIFS(10:10,$34:$34,E$20)</f>
        <v>7235.9057052124926</v>
      </c>
      <c r="F23" s="17">
        <f>SUMIFS(10:10,$34:$34,F$20)</f>
        <v>1803.8501086005328</v>
      </c>
      <c r="G23" s="17">
        <f>SUMIFS(10:10,$34:$34,G$20)</f>
        <v>151828.85844955762</v>
      </c>
      <c r="H23" s="17">
        <f>SUMIFS(10:10,$34:$34,H$20)</f>
        <v>68598.713902920848</v>
      </c>
      <c r="I23" s="17">
        <f>SUMIFS(10:10,$34:$34,I$20)</f>
        <v>18009.071646368429</v>
      </c>
      <c r="J23" s="17">
        <f>SUMIFS(10:10,$34:$34,J$20)</f>
        <v>47779.785752208212</v>
      </c>
      <c r="K23" s="17">
        <f>SUMIFS(10:10,$34:$34,K$20)</f>
        <v>35204.52040615421</v>
      </c>
      <c r="L23" s="17">
        <f>SUMIFS(10:10,$34:$34,L$20)</f>
        <v>102930.31795077</v>
      </c>
      <c r="M23" s="17">
        <f>SUMIFS(10:10,$34:$34,M$20)</f>
        <v>85980.987261656657</v>
      </c>
      <c r="N23" s="17">
        <f>SUMIFS(10:10,$34:$34,N$20)</f>
        <v>56296.600571812523</v>
      </c>
      <c r="O23" s="17">
        <f>SUMIFS(10:10,$34:$34,O$20)</f>
        <v>8565.8204264879823</v>
      </c>
      <c r="P23" s="17">
        <f>SUMIFS(10:10,$34:$34,P$20)</f>
        <v>21203.44929444314</v>
      </c>
      <c r="Q23" s="17">
        <f>SUMIFS(10:10,$34:$34,Q$20)</f>
        <v>48323.753630099549</v>
      </c>
      <c r="R23" s="17">
        <f>SUMIFS(10:10,$34:$34,R$20)</f>
        <v>44899.048535074762</v>
      </c>
      <c r="S23" s="17">
        <f>SUMIFS(10:10,$34:$34,S$20)</f>
        <v>74781.482465497349</v>
      </c>
      <c r="T23" s="17">
        <f>SUMIFS(10:10,$34:$34,T$20)</f>
        <v>179208.56393092993</v>
      </c>
      <c r="U23" s="17">
        <f>SUMIFS(10:10,$34:$34,U$20)</f>
        <v>119335.82533749365</v>
      </c>
      <c r="V23" s="17">
        <f>SUMIFS(10:10,$34:$34,V$20)</f>
        <v>318224.89867417247</v>
      </c>
      <c r="W23" s="17">
        <f>SUMIFS(10:10,$34:$34,W$20)</f>
        <v>293087.78066746646</v>
      </c>
      <c r="X23" s="17">
        <f>SUMIFS(10:10,$34:$34,X$20)</f>
        <v>123058.47076602079</v>
      </c>
      <c r="Y23" s="17">
        <f>SUMIFS(10:10,$34:$34,Y$20)</f>
        <v>111893.24994214252</v>
      </c>
      <c r="Z23" s="17">
        <f>SUMIFS(10:10,$34:$34,Z$20)</f>
        <v>0</v>
      </c>
      <c r="AA23" s="17">
        <f>SUMIFS(10:10,$34:$34,AA$20)</f>
        <v>7.6347541601659437</v>
      </c>
      <c r="AB23" s="17">
        <f>SUMIFS(10:10,$34:$34,AB$20)</f>
        <v>16068.778337964544</v>
      </c>
      <c r="AC23" s="17">
        <f>SUMIFS(10:10,$34:$34,AC$20)</f>
        <v>0</v>
      </c>
      <c r="AD23" s="17">
        <f>SUMIFS(10:10,$34:$34,AD$20)</f>
        <v>59512.351745819513</v>
      </c>
      <c r="AE23" s="17">
        <f>SUMIFS(10:10,$34:$34,AE$20)</f>
        <v>175515.39631724556</v>
      </c>
      <c r="AF23" s="17">
        <f>SUMIFS(10:10,$34:$34,AF$20)</f>
        <v>107631.11673598325</v>
      </c>
      <c r="AG23" s="17">
        <f>SUMIFS(10:10,$34:$34,AG$20)</f>
        <v>41586.739427802626</v>
      </c>
      <c r="AH23" s="17">
        <f>SUMIFS(10:10,$34:$34,AH$20)</f>
        <v>31585.837999905019</v>
      </c>
      <c r="AI23" s="17">
        <f>SUMIFS(10:10,$34:$34,AI$20)</f>
        <v>44801.282225036863</v>
      </c>
      <c r="AJ23" s="17">
        <f>SUMIFS(10:10,$34:$34,AJ$20)</f>
        <v>80357.967123729162</v>
      </c>
      <c r="AK23" s="17">
        <f>SUMIFS(10:10,$34:$34,AK$20)</f>
        <v>50052.798522012548</v>
      </c>
      <c r="AL23" s="17">
        <f>SUMIFS(10:10,$34:$34,AL$20)</f>
        <v>222833.51807445096</v>
      </c>
      <c r="AM23" s="17">
        <f>SUMIFS(10:10,$34:$34,AM$20)</f>
        <v>33129.224115962148</v>
      </c>
      <c r="AN23" s="17">
        <f>SUMIFS(10:10,$34:$34,AN$20)</f>
        <v>17287.680472099953</v>
      </c>
      <c r="AO23" s="17">
        <f>SUMIFS(10:10,$34:$34,AO$20)</f>
        <v>30769.060532019321</v>
      </c>
      <c r="AP23" s="17">
        <f>SUMIFS(10:10,$34:$34,AP$20)</f>
        <v>53454.832752204165</v>
      </c>
      <c r="AQ23" s="17">
        <f>SUMIFS(10:10,$34:$34,AQ$20)</f>
        <v>1487.8656380822645</v>
      </c>
    </row>
    <row r="24" spans="1:43" x14ac:dyDescent="0.35">
      <c r="A24" t="s">
        <v>85</v>
      </c>
      <c r="B24" s="17">
        <f>B21+B22-B23</f>
        <v>492718.22777939873</v>
      </c>
      <c r="C24" s="17">
        <f t="shared" ref="C24:AQ24" si="8">C21+C22-C23</f>
        <v>26259.573841360936</v>
      </c>
      <c r="D24" s="17">
        <f t="shared" si="8"/>
        <v>224352.08390892355</v>
      </c>
      <c r="E24" s="17">
        <f t="shared" si="8"/>
        <v>184765.90061619802</v>
      </c>
      <c r="F24" s="17">
        <f t="shared" si="8"/>
        <v>63053.373036254459</v>
      </c>
      <c r="G24" s="17">
        <f t="shared" si="8"/>
        <v>1141608.2863489925</v>
      </c>
      <c r="H24" s="17">
        <f t="shared" si="8"/>
        <v>360660.06092983921</v>
      </c>
      <c r="I24" s="17">
        <f t="shared" si="8"/>
        <v>147113.20336766876</v>
      </c>
      <c r="J24" s="17">
        <f t="shared" si="8"/>
        <v>503108.26966788131</v>
      </c>
      <c r="K24" s="17">
        <f t="shared" si="8"/>
        <v>267574.47853775974</v>
      </c>
      <c r="L24" s="17">
        <f t="shared" si="8"/>
        <v>631917.16340574785</v>
      </c>
      <c r="M24" s="17">
        <f t="shared" si="8"/>
        <v>345856.19391976099</v>
      </c>
      <c r="N24" s="17">
        <f t="shared" si="8"/>
        <v>314436.62220239727</v>
      </c>
      <c r="O24" s="17">
        <f t="shared" si="8"/>
        <v>47963.087402877951</v>
      </c>
      <c r="P24" s="17">
        <f t="shared" si="8"/>
        <v>207682.77447902207</v>
      </c>
      <c r="Q24" s="17">
        <f t="shared" si="8"/>
        <v>196051.14186530715</v>
      </c>
      <c r="R24" s="17">
        <f t="shared" si="8"/>
        <v>231253.5122376075</v>
      </c>
      <c r="S24" s="17">
        <f t="shared" si="8"/>
        <v>530103.70682747976</v>
      </c>
      <c r="T24" s="17">
        <f t="shared" si="8"/>
        <v>660554.14944549371</v>
      </c>
      <c r="U24" s="17">
        <f t="shared" si="8"/>
        <v>390591.90910019411</v>
      </c>
      <c r="V24" s="17">
        <f t="shared" si="8"/>
        <v>501247.71583679819</v>
      </c>
      <c r="W24" s="17">
        <f t="shared" si="8"/>
        <v>631793.94145436876</v>
      </c>
      <c r="X24" s="17">
        <f t="shared" si="8"/>
        <v>199728.70272033769</v>
      </c>
      <c r="Y24" s="17">
        <f t="shared" si="8"/>
        <v>2352116.419194614</v>
      </c>
      <c r="Z24" s="17">
        <f t="shared" si="8"/>
        <v>361710.42872671696</v>
      </c>
      <c r="AA24" s="17">
        <f t="shared" si="8"/>
        <v>111354.6072761067</v>
      </c>
      <c r="AB24" s="17">
        <f t="shared" si="8"/>
        <v>342989.29709914693</v>
      </c>
      <c r="AC24" s="17">
        <f t="shared" si="8"/>
        <v>0</v>
      </c>
      <c r="AD24" s="17">
        <f t="shared" si="8"/>
        <v>1365487.9034570274</v>
      </c>
      <c r="AE24" s="17">
        <f t="shared" si="8"/>
        <v>1872423.4758900208</v>
      </c>
      <c r="AF24" s="17">
        <f t="shared" si="8"/>
        <v>961702.77349150169</v>
      </c>
      <c r="AG24" s="17">
        <f t="shared" si="8"/>
        <v>351052.78578574664</v>
      </c>
      <c r="AH24" s="17">
        <f t="shared" si="8"/>
        <v>687856.04257207445</v>
      </c>
      <c r="AI24" s="17">
        <f t="shared" si="8"/>
        <v>539669.56329481897</v>
      </c>
      <c r="AJ24" s="17">
        <f t="shared" si="8"/>
        <v>1392937.2870823615</v>
      </c>
      <c r="AK24" s="17">
        <f t="shared" si="8"/>
        <v>1954533.4134508951</v>
      </c>
      <c r="AL24" s="17">
        <f t="shared" si="8"/>
        <v>2687649.0038587698</v>
      </c>
      <c r="AM24" s="17">
        <f t="shared" si="8"/>
        <v>1248843.0297657526</v>
      </c>
      <c r="AN24" s="17">
        <f t="shared" si="8"/>
        <v>998469.91519886872</v>
      </c>
      <c r="AO24" s="17">
        <f t="shared" si="8"/>
        <v>1764100.5725717351</v>
      </c>
      <c r="AP24" s="17">
        <f t="shared" si="8"/>
        <v>1014533.2534437944</v>
      </c>
      <c r="AQ24" s="17">
        <f t="shared" si="8"/>
        <v>65919.236968512705</v>
      </c>
    </row>
    <row r="25" spans="1:43" x14ac:dyDescent="0.35">
      <c r="A25" t="s">
        <v>91</v>
      </c>
      <c r="B25" s="18">
        <f ca="1">AVERAGEIF($A$34:$AN$34,B7,$A$12:$AN$12)</f>
        <v>9.313966410654162E-2</v>
      </c>
      <c r="C25" s="18">
        <f ca="1">AVERAGEIF($A$34:$AN$34,C7,$A$12:$AN$12)</f>
        <v>6.8130551920015325E-2</v>
      </c>
      <c r="D25" s="18">
        <f ca="1">AVERAGEIF($A$34:$AN$34,D7,$A$12:$AN$12)</f>
        <v>7.1654086312290421E-2</v>
      </c>
      <c r="E25" s="18">
        <f ca="1">AVERAGEIF($A$34:$AN$34,E7,$A$12:$AN$12)</f>
        <v>0</v>
      </c>
      <c r="F25" s="18">
        <f>AVERAGEIF($A$34:$AN$34,F7,$A$12:$AN$12)</f>
        <v>0</v>
      </c>
      <c r="G25" s="18">
        <f ca="1">AVERAGEIF($A$34:$AN$34,G7,$A$12:$AN$12)</f>
        <v>0.10853317996161328</v>
      </c>
      <c r="H25" s="18">
        <f ca="1">AVERAGEIF($A$34:$AN$34,H7,$A$12:$AN$12)</f>
        <v>0.11282711955434113</v>
      </c>
      <c r="I25" s="18">
        <f ca="1">AVERAGEIF($A$34:$AN$34,I7,$A$12:$AN$12)</f>
        <v>0.10417939907762257</v>
      </c>
      <c r="J25" s="18">
        <f ca="1">AVERAGEIF($A$34:$AN$34,J7,$A$12:$AN$12)</f>
        <v>0.11160317827991699</v>
      </c>
      <c r="K25" s="18">
        <f ca="1">AVERAGEIF($A$34:$AN$34,K7,$A$12:$AN$12)</f>
        <v>0.2429235447507363</v>
      </c>
      <c r="L25" s="18">
        <f ca="1">AVERAGEIF($A$34:$AN$34,L7,$A$12:$AN$12)</f>
        <v>0.12760338412807262</v>
      </c>
      <c r="M25" s="18">
        <f>AVERAGEIF($A$34:$AN$34,M7,$A$12:$AN$12)</f>
        <v>0</v>
      </c>
      <c r="N25" s="18">
        <f ca="1">AVERAGEIF($A$34:$AN$34,N7,$A$12:$AN$12)</f>
        <v>0</v>
      </c>
      <c r="O25" s="18">
        <f ca="1">AVERAGEIF($A$34:$AN$34,O7,$A$12:$AN$12)</f>
        <v>9.9932300445205333E-2</v>
      </c>
      <c r="P25" s="18">
        <f ca="1">AVERAGEIF($A$34:$AN$34,P7,$A$12:$AN$12)</f>
        <v>0.10051000049914288</v>
      </c>
      <c r="Q25" s="18">
        <f ca="1">AVERAGEIF($A$34:$AN$34,Q7,$A$12:$AN$12)</f>
        <v>0.15326455707174078</v>
      </c>
      <c r="R25" s="18">
        <f ca="1">AVERAGEIF($A$34:$AN$34,R7,$A$12:$AN$12)</f>
        <v>0.14990380290688837</v>
      </c>
      <c r="S25" s="18">
        <f ca="1">AVERAGEIF($A$34:$AN$34,S7,$A$12:$AN$12)</f>
        <v>0</v>
      </c>
      <c r="T25" s="18">
        <f ca="1">AVERAGEIF($A$34:$AN$34,T7,$A$12:$AN$12)</f>
        <v>0</v>
      </c>
      <c r="U25" s="18">
        <f ca="1">AVERAGEIF($A$34:$AN$34,U7,$A$12:$AN$12)</f>
        <v>0</v>
      </c>
      <c r="V25" s="18">
        <f ca="1">AVERAGEIF($A$34:$AN$34,V7,$A$12:$AN$12)</f>
        <v>0.50931306495931294</v>
      </c>
      <c r="W25" s="18">
        <f ca="1">AVERAGEIF($A$34:$AN$34,W7,$A$12:$AN$12)</f>
        <v>0.29079029211333762</v>
      </c>
      <c r="X25" s="18">
        <f ca="1">AVERAGEIF($A$34:$AN$34,X7,$A$12:$AN$12)</f>
        <v>0</v>
      </c>
      <c r="Y25" s="18">
        <f ca="1">AVERAGEIF($A$34:$AN$34,Y7,$A$12:$AN$12)</f>
        <v>0.1833637080093265</v>
      </c>
      <c r="Z25" s="18">
        <f ca="1">AVERAGEIF($A$34:$AN$34,Z7,$A$12:$AN$12)</f>
        <v>0</v>
      </c>
      <c r="AA25" s="18">
        <f ca="1">AVERAGEIF($A$34:$AN$34,AA7,$A$12:$AN$12)</f>
        <v>0.10694035537281367</v>
      </c>
      <c r="AB25" s="18">
        <f ca="1">AVERAGEIF($A$34:$AN$34,AB7,$A$12:$AN$12)</f>
        <v>9.0606329316006609E-2</v>
      </c>
      <c r="AC25" s="18" t="e">
        <f>AVERAGEIF($A$34:$AN$34,AC7,$A$12:$AN$12)</f>
        <v>#DIV/0!</v>
      </c>
      <c r="AD25" s="18">
        <f ca="1">AVERAGEIF($A$34:$AN$34,AD7,$A$12:$AN$12)</f>
        <v>6.4291368318930134E-2</v>
      </c>
      <c r="AE25" s="18">
        <f ca="1">AVERAGEIF($A$34:$AN$34,AE7,$A$12:$AN$12)</f>
        <v>7.8875577723888715E-2</v>
      </c>
      <c r="AF25" s="18">
        <f ca="1">AVERAGEIF($A$34:$AN$34,AF7,$A$12:$AN$12)</f>
        <v>5.9731166821400963E-2</v>
      </c>
      <c r="AG25" s="18">
        <f>AVERAGEIF($A$34:$AN$34,AG7,$A$12:$AN$12)</f>
        <v>0</v>
      </c>
      <c r="AH25" s="18">
        <f ca="1">AVERAGEIF($A$34:$AN$34,AH7,$A$12:$AN$12)</f>
        <v>7.272954673659289E-2</v>
      </c>
      <c r="AI25" s="18">
        <f ca="1">AVERAGEIF($A$34:$AN$34,AI7,$A$12:$AN$12)</f>
        <v>6.3039390718424043E-2</v>
      </c>
      <c r="AJ25" s="18">
        <f ca="1">AVERAGEIF($A$34:$AN$34,AJ7,$A$12:$AN$12)</f>
        <v>9.3966657405427784E-2</v>
      </c>
      <c r="AK25" s="18">
        <f ca="1">AVERAGEIF($A$34:$AN$34,AK7,$A$12:$AN$12)</f>
        <v>2.4971265574503607E-2</v>
      </c>
      <c r="AL25" s="18">
        <f ca="1">AVERAGEIF($A$34:$AN$34,AL7,$A$12:$AN$12)</f>
        <v>6.0468015264906035E-2</v>
      </c>
      <c r="AM25" s="18">
        <f>AVERAGEIF($A$34:$AN$34,AM7,$A$12:$AN$12)</f>
        <v>0</v>
      </c>
      <c r="AN25" s="18">
        <f>AVERAGEIF($A$34:$AN$34,AN7,$A$12:$AN$12)</f>
        <v>0</v>
      </c>
      <c r="AO25" s="18" t="e">
        <f>AVERAGEIF($A$34:$AN$34,AO7,$A$12:$AN$12)</f>
        <v>#DIV/0!</v>
      </c>
      <c r="AP25" s="18" t="e">
        <f>AVERAGEIF($A$34:$AN$34,AP7,$A$12:$AN$12)</f>
        <v>#DIV/0!</v>
      </c>
      <c r="AQ25" s="18" t="e">
        <f>AVERAGEIF($A$34:$AN$34,AQ7,$A$12:$AN$12)</f>
        <v>#DIV/0!</v>
      </c>
    </row>
    <row r="26" spans="1:43" x14ac:dyDescent="0.35">
      <c r="A26" t="s">
        <v>92</v>
      </c>
      <c r="B26" s="17">
        <f ca="1">B22*(1-B25)</f>
        <v>60249.566616727279</v>
      </c>
      <c r="C26" s="77">
        <f t="shared" ref="C26:AQ26" ca="1" si="9">C22*(1-C25)</f>
        <v>8550.8153255098987</v>
      </c>
      <c r="D26" s="78">
        <f t="shared" ca="1" si="9"/>
        <v>146896.21009200023</v>
      </c>
      <c r="E26" s="17">
        <f t="shared" ca="1" si="9"/>
        <v>25661.099602254741</v>
      </c>
      <c r="F26" s="17">
        <f t="shared" si="9"/>
        <v>1780.9415434315179</v>
      </c>
      <c r="G26" s="17">
        <f t="shared" ca="1" si="9"/>
        <v>54205.929984352231</v>
      </c>
      <c r="H26" s="17">
        <f t="shared" ca="1" si="9"/>
        <v>93846.96181466167</v>
      </c>
      <c r="I26" s="17">
        <f t="shared" ca="1" si="9"/>
        <v>9647.8867022561153</v>
      </c>
      <c r="J26" s="17">
        <f t="shared" ca="1" si="9"/>
        <v>14750.697710075763</v>
      </c>
      <c r="K26" s="17">
        <f t="shared" ca="1" si="9"/>
        <v>22198.604762214629</v>
      </c>
      <c r="L26" s="77">
        <f t="shared" ca="1" si="9"/>
        <v>160224.01314096618</v>
      </c>
      <c r="M26" s="78">
        <f t="shared" si="9"/>
        <v>144575.17353309147</v>
      </c>
      <c r="N26" s="17">
        <f t="shared" ca="1" si="9"/>
        <v>40578.784250686098</v>
      </c>
      <c r="O26" s="77">
        <f t="shared" ca="1" si="9"/>
        <v>4985.5312544255139</v>
      </c>
      <c r="P26" s="78">
        <f t="shared" ca="1" si="9"/>
        <v>8409.1702213238459</v>
      </c>
      <c r="Q26" s="77">
        <f t="shared" ca="1" si="9"/>
        <v>23823.23047698924</v>
      </c>
      <c r="R26" s="78">
        <f t="shared" ca="1" si="9"/>
        <v>32522.420018595923</v>
      </c>
      <c r="S26" s="17">
        <f t="shared" ca="1" si="9"/>
        <v>36886.009597211632</v>
      </c>
      <c r="T26" s="17">
        <f t="shared" ca="1" si="9"/>
        <v>185149.95851361618</v>
      </c>
      <c r="U26" s="17">
        <f t="shared" ca="1" si="9"/>
        <v>59891.439041999169</v>
      </c>
      <c r="V26" s="17">
        <f t="shared" ca="1" si="9"/>
        <v>55779.876757497957</v>
      </c>
      <c r="W26" s="17">
        <f t="shared" ca="1" si="9"/>
        <v>42581.307666620211</v>
      </c>
      <c r="X26" s="17">
        <f t="shared" ca="1" si="9"/>
        <v>56193.734809267153</v>
      </c>
      <c r="Y26" s="17">
        <f t="shared" ca="1" si="9"/>
        <v>97156.397681169808</v>
      </c>
      <c r="Z26" s="77">
        <f t="shared" ca="1" si="9"/>
        <v>0</v>
      </c>
      <c r="AA26" s="79">
        <f t="shared" ca="1" si="9"/>
        <v>0.63132415388373397</v>
      </c>
      <c r="AB26" s="78">
        <f t="shared" ca="1" si="9"/>
        <v>8833.8342797127025</v>
      </c>
      <c r="AC26" s="17" t="e">
        <f t="shared" si="9"/>
        <v>#DIV/0!</v>
      </c>
      <c r="AD26" s="17">
        <f t="shared" ca="1" si="9"/>
        <v>73906.532177218091</v>
      </c>
      <c r="AE26" s="17">
        <f t="shared" ca="1" si="9"/>
        <v>195614.18342382929</v>
      </c>
      <c r="AF26" s="17">
        <f t="shared" ca="1" si="9"/>
        <v>97145.326075532605</v>
      </c>
      <c r="AG26" s="17">
        <f t="shared" si="9"/>
        <v>34569.0466493649</v>
      </c>
      <c r="AH26" s="17">
        <f t="shared" ca="1" si="9"/>
        <v>32422.272976606142</v>
      </c>
      <c r="AI26" s="17">
        <f t="shared" ca="1" si="9"/>
        <v>32163.562494796104</v>
      </c>
      <c r="AJ26" s="17">
        <f t="shared" ca="1" si="9"/>
        <v>76057.446478079335</v>
      </c>
      <c r="AK26" s="17">
        <f t="shared" ca="1" si="9"/>
        <v>67716.36643522729</v>
      </c>
      <c r="AL26" s="17">
        <f t="shared" ca="1" si="9"/>
        <v>202527.95615902133</v>
      </c>
      <c r="AM26" s="17">
        <f t="shared" si="9"/>
        <v>42106.905415775625</v>
      </c>
      <c r="AN26" s="17">
        <f t="shared" si="9"/>
        <v>30019.10043109208</v>
      </c>
      <c r="AO26" s="17" t="e">
        <f t="shared" si="9"/>
        <v>#DIV/0!</v>
      </c>
      <c r="AP26" s="17" t="e">
        <f t="shared" si="9"/>
        <v>#DIV/0!</v>
      </c>
      <c r="AQ26" s="17" t="e">
        <f t="shared" si="9"/>
        <v>#DIV/0!</v>
      </c>
    </row>
    <row r="27" spans="1:43" x14ac:dyDescent="0.35">
      <c r="A27" t="s">
        <v>94</v>
      </c>
      <c r="B27" s="17">
        <f ca="1">B24-B26</f>
        <v>432468.66116267146</v>
      </c>
      <c r="C27" s="77">
        <f t="shared" ref="C27:AQ27" ca="1" si="10">C24-C26</f>
        <v>17708.758515851037</v>
      </c>
      <c r="D27" s="78">
        <f t="shared" ca="1" si="10"/>
        <v>77455.873816923326</v>
      </c>
      <c r="E27" s="17">
        <f t="shared" ca="1" si="10"/>
        <v>159104.80101394327</v>
      </c>
      <c r="F27" s="17">
        <f t="shared" si="10"/>
        <v>61272.431492822943</v>
      </c>
      <c r="G27" s="17">
        <f t="shared" ca="1" si="10"/>
        <v>1087402.3563646402</v>
      </c>
      <c r="H27" s="17">
        <f t="shared" ca="1" si="10"/>
        <v>266813.09911517752</v>
      </c>
      <c r="I27" s="17">
        <f t="shared" ca="1" si="10"/>
        <v>137465.31666541265</v>
      </c>
      <c r="J27" s="17">
        <f t="shared" ca="1" si="10"/>
        <v>488357.57195780554</v>
      </c>
      <c r="K27" s="17">
        <f t="shared" ca="1" si="10"/>
        <v>245375.8737755451</v>
      </c>
      <c r="L27" s="77">
        <f t="shared" ca="1" si="10"/>
        <v>471693.15026478167</v>
      </c>
      <c r="M27" s="78">
        <f t="shared" si="10"/>
        <v>201281.02038666952</v>
      </c>
      <c r="N27" s="17">
        <f t="shared" ca="1" si="10"/>
        <v>273857.83795171115</v>
      </c>
      <c r="O27" s="77">
        <f t="shared" ca="1" si="10"/>
        <v>42977.556148452437</v>
      </c>
      <c r="P27" s="78">
        <f t="shared" ca="1" si="10"/>
        <v>199273.60425769823</v>
      </c>
      <c r="Q27" s="77">
        <f t="shared" ca="1" si="10"/>
        <v>172227.91138831791</v>
      </c>
      <c r="R27" s="78">
        <f t="shared" ca="1" si="10"/>
        <v>198731.09221901157</v>
      </c>
      <c r="S27" s="17">
        <f t="shared" ca="1" si="10"/>
        <v>493217.69723026815</v>
      </c>
      <c r="T27" s="17">
        <f t="shared" ca="1" si="10"/>
        <v>475404.19093187753</v>
      </c>
      <c r="U27" s="17">
        <f t="shared" ca="1" si="10"/>
        <v>330700.47005819494</v>
      </c>
      <c r="V27" s="17">
        <f t="shared" ca="1" si="10"/>
        <v>445467.83907930023</v>
      </c>
      <c r="W27" s="17">
        <f t="shared" ca="1" si="10"/>
        <v>589212.63378774852</v>
      </c>
      <c r="X27" s="17">
        <f t="shared" ca="1" si="10"/>
        <v>143534.96791107053</v>
      </c>
      <c r="Y27" s="17">
        <f t="shared" ca="1" si="10"/>
        <v>2254960.0215134444</v>
      </c>
      <c r="Z27" s="77">
        <f t="shared" ca="1" si="10"/>
        <v>361710.42872671696</v>
      </c>
      <c r="AA27" s="79">
        <f t="shared" ca="1" si="10"/>
        <v>111353.97595195282</v>
      </c>
      <c r="AB27" s="78">
        <f t="shared" ca="1" si="10"/>
        <v>334155.46281943424</v>
      </c>
      <c r="AC27" s="17" t="e">
        <f t="shared" si="10"/>
        <v>#DIV/0!</v>
      </c>
      <c r="AD27" s="17">
        <f t="shared" ca="1" si="10"/>
        <v>1291581.3712798094</v>
      </c>
      <c r="AE27" s="17">
        <f t="shared" ca="1" si="10"/>
        <v>1676809.2924661916</v>
      </c>
      <c r="AF27" s="17">
        <f t="shared" ca="1" si="10"/>
        <v>864557.4474159691</v>
      </c>
      <c r="AG27" s="17">
        <f t="shared" si="10"/>
        <v>316483.73913638177</v>
      </c>
      <c r="AH27" s="17">
        <f t="shared" ca="1" si="10"/>
        <v>655433.7695954683</v>
      </c>
      <c r="AI27" s="17">
        <f t="shared" ca="1" si="10"/>
        <v>507506.00080002286</v>
      </c>
      <c r="AJ27" s="17">
        <f t="shared" ca="1" si="10"/>
        <v>1316879.8406042822</v>
      </c>
      <c r="AK27" s="17">
        <f t="shared" ca="1" si="10"/>
        <v>1886817.0470156679</v>
      </c>
      <c r="AL27" s="17">
        <f t="shared" ca="1" si="10"/>
        <v>2485121.0476997485</v>
      </c>
      <c r="AM27" s="17">
        <f t="shared" si="10"/>
        <v>1206736.1243499769</v>
      </c>
      <c r="AN27" s="17">
        <f t="shared" si="10"/>
        <v>968450.81476777664</v>
      </c>
      <c r="AO27" s="17" t="e">
        <f t="shared" si="10"/>
        <v>#DIV/0!</v>
      </c>
      <c r="AP27" s="17" t="e">
        <f t="shared" si="10"/>
        <v>#DIV/0!</v>
      </c>
      <c r="AQ27" s="17" t="e">
        <f t="shared" si="10"/>
        <v>#DIV/0!</v>
      </c>
    </row>
    <row r="28" spans="1:43" x14ac:dyDescent="0.35">
      <c r="A28" s="7" t="s">
        <v>93</v>
      </c>
      <c r="B28" s="18">
        <f ca="1">IF(ISERROR(B27/B24),1,B27/B24)</f>
        <v>0.87772003709247304</v>
      </c>
      <c r="C28" s="80">
        <f t="shared" ref="C28:AQ28" ca="1" si="11">IF(ISERROR(C27/C24),1,C27/C24)</f>
        <v>0.67437341606657464</v>
      </c>
      <c r="D28" s="81">
        <f t="shared" ca="1" si="11"/>
        <v>0.34524249771785842</v>
      </c>
      <c r="E28" s="18">
        <f t="shared" ca="1" si="11"/>
        <v>0.8611156089047034</v>
      </c>
      <c r="F28" s="18">
        <f t="shared" si="11"/>
        <v>0.97175501551031207</v>
      </c>
      <c r="G28" s="18">
        <f t="shared" ca="1" si="11"/>
        <v>0.95251792525288181</v>
      </c>
      <c r="H28" s="18">
        <f t="shared" ca="1" si="11"/>
        <v>0.73979108867028631</v>
      </c>
      <c r="I28" s="18">
        <f t="shared" ca="1" si="11"/>
        <v>0.93441862129707098</v>
      </c>
      <c r="J28" s="18">
        <f t="shared" ca="1" si="11"/>
        <v>0.97068086811649268</v>
      </c>
      <c r="K28" s="18">
        <f t="shared" ca="1" si="11"/>
        <v>0.91703766037954926</v>
      </c>
      <c r="L28" s="80">
        <f t="shared" ca="1" si="11"/>
        <v>0.74644775863116108</v>
      </c>
      <c r="M28" s="81">
        <f t="shared" si="11"/>
        <v>0.58197893785116639</v>
      </c>
      <c r="N28" s="18">
        <f t="shared" ca="1" si="11"/>
        <v>0.87094765245071781</v>
      </c>
      <c r="O28" s="80">
        <f t="shared" ca="1" si="11"/>
        <v>0.89605483040430034</v>
      </c>
      <c r="P28" s="81">
        <f t="shared" ca="1" si="11"/>
        <v>0.95950954409956013</v>
      </c>
      <c r="Q28" s="80">
        <f t="shared" ca="1" si="11"/>
        <v>0.87848461248261189</v>
      </c>
      <c r="R28" s="81">
        <f t="shared" ca="1" si="11"/>
        <v>0.85936464400514745</v>
      </c>
      <c r="S28" s="18">
        <f t="shared" ca="1" si="11"/>
        <v>0.93041737093678534</v>
      </c>
      <c r="T28" s="18">
        <f t="shared" ca="1" si="11"/>
        <v>0.71970510113509778</v>
      </c>
      <c r="U28" s="18">
        <f t="shared" ca="1" si="11"/>
        <v>0.8466649266238746</v>
      </c>
      <c r="V28" s="18">
        <f t="shared" ca="1" si="11"/>
        <v>0.88871794325411069</v>
      </c>
      <c r="W28" s="18">
        <f t="shared" ca="1" si="11"/>
        <v>0.93260253878250321</v>
      </c>
      <c r="X28" s="18">
        <f t="shared" ca="1" si="11"/>
        <v>0.71864967806880398</v>
      </c>
      <c r="Y28" s="18">
        <f ca="1">IF(ISERROR(Y27/Y24),1,Y27/Y24)</f>
        <v>0.95869405234863458</v>
      </c>
      <c r="Z28" s="80">
        <f t="shared" ca="1" si="11"/>
        <v>1</v>
      </c>
      <c r="AA28" s="82">
        <f t="shared" ca="1" si="11"/>
        <v>0.99999433050711295</v>
      </c>
      <c r="AB28" s="81">
        <f t="shared" ca="1" si="11"/>
        <v>0.97424457744184612</v>
      </c>
      <c r="AC28" s="18">
        <f t="shared" si="11"/>
        <v>1</v>
      </c>
      <c r="AD28" s="18">
        <f t="shared" ca="1" si="11"/>
        <v>0.94587536660697791</v>
      </c>
      <c r="AE28" s="18">
        <f t="shared" ca="1" si="11"/>
        <v>0.89552887691132599</v>
      </c>
      <c r="AF28" s="18">
        <f t="shared" ca="1" si="11"/>
        <v>0.89898612258042843</v>
      </c>
      <c r="AG28" s="18">
        <f t="shared" si="11"/>
        <v>0.90152749657864006</v>
      </c>
      <c r="AH28" s="18">
        <f t="shared" ca="1" si="11"/>
        <v>0.95286474062891013</v>
      </c>
      <c r="AI28" s="18">
        <f t="shared" ca="1" si="11"/>
        <v>0.94040137765333764</v>
      </c>
      <c r="AJ28" s="18">
        <f t="shared" ca="1" si="11"/>
        <v>0.94539779559107873</v>
      </c>
      <c r="AK28" s="18">
        <f t="shared" ca="1" si="11"/>
        <v>0.96535420373516756</v>
      </c>
      <c r="AL28" s="18">
        <f t="shared" ca="1" si="11"/>
        <v>0.92464493843197404</v>
      </c>
      <c r="AM28" s="18">
        <f t="shared" si="11"/>
        <v>0.96628326826336708</v>
      </c>
      <c r="AN28" s="18">
        <f t="shared" si="11"/>
        <v>0.96993489741239414</v>
      </c>
      <c r="AO28" s="18">
        <f t="shared" si="11"/>
        <v>1</v>
      </c>
      <c r="AP28" s="18">
        <f t="shared" si="11"/>
        <v>1</v>
      </c>
      <c r="AQ28" s="18">
        <f t="shared" si="11"/>
        <v>1</v>
      </c>
    </row>
    <row r="30" spans="1:43" x14ac:dyDescent="0.35">
      <c r="A30" s="7" t="s">
        <v>501</v>
      </c>
      <c r="B30" s="97">
        <f>IFERROR(B23/B21,0)</f>
        <v>6.1064648660018185E-2</v>
      </c>
      <c r="C30" s="97">
        <f t="shared" ref="C30:AQ30" si="12">IFERROR(C23/C21,0)</f>
        <v>1.6460105839972233E-2</v>
      </c>
      <c r="D30" s="97">
        <f t="shared" si="12"/>
        <v>0.10559226417504633</v>
      </c>
      <c r="E30" s="97">
        <f t="shared" si="12"/>
        <v>4.3500510776531449E-2</v>
      </c>
      <c r="F30" s="97">
        <f t="shared" si="12"/>
        <v>2.8597914506105323E-2</v>
      </c>
      <c r="G30" s="97">
        <f t="shared" si="12"/>
        <v>0.1231745408868434</v>
      </c>
      <c r="H30" s="97">
        <f t="shared" si="12"/>
        <v>0.21206692054406096</v>
      </c>
      <c r="I30" s="97">
        <f t="shared" si="12"/>
        <v>0.11667504394095474</v>
      </c>
      <c r="J30" s="97">
        <f t="shared" si="12"/>
        <v>8.9427638341115515E-2</v>
      </c>
      <c r="K30" s="97">
        <f t="shared" si="12"/>
        <v>0.12873853674907951</v>
      </c>
      <c r="L30" s="97">
        <f t="shared" si="12"/>
        <v>0.18674270852607258</v>
      </c>
      <c r="M30" s="97">
        <f t="shared" si="12"/>
        <v>0.29931207389915926</v>
      </c>
      <c r="N30" s="97">
        <f t="shared" si="12"/>
        <v>0.17051595860281418</v>
      </c>
      <c r="O30" s="97">
        <f t="shared" si="12"/>
        <v>0.16799071214012351</v>
      </c>
      <c r="P30" s="97">
        <f t="shared" si="12"/>
        <v>9.6582399824939588E-2</v>
      </c>
      <c r="Q30" s="97">
        <f t="shared" si="12"/>
        <v>0.22347328782606926</v>
      </c>
      <c r="R30" s="97">
        <f t="shared" si="12"/>
        <v>0.18873455532656702</v>
      </c>
      <c r="S30" s="97">
        <f t="shared" si="12"/>
        <v>0.13165772969170866</v>
      </c>
      <c r="T30" s="97">
        <f t="shared" si="12"/>
        <v>0.27376271329831958</v>
      </c>
      <c r="U30" s="97">
        <f t="shared" si="12"/>
        <v>0.2651693353589829</v>
      </c>
      <c r="V30" s="97">
        <f t="shared" si="12"/>
        <v>0.45087408516715966</v>
      </c>
      <c r="W30" s="97">
        <f t="shared" si="12"/>
        <v>0.33889201187678297</v>
      </c>
      <c r="X30" s="97">
        <f t="shared" si="12"/>
        <v>0.46159602193013516</v>
      </c>
      <c r="Y30" s="97">
        <f t="shared" si="12"/>
        <v>4.771489380115182E-2</v>
      </c>
      <c r="Z30" s="97">
        <f t="shared" si="12"/>
        <v>0</v>
      </c>
      <c r="AA30" s="97">
        <f t="shared" si="12"/>
        <v>6.8558269718469445E-5</v>
      </c>
      <c r="AB30" s="97">
        <f t="shared" si="12"/>
        <v>4.5996994558473329E-2</v>
      </c>
      <c r="AC30" s="97">
        <f t="shared" si="12"/>
        <v>0</v>
      </c>
      <c r="AD30" s="97">
        <f t="shared" si="12"/>
        <v>4.4213712994028889E-2</v>
      </c>
      <c r="AE30" s="97">
        <f t="shared" si="12"/>
        <v>9.5618790931627659E-2</v>
      </c>
      <c r="AF30" s="97">
        <f t="shared" si="12"/>
        <v>0.11141737478387928</v>
      </c>
      <c r="AG30" s="97">
        <f t="shared" si="12"/>
        <v>0.11614121218414877</v>
      </c>
      <c r="AH30" s="97">
        <f t="shared" si="12"/>
        <v>4.6145972075861963E-2</v>
      </c>
      <c r="AI30" s="97">
        <f t="shared" si="12"/>
        <v>8.1435659797557888E-2</v>
      </c>
      <c r="AJ30" s="97">
        <f t="shared" si="12"/>
        <v>5.7838545294709894E-2</v>
      </c>
      <c r="AK30" s="97">
        <f t="shared" si="12"/>
        <v>2.5865267096705571E-2</v>
      </c>
      <c r="AL30" s="97">
        <f t="shared" si="12"/>
        <v>8.2686508103836154E-2</v>
      </c>
      <c r="AM30" s="97">
        <f t="shared" si="12"/>
        <v>2.6720017747856477E-2</v>
      </c>
      <c r="AN30" s="97">
        <f t="shared" si="12"/>
        <v>1.7537795830823315E-2</v>
      </c>
      <c r="AO30" s="97">
        <f t="shared" si="12"/>
        <v>1.7642909974638795E-2</v>
      </c>
      <c r="AP30" s="97">
        <f t="shared" si="12"/>
        <v>5.1777568480163107E-2</v>
      </c>
      <c r="AQ30" s="97">
        <f t="shared" si="12"/>
        <v>2.2887828948724331E-2</v>
      </c>
    </row>
    <row r="32" spans="1:43" x14ac:dyDescent="0.35">
      <c r="A32" s="83" t="s">
        <v>498</v>
      </c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</row>
    <row r="33" spans="1:43" x14ac:dyDescent="0.35">
      <c r="A33" t="s">
        <v>497</v>
      </c>
      <c r="B33" s="4" t="s">
        <v>9</v>
      </c>
      <c r="C33" s="4" t="s">
        <v>107</v>
      </c>
      <c r="D33" s="4" t="s">
        <v>106</v>
      </c>
      <c r="E33" s="4" t="s">
        <v>10</v>
      </c>
      <c r="F33" s="4" t="s">
        <v>11</v>
      </c>
      <c r="G33" s="4" t="s">
        <v>12</v>
      </c>
      <c r="H33" s="4" t="s">
        <v>13</v>
      </c>
      <c r="I33" s="4" t="s">
        <v>14</v>
      </c>
      <c r="J33" s="4" t="s">
        <v>15</v>
      </c>
      <c r="K33" s="4" t="s">
        <v>16</v>
      </c>
      <c r="L33" s="4" t="s">
        <v>101</v>
      </c>
      <c r="M33" s="4" t="s">
        <v>102</v>
      </c>
      <c r="N33" s="4" t="s">
        <v>17</v>
      </c>
      <c r="O33" s="4" t="s">
        <v>311</v>
      </c>
      <c r="P33" s="4" t="s">
        <v>312</v>
      </c>
      <c r="Q33" s="4" t="s">
        <v>313</v>
      </c>
      <c r="R33" s="4" t="s">
        <v>314</v>
      </c>
      <c r="S33" s="4" t="s">
        <v>18</v>
      </c>
      <c r="T33" s="4" t="s">
        <v>19</v>
      </c>
      <c r="U33" s="4" t="s">
        <v>20</v>
      </c>
      <c r="V33" s="4" t="s">
        <v>21</v>
      </c>
      <c r="W33" s="4" t="s">
        <v>22</v>
      </c>
      <c r="X33" s="4" t="s">
        <v>23</v>
      </c>
      <c r="Y33" s="4" t="s">
        <v>24</v>
      </c>
      <c r="Z33" s="4" t="s">
        <v>316</v>
      </c>
      <c r="AA33" s="4" t="s">
        <v>317</v>
      </c>
      <c r="AB33" s="4" t="s">
        <v>315</v>
      </c>
      <c r="AC33" s="4" t="s">
        <v>25</v>
      </c>
      <c r="AD33" s="4" t="s">
        <v>26</v>
      </c>
      <c r="AE33" s="4" t="s">
        <v>27</v>
      </c>
      <c r="AF33" s="4" t="s">
        <v>28</v>
      </c>
      <c r="AG33" s="4" t="s">
        <v>29</v>
      </c>
      <c r="AH33" s="4" t="s">
        <v>30</v>
      </c>
      <c r="AI33" s="4" t="s">
        <v>31</v>
      </c>
      <c r="AJ33" s="4" t="s">
        <v>32</v>
      </c>
      <c r="AK33" s="4" t="s">
        <v>33</v>
      </c>
      <c r="AL33" s="4" t="s">
        <v>34</v>
      </c>
      <c r="AM33" s="4" t="s">
        <v>35</v>
      </c>
      <c r="AN33" s="4" t="s">
        <v>36</v>
      </c>
      <c r="AO33" s="4" t="s">
        <v>37</v>
      </c>
      <c r="AP33" s="4" t="s">
        <v>38</v>
      </c>
      <c r="AQ33" s="4" t="s">
        <v>39</v>
      </c>
    </row>
    <row r="34" spans="1:43" x14ac:dyDescent="0.35">
      <c r="A34" t="s">
        <v>499</v>
      </c>
      <c r="B34" s="4" t="s">
        <v>9</v>
      </c>
      <c r="C34" s="4" t="s">
        <v>107</v>
      </c>
      <c r="D34" s="4" t="s">
        <v>106</v>
      </c>
      <c r="E34" s="4" t="s">
        <v>10</v>
      </c>
      <c r="F34" s="4" t="s">
        <v>11</v>
      </c>
      <c r="G34" s="4" t="s">
        <v>12</v>
      </c>
      <c r="H34" s="4" t="s">
        <v>13</v>
      </c>
      <c r="I34" s="4" t="s">
        <v>14</v>
      </c>
      <c r="J34" s="4" t="s">
        <v>15</v>
      </c>
      <c r="K34" s="4" t="s">
        <v>16</v>
      </c>
      <c r="L34" s="4" t="s">
        <v>101</v>
      </c>
      <c r="M34" s="4" t="s">
        <v>102</v>
      </c>
      <c r="N34" s="4" t="s">
        <v>17</v>
      </c>
      <c r="O34" s="4" t="s">
        <v>311</v>
      </c>
      <c r="P34" s="4" t="s">
        <v>312</v>
      </c>
      <c r="Q34" s="4" t="s">
        <v>313</v>
      </c>
      <c r="R34" s="4" t="s">
        <v>314</v>
      </c>
      <c r="S34" s="4" t="s">
        <v>18</v>
      </c>
      <c r="T34" s="4" t="s">
        <v>19</v>
      </c>
      <c r="U34" s="4" t="s">
        <v>20</v>
      </c>
      <c r="V34" s="4" t="s">
        <v>21</v>
      </c>
      <c r="W34" s="4" t="s">
        <v>22</v>
      </c>
      <c r="X34" s="4" t="s">
        <v>23</v>
      </c>
      <c r="Y34" s="4" t="s">
        <v>24</v>
      </c>
      <c r="Z34" s="4" t="s">
        <v>316</v>
      </c>
      <c r="AA34" s="4" t="s">
        <v>317</v>
      </c>
      <c r="AB34" s="4" t="s">
        <v>315</v>
      </c>
      <c r="AC34" s="4" t="s">
        <v>24</v>
      </c>
      <c r="AD34" s="4" t="s">
        <v>26</v>
      </c>
      <c r="AE34" s="4" t="s">
        <v>27</v>
      </c>
      <c r="AF34" s="4" t="s">
        <v>28</v>
      </c>
      <c r="AG34" s="4" t="s">
        <v>29</v>
      </c>
      <c r="AH34" s="4" t="s">
        <v>30</v>
      </c>
      <c r="AI34" s="4" t="s">
        <v>31</v>
      </c>
      <c r="AJ34" s="4" t="s">
        <v>32</v>
      </c>
      <c r="AK34" s="4" t="s">
        <v>33</v>
      </c>
      <c r="AL34" s="4" t="s">
        <v>34</v>
      </c>
      <c r="AM34" s="4" t="s">
        <v>35</v>
      </c>
      <c r="AN34" s="4" t="s">
        <v>36</v>
      </c>
      <c r="AO34" s="4" t="s">
        <v>37</v>
      </c>
      <c r="AP34" s="4" t="s">
        <v>38</v>
      </c>
      <c r="AQ34" s="4" t="s">
        <v>39</v>
      </c>
    </row>
  </sheetData>
  <phoneticPr fontId="3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-0.249977111117893"/>
  </sheetPr>
  <dimension ref="A1:AS2"/>
  <sheetViews>
    <sheetView workbookViewId="0">
      <selection activeCell="X21" sqref="A15:X21"/>
    </sheetView>
  </sheetViews>
  <sheetFormatPr defaultRowHeight="14.5" x14ac:dyDescent="0.35"/>
  <cols>
    <col min="1" max="1" width="24.81640625" customWidth="1"/>
    <col min="2" max="39" width="10.08984375" customWidth="1"/>
  </cols>
  <sheetData>
    <row r="1" spans="1:45" s="4" customFormat="1" x14ac:dyDescent="0.35">
      <c r="A1" s="5" t="s">
        <v>96</v>
      </c>
      <c r="B1" s="19" t="s">
        <v>9</v>
      </c>
      <c r="C1" s="20" t="s">
        <v>107</v>
      </c>
      <c r="D1" s="21" t="s">
        <v>106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101</v>
      </c>
      <c r="M1" s="21" t="s">
        <v>102</v>
      </c>
      <c r="N1" s="19" t="s">
        <v>17</v>
      </c>
      <c r="O1" s="20" t="s">
        <v>311</v>
      </c>
      <c r="P1" s="21" t="s">
        <v>312</v>
      </c>
      <c r="Q1" s="20" t="s">
        <v>313</v>
      </c>
      <c r="R1" s="21" t="s">
        <v>314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316</v>
      </c>
      <c r="AA1" s="22" t="s">
        <v>317</v>
      </c>
      <c r="AB1" s="21" t="s">
        <v>315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9" x14ac:dyDescent="0.35">
      <c r="A2" s="8" t="s">
        <v>95</v>
      </c>
      <c r="B2" s="6">
        <f ca="1">'Domestic content share calcs'!B28</f>
        <v>0.87772003709247304</v>
      </c>
      <c r="C2" s="6">
        <f ca="1">'Domestic content share calcs'!C28</f>
        <v>0.67437341606657464</v>
      </c>
      <c r="D2" s="6">
        <f ca="1">'Domestic content share calcs'!D28</f>
        <v>0.34524249771785842</v>
      </c>
      <c r="E2" s="6">
        <f ca="1">'Domestic content share calcs'!E28</f>
        <v>0.8611156089047034</v>
      </c>
      <c r="F2" s="6">
        <f>'Domestic content share calcs'!F28</f>
        <v>0.97175501551031207</v>
      </c>
      <c r="G2" s="6">
        <f ca="1">'Domestic content share calcs'!G28</f>
        <v>0.95251792525288181</v>
      </c>
      <c r="H2" s="6">
        <f ca="1">'Domestic content share calcs'!H28</f>
        <v>0.73979108867028631</v>
      </c>
      <c r="I2" s="6">
        <f ca="1">'Domestic content share calcs'!I28</f>
        <v>0.93441862129707098</v>
      </c>
      <c r="J2" s="6">
        <f ca="1">'Domestic content share calcs'!J28</f>
        <v>0.97068086811649268</v>
      </c>
      <c r="K2" s="6">
        <f ca="1">'Domestic content share calcs'!K28</f>
        <v>0.91703766037954926</v>
      </c>
      <c r="L2" s="6">
        <f ca="1">'Domestic content share calcs'!L28</f>
        <v>0.74644775863116108</v>
      </c>
      <c r="M2" s="6">
        <f>'Domestic content share calcs'!M28</f>
        <v>0.58197893785116639</v>
      </c>
      <c r="N2" s="6">
        <f ca="1">'Domestic content share calcs'!N28</f>
        <v>0.87094765245071781</v>
      </c>
      <c r="O2" s="6">
        <f ca="1">'Domestic content share calcs'!O28</f>
        <v>0.89605483040430034</v>
      </c>
      <c r="P2" s="6">
        <f ca="1">'Domestic content share calcs'!P28</f>
        <v>0.95950954409956013</v>
      </c>
      <c r="Q2" s="6">
        <f ca="1">'Domestic content share calcs'!Q28</f>
        <v>0.87848461248261189</v>
      </c>
      <c r="R2" s="6">
        <f ca="1">'Domestic content share calcs'!R28</f>
        <v>0.85936464400514745</v>
      </c>
      <c r="S2" s="6">
        <f ca="1">'Domestic content share calcs'!S28</f>
        <v>0.93041737093678534</v>
      </c>
      <c r="T2" s="6">
        <f ca="1">'Domestic content share calcs'!T28</f>
        <v>0.71970510113509778</v>
      </c>
      <c r="U2" s="6">
        <f ca="1">'Domestic content share calcs'!U28</f>
        <v>0.8466649266238746</v>
      </c>
      <c r="V2" s="6">
        <f ca="1">'Domestic content share calcs'!V28</f>
        <v>0.88871794325411069</v>
      </c>
      <c r="W2" s="6">
        <f ca="1">'Domestic content share calcs'!W28</f>
        <v>0.93260253878250321</v>
      </c>
      <c r="X2" s="6">
        <f ca="1">'Domestic content share calcs'!X28</f>
        <v>0.71864967806880398</v>
      </c>
      <c r="Y2" s="6">
        <f ca="1">'Domestic content share calcs'!Y28</f>
        <v>0.95869405234863458</v>
      </c>
      <c r="Z2" s="6">
        <f ca="1">'Domestic content share calcs'!Z28</f>
        <v>1</v>
      </c>
      <c r="AA2" s="6">
        <f ca="1">'Domestic content share calcs'!AA28</f>
        <v>0.99999433050711295</v>
      </c>
      <c r="AB2" s="6">
        <f ca="1">'Domestic content share calcs'!AB28</f>
        <v>0.97424457744184612</v>
      </c>
      <c r="AC2" s="6">
        <f>'Domestic content share calcs'!AC28</f>
        <v>1</v>
      </c>
      <c r="AD2" s="6">
        <f ca="1">'Domestic content share calcs'!AD28</f>
        <v>0.94587536660697791</v>
      </c>
      <c r="AE2" s="6">
        <f ca="1">'Domestic content share calcs'!AE28</f>
        <v>0.89552887691132599</v>
      </c>
      <c r="AF2" s="6">
        <f ca="1">'Domestic content share calcs'!AF28</f>
        <v>0.89898612258042843</v>
      </c>
      <c r="AG2" s="6">
        <f>'Domestic content share calcs'!AG28</f>
        <v>0.90152749657864006</v>
      </c>
      <c r="AH2" s="6">
        <f ca="1">'Domestic content share calcs'!AH28</f>
        <v>0.95286474062891013</v>
      </c>
      <c r="AI2" s="6">
        <f ca="1">'Domestic content share calcs'!AI28</f>
        <v>0.94040137765333764</v>
      </c>
      <c r="AJ2" s="6">
        <f ca="1">'Domestic content share calcs'!AJ28</f>
        <v>0.94539779559107873</v>
      </c>
      <c r="AK2" s="6">
        <f ca="1">'Domestic content share calcs'!AK28</f>
        <v>0.96535420373516756</v>
      </c>
      <c r="AL2" s="6">
        <f ca="1">'Domestic content share calcs'!AL28</f>
        <v>0.92464493843197404</v>
      </c>
      <c r="AM2" s="6">
        <f>'Domestic content share calcs'!AM28</f>
        <v>0.96628326826336708</v>
      </c>
      <c r="AN2" s="6">
        <f>'Domestic content share calcs'!AN28</f>
        <v>0.96993489741239414</v>
      </c>
      <c r="AO2" s="6">
        <f>'Domestic content share calcs'!AO28</f>
        <v>1</v>
      </c>
      <c r="AP2" s="6">
        <f>'Domestic content share calcs'!AP28</f>
        <v>1</v>
      </c>
      <c r="AQ2" s="6">
        <f>'Domestic content share calcs'!AQ28</f>
        <v>1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C761-5D26-4F14-9919-CD07CDE30CAB}">
  <sheetPr>
    <tabColor theme="8" tint="-0.249977111117893"/>
  </sheetPr>
  <dimension ref="A1:AS2"/>
  <sheetViews>
    <sheetView workbookViewId="0">
      <selection activeCell="AA2" sqref="AA2"/>
    </sheetView>
  </sheetViews>
  <sheetFormatPr defaultRowHeight="14.5" x14ac:dyDescent="0.35"/>
  <cols>
    <col min="1" max="1" width="24.81640625" customWidth="1"/>
    <col min="2" max="39" width="10.08984375" customWidth="1"/>
  </cols>
  <sheetData>
    <row r="1" spans="1:45" s="4" customFormat="1" x14ac:dyDescent="0.35">
      <c r="A1" s="5" t="s">
        <v>96</v>
      </c>
      <c r="B1" s="19" t="s">
        <v>9</v>
      </c>
      <c r="C1" s="20" t="s">
        <v>107</v>
      </c>
      <c r="D1" s="21" t="s">
        <v>106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101</v>
      </c>
      <c r="M1" s="21" t="s">
        <v>102</v>
      </c>
      <c r="N1" s="19" t="s">
        <v>17</v>
      </c>
      <c r="O1" s="20" t="s">
        <v>311</v>
      </c>
      <c r="P1" s="21" t="s">
        <v>312</v>
      </c>
      <c r="Q1" s="20" t="s">
        <v>313</v>
      </c>
      <c r="R1" s="21" t="s">
        <v>314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316</v>
      </c>
      <c r="AA1" s="22" t="s">
        <v>317</v>
      </c>
      <c r="AB1" s="21" t="s">
        <v>315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9" x14ac:dyDescent="0.35">
      <c r="A2" s="8" t="s">
        <v>95</v>
      </c>
      <c r="B2" s="6">
        <f>'Domestic content share calcs'!B30</f>
        <v>6.1064648660018185E-2</v>
      </c>
      <c r="C2" s="6">
        <f>'Domestic content share calcs'!C30</f>
        <v>1.6460105839972233E-2</v>
      </c>
      <c r="D2" s="6">
        <f>'Domestic content share calcs'!D30</f>
        <v>0.10559226417504633</v>
      </c>
      <c r="E2" s="6">
        <f>'Domestic content share calcs'!E30</f>
        <v>4.3500510776531449E-2</v>
      </c>
      <c r="F2" s="6">
        <f>'Domestic content share calcs'!F30</f>
        <v>2.8597914506105323E-2</v>
      </c>
      <c r="G2" s="6">
        <f>'Domestic content share calcs'!G30</f>
        <v>0.1231745408868434</v>
      </c>
      <c r="H2" s="6">
        <f>'Domestic content share calcs'!H30</f>
        <v>0.21206692054406096</v>
      </c>
      <c r="I2" s="6">
        <f>'Domestic content share calcs'!I30</f>
        <v>0.11667504394095474</v>
      </c>
      <c r="J2" s="6">
        <f>'Domestic content share calcs'!J30</f>
        <v>8.9427638341115515E-2</v>
      </c>
      <c r="K2" s="6">
        <f>'Domestic content share calcs'!K30</f>
        <v>0.12873853674907951</v>
      </c>
      <c r="L2" s="6">
        <f>'Domestic content share calcs'!L30</f>
        <v>0.18674270852607258</v>
      </c>
      <c r="M2" s="6">
        <f>'Domestic content share calcs'!M30</f>
        <v>0.29931207389915926</v>
      </c>
      <c r="N2" s="6">
        <f>'Domestic content share calcs'!N30</f>
        <v>0.17051595860281418</v>
      </c>
      <c r="O2" s="6">
        <f>'Domestic content share calcs'!O30</f>
        <v>0.16799071214012351</v>
      </c>
      <c r="P2" s="6">
        <f>'Domestic content share calcs'!P30</f>
        <v>9.6582399824939588E-2</v>
      </c>
      <c r="Q2" s="6">
        <f>'Domestic content share calcs'!Q30</f>
        <v>0.22347328782606926</v>
      </c>
      <c r="R2" s="6">
        <f>'Domestic content share calcs'!R30</f>
        <v>0.18873455532656702</v>
      </c>
      <c r="S2" s="6">
        <f>'Domestic content share calcs'!S30</f>
        <v>0.13165772969170866</v>
      </c>
      <c r="T2" s="6">
        <f>'Domestic content share calcs'!T30</f>
        <v>0.27376271329831958</v>
      </c>
      <c r="U2" s="6">
        <f>'Domestic content share calcs'!U30</f>
        <v>0.2651693353589829</v>
      </c>
      <c r="V2" s="6">
        <f>'Domestic content share calcs'!V30</f>
        <v>0.45087408516715966</v>
      </c>
      <c r="W2" s="6">
        <f>'Domestic content share calcs'!W30</f>
        <v>0.33889201187678297</v>
      </c>
      <c r="X2" s="6">
        <f>'Domestic content share calcs'!X30</f>
        <v>0.46159602193013516</v>
      </c>
      <c r="Y2" s="6">
        <f>'Domestic content share calcs'!Y30</f>
        <v>4.771489380115182E-2</v>
      </c>
      <c r="Z2" s="6">
        <f>'Domestic content share calcs'!Z30</f>
        <v>0</v>
      </c>
      <c r="AA2" s="6">
        <f>'Domestic content share calcs'!AA30</f>
        <v>6.8558269718469445E-5</v>
      </c>
      <c r="AB2" s="6">
        <f>'Domestic content share calcs'!AB30</f>
        <v>4.5996994558473329E-2</v>
      </c>
      <c r="AC2" s="6">
        <f>'Domestic content share calcs'!AC30</f>
        <v>0</v>
      </c>
      <c r="AD2" s="6">
        <f>'Domestic content share calcs'!AD30</f>
        <v>4.4213712994028889E-2</v>
      </c>
      <c r="AE2" s="6">
        <f>'Domestic content share calcs'!AE30</f>
        <v>9.5618790931627659E-2</v>
      </c>
      <c r="AF2" s="6">
        <f>'Domestic content share calcs'!AF30</f>
        <v>0.11141737478387928</v>
      </c>
      <c r="AG2" s="6">
        <f>'Domestic content share calcs'!AG30</f>
        <v>0.11614121218414877</v>
      </c>
      <c r="AH2" s="6">
        <f>'Domestic content share calcs'!AH30</f>
        <v>4.6145972075861963E-2</v>
      </c>
      <c r="AI2" s="6">
        <f>'Domestic content share calcs'!AI30</f>
        <v>8.1435659797557888E-2</v>
      </c>
      <c r="AJ2" s="6">
        <f>'Domestic content share calcs'!AJ30</f>
        <v>5.7838545294709894E-2</v>
      </c>
      <c r="AK2" s="6">
        <f>'Domestic content share calcs'!AK30</f>
        <v>2.5865267096705571E-2</v>
      </c>
      <c r="AL2" s="6">
        <f>'Domestic content share calcs'!AL30</f>
        <v>8.2686508103836154E-2</v>
      </c>
      <c r="AM2" s="6">
        <f>'Domestic content share calcs'!AM30</f>
        <v>2.6720017747856477E-2</v>
      </c>
      <c r="AN2" s="6">
        <f>'Domestic content share calcs'!AN30</f>
        <v>1.7537795830823315E-2</v>
      </c>
      <c r="AO2" s="6">
        <f>'Domestic content share calcs'!AO30</f>
        <v>1.7642909974638795E-2</v>
      </c>
      <c r="AP2" s="6">
        <f>'Domestic content share calcs'!AP30</f>
        <v>5.1777568480163107E-2</v>
      </c>
      <c r="AQ2" s="6">
        <f>'Domestic content share calcs'!AQ30</f>
        <v>2.2887828948724331E-2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01"/>
  <sheetViews>
    <sheetView workbookViewId="0">
      <selection activeCell="C1" sqref="C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0.85578751111073936</v>
      </c>
      <c r="D2">
        <v>0</v>
      </c>
    </row>
    <row r="3" spans="1:4" x14ac:dyDescent="0.35">
      <c r="A3" t="s">
        <v>111</v>
      </c>
      <c r="B3">
        <v>2</v>
      </c>
      <c r="C3">
        <v>216.09665107164633</v>
      </c>
      <c r="D3">
        <v>231.2758557696969</v>
      </c>
    </row>
    <row r="4" spans="1:4" x14ac:dyDescent="0.35">
      <c r="A4" t="s">
        <v>112</v>
      </c>
      <c r="B4">
        <v>3</v>
      </c>
      <c r="C4">
        <v>341.45170922186418</v>
      </c>
      <c r="D4">
        <v>230.66005851127832</v>
      </c>
    </row>
    <row r="5" spans="1:4" x14ac:dyDescent="0.35">
      <c r="A5" t="s">
        <v>113</v>
      </c>
      <c r="B5">
        <v>4</v>
      </c>
      <c r="C5">
        <v>1283.7713741471548</v>
      </c>
      <c r="D5">
        <v>318.96007676044354</v>
      </c>
    </row>
    <row r="6" spans="1:4" x14ac:dyDescent="0.35">
      <c r="A6" t="s">
        <v>114</v>
      </c>
      <c r="B6">
        <v>5</v>
      </c>
      <c r="C6">
        <v>336.40160809214882</v>
      </c>
      <c r="D6">
        <v>239.12867777183075</v>
      </c>
    </row>
    <row r="7" spans="1:4" x14ac:dyDescent="0.35">
      <c r="A7" t="s">
        <v>115</v>
      </c>
      <c r="B7">
        <v>6</v>
      </c>
      <c r="C7">
        <v>4.4530183785096628E-2</v>
      </c>
      <c r="D7">
        <v>9.1442785765995485</v>
      </c>
    </row>
    <row r="8" spans="1:4" x14ac:dyDescent="0.35">
      <c r="A8" t="s">
        <v>116</v>
      </c>
      <c r="B8">
        <v>7</v>
      </c>
      <c r="C8">
        <v>8.585759473920012</v>
      </c>
      <c r="D8">
        <v>0.72761622271245463</v>
      </c>
    </row>
    <row r="9" spans="1:4" x14ac:dyDescent="0.35">
      <c r="A9" t="s">
        <v>117</v>
      </c>
      <c r="B9">
        <v>8</v>
      </c>
      <c r="C9">
        <v>97.903311962779171</v>
      </c>
      <c r="D9">
        <v>3.7667539908419205</v>
      </c>
    </row>
    <row r="10" spans="1:4" x14ac:dyDescent="0.35">
      <c r="A10" t="s">
        <v>118</v>
      </c>
      <c r="B10">
        <v>9</v>
      </c>
      <c r="C10">
        <v>93.677182741731954</v>
      </c>
      <c r="D10">
        <v>107.46003941477899</v>
      </c>
    </row>
    <row r="11" spans="1:4" x14ac:dyDescent="0.35">
      <c r="A11" t="s">
        <v>119</v>
      </c>
      <c r="B11">
        <v>10</v>
      </c>
      <c r="C11">
        <v>113.50794643682602</v>
      </c>
      <c r="D11">
        <v>8.8025854190213391</v>
      </c>
    </row>
    <row r="12" spans="1:4" x14ac:dyDescent="0.35">
      <c r="A12" t="s">
        <v>120</v>
      </c>
      <c r="B12">
        <v>11</v>
      </c>
      <c r="C12">
        <v>49.147470225021287</v>
      </c>
      <c r="D12">
        <v>55.380140080829761</v>
      </c>
    </row>
    <row r="13" spans="1:4" x14ac:dyDescent="0.35">
      <c r="A13" t="s">
        <v>121</v>
      </c>
      <c r="B13">
        <v>12</v>
      </c>
      <c r="C13">
        <v>9.8198731919100446</v>
      </c>
      <c r="D13">
        <v>9.5185150594810093</v>
      </c>
    </row>
    <row r="14" spans="1:4" x14ac:dyDescent="0.35">
      <c r="A14" t="s">
        <v>122</v>
      </c>
      <c r="B14">
        <v>13</v>
      </c>
      <c r="C14">
        <v>37.873359201715409</v>
      </c>
      <c r="D14">
        <v>28.009433809723497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0.38529671284367062</v>
      </c>
      <c r="D16">
        <v>0.1152628376313307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742.54260586736007</v>
      </c>
      <c r="D19">
        <v>123.34534896874423</v>
      </c>
    </row>
    <row r="20" spans="1:4" x14ac:dyDescent="0.35">
      <c r="A20" t="s">
        <v>128</v>
      </c>
      <c r="B20">
        <v>19</v>
      </c>
      <c r="C20">
        <v>78.740367979223137</v>
      </c>
      <c r="D20">
        <v>5.7643224322427882</v>
      </c>
    </row>
    <row r="21" spans="1:4" x14ac:dyDescent="0.35">
      <c r="A21" t="s">
        <v>129</v>
      </c>
      <c r="B21">
        <v>20</v>
      </c>
      <c r="C21">
        <v>0.98133269412509316</v>
      </c>
      <c r="D21">
        <v>0</v>
      </c>
    </row>
    <row r="22" spans="1:4" x14ac:dyDescent="0.35">
      <c r="A22" t="s">
        <v>130</v>
      </c>
      <c r="B22">
        <v>21</v>
      </c>
      <c r="C22">
        <v>10.41613948192188</v>
      </c>
      <c r="D22">
        <v>0</v>
      </c>
    </row>
    <row r="23" spans="1:4" x14ac:dyDescent="0.35">
      <c r="A23" t="s">
        <v>131</v>
      </c>
      <c r="B23">
        <v>22</v>
      </c>
      <c r="C23">
        <v>226.80355310010205</v>
      </c>
      <c r="D23">
        <v>0</v>
      </c>
    </row>
    <row r="24" spans="1:4" x14ac:dyDescent="0.35">
      <c r="A24" t="s">
        <v>132</v>
      </c>
      <c r="B24">
        <v>23</v>
      </c>
      <c r="C24">
        <v>4.6195929024364704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21.99948817159326</v>
      </c>
      <c r="D26">
        <v>0</v>
      </c>
    </row>
    <row r="27" spans="1:4" x14ac:dyDescent="0.35">
      <c r="A27" t="s">
        <v>135</v>
      </c>
      <c r="B27">
        <v>26</v>
      </c>
      <c r="C27">
        <v>10.574947845735354</v>
      </c>
      <c r="D27">
        <v>0</v>
      </c>
    </row>
    <row r="28" spans="1:4" x14ac:dyDescent="0.35">
      <c r="A28" t="s">
        <v>136</v>
      </c>
      <c r="B28">
        <v>27</v>
      </c>
      <c r="C28">
        <v>0.45445686400848473</v>
      </c>
      <c r="D28">
        <v>2.6846231478374101</v>
      </c>
    </row>
    <row r="29" spans="1:4" x14ac:dyDescent="0.35">
      <c r="A29" t="s">
        <v>137</v>
      </c>
      <c r="B29">
        <v>28</v>
      </c>
      <c r="C29">
        <v>1938.4470373807105</v>
      </c>
      <c r="D29">
        <v>0</v>
      </c>
    </row>
    <row r="30" spans="1:4" x14ac:dyDescent="0.35">
      <c r="A30" t="s">
        <v>138</v>
      </c>
      <c r="B30">
        <v>29</v>
      </c>
      <c r="C30">
        <v>4.312880697524065</v>
      </c>
      <c r="D30">
        <v>291.591219726318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3.2856772381686629E-4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66.490689826744131</v>
      </c>
      <c r="D34">
        <v>43.485029948023147</v>
      </c>
    </row>
    <row r="35" spans="1:4" x14ac:dyDescent="0.35">
      <c r="A35" t="s">
        <v>143</v>
      </c>
      <c r="B35">
        <v>34</v>
      </c>
      <c r="C35">
        <v>4.8827238485695274E-3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0.8036622151524464</v>
      </c>
      <c r="D37">
        <v>0</v>
      </c>
    </row>
    <row r="38" spans="1:4" x14ac:dyDescent="0.35">
      <c r="A38" t="s">
        <v>146</v>
      </c>
      <c r="B38">
        <v>37</v>
      </c>
      <c r="C38">
        <v>8.2080128338596296E-3</v>
      </c>
      <c r="D38">
        <v>0</v>
      </c>
    </row>
    <row r="39" spans="1:4" x14ac:dyDescent="0.35">
      <c r="A39" t="s">
        <v>147</v>
      </c>
      <c r="B39">
        <v>38</v>
      </c>
      <c r="C39">
        <v>0.93634631256809864</v>
      </c>
      <c r="D39">
        <v>0</v>
      </c>
    </row>
    <row r="40" spans="1:4" x14ac:dyDescent="0.35">
      <c r="A40" t="s">
        <v>148</v>
      </c>
      <c r="B40">
        <v>39</v>
      </c>
      <c r="C40">
        <v>22.210483236351187</v>
      </c>
      <c r="D40">
        <v>18.481575022782579</v>
      </c>
    </row>
    <row r="41" spans="1:4" x14ac:dyDescent="0.35">
      <c r="A41" t="s">
        <v>149</v>
      </c>
      <c r="B41">
        <v>40</v>
      </c>
      <c r="C41">
        <v>14.81764153698875</v>
      </c>
      <c r="D41">
        <v>19.9778616523474</v>
      </c>
    </row>
    <row r="42" spans="1:4" x14ac:dyDescent="0.35">
      <c r="A42" t="s">
        <v>150</v>
      </c>
      <c r="B42">
        <v>41</v>
      </c>
      <c r="C42">
        <v>105.57437734321076</v>
      </c>
      <c r="D42">
        <v>146.09121669776636</v>
      </c>
    </row>
    <row r="43" spans="1:4" x14ac:dyDescent="0.35">
      <c r="A43" t="s">
        <v>151</v>
      </c>
      <c r="B43">
        <v>42</v>
      </c>
      <c r="C43">
        <v>204.00116277717825</v>
      </c>
      <c r="D43">
        <v>238.46710821953963</v>
      </c>
    </row>
    <row r="44" spans="1:4" x14ac:dyDescent="0.35">
      <c r="A44" t="s">
        <v>152</v>
      </c>
      <c r="B44">
        <v>43</v>
      </c>
      <c r="C44">
        <v>193.95315961650545</v>
      </c>
      <c r="D44">
        <v>542.15114516573499</v>
      </c>
    </row>
    <row r="45" spans="1:4" x14ac:dyDescent="0.35">
      <c r="A45" t="s">
        <v>153</v>
      </c>
      <c r="B45">
        <v>44</v>
      </c>
      <c r="C45">
        <v>343.74064973603203</v>
      </c>
      <c r="D45">
        <v>577.98651159148505</v>
      </c>
    </row>
    <row r="46" spans="1:4" x14ac:dyDescent="0.35">
      <c r="A46" t="s">
        <v>154</v>
      </c>
      <c r="B46">
        <v>45</v>
      </c>
      <c r="C46">
        <v>398.63190580331161</v>
      </c>
      <c r="D46">
        <v>266.23493587320701</v>
      </c>
    </row>
    <row r="47" spans="1:4" x14ac:dyDescent="0.35">
      <c r="A47" t="s">
        <v>155</v>
      </c>
      <c r="B47">
        <v>46</v>
      </c>
      <c r="C47">
        <v>199.80747959586631</v>
      </c>
      <c r="D47">
        <v>90.235670324380635</v>
      </c>
    </row>
    <row r="48" spans="1:4" x14ac:dyDescent="0.35">
      <c r="A48" t="s">
        <v>156</v>
      </c>
      <c r="B48">
        <v>47</v>
      </c>
      <c r="C48">
        <v>268.04659924146313</v>
      </c>
      <c r="D48">
        <v>105.11400501669877</v>
      </c>
    </row>
    <row r="49" spans="1:4" x14ac:dyDescent="0.35">
      <c r="A49" t="s">
        <v>157</v>
      </c>
      <c r="B49">
        <v>48</v>
      </c>
      <c r="C49">
        <v>938.89978753683897</v>
      </c>
      <c r="D49">
        <v>1601.5289359445419</v>
      </c>
    </row>
    <row r="50" spans="1:4" x14ac:dyDescent="0.35">
      <c r="A50" t="s">
        <v>158</v>
      </c>
      <c r="B50">
        <v>49</v>
      </c>
      <c r="C50">
        <v>34.228993642025493</v>
      </c>
      <c r="D50">
        <v>4.1800422680295162</v>
      </c>
    </row>
    <row r="51" spans="1:4" x14ac:dyDescent="0.35">
      <c r="A51" t="s">
        <v>159</v>
      </c>
      <c r="B51">
        <v>50</v>
      </c>
      <c r="C51">
        <v>80.602567358256223</v>
      </c>
      <c r="D51">
        <v>235.16306713646412</v>
      </c>
    </row>
    <row r="52" spans="1:4" x14ac:dyDescent="0.35">
      <c r="A52" t="s">
        <v>160</v>
      </c>
      <c r="B52">
        <v>51</v>
      </c>
      <c r="C52">
        <v>4803.9283935720705</v>
      </c>
      <c r="D52">
        <v>4660.7857961329637</v>
      </c>
    </row>
    <row r="53" spans="1:4" x14ac:dyDescent="0.35">
      <c r="A53" t="s">
        <v>161</v>
      </c>
      <c r="B53">
        <v>52</v>
      </c>
      <c r="C53">
        <v>684.71357777234039</v>
      </c>
      <c r="D53">
        <v>2764.224688175595</v>
      </c>
    </row>
    <row r="54" spans="1:4" x14ac:dyDescent="0.35">
      <c r="A54" t="s">
        <v>162</v>
      </c>
      <c r="B54">
        <v>53</v>
      </c>
      <c r="C54">
        <v>384.66548695646156</v>
      </c>
      <c r="D54">
        <v>42.94017132493493</v>
      </c>
    </row>
    <row r="55" spans="1:4" x14ac:dyDescent="0.35">
      <c r="A55" t="s">
        <v>163</v>
      </c>
      <c r="B55">
        <v>54</v>
      </c>
      <c r="C55">
        <v>188.263134478588</v>
      </c>
      <c r="D55">
        <v>6.4972922220627147</v>
      </c>
    </row>
    <row r="56" spans="1:4" x14ac:dyDescent="0.35">
      <c r="A56" t="s">
        <v>164</v>
      </c>
      <c r="B56">
        <v>55</v>
      </c>
      <c r="C56">
        <v>2195.2096684772564</v>
      </c>
      <c r="D56">
        <v>1978.618344750332</v>
      </c>
    </row>
    <row r="57" spans="1:4" x14ac:dyDescent="0.35">
      <c r="A57" t="s">
        <v>165</v>
      </c>
      <c r="B57">
        <v>56</v>
      </c>
      <c r="C57">
        <v>3154.7662780009928</v>
      </c>
      <c r="D57">
        <v>829.08597032772434</v>
      </c>
    </row>
    <row r="58" spans="1:4" x14ac:dyDescent="0.35">
      <c r="A58" t="s">
        <v>166</v>
      </c>
      <c r="B58">
        <v>57</v>
      </c>
      <c r="C58">
        <v>1324.5689098656267</v>
      </c>
      <c r="D58">
        <v>706.12413839318651</v>
      </c>
    </row>
    <row r="59" spans="1:4" x14ac:dyDescent="0.35">
      <c r="A59" t="s">
        <v>167</v>
      </c>
      <c r="B59">
        <v>58</v>
      </c>
      <c r="C59">
        <v>1812.4569038554412</v>
      </c>
      <c r="D59">
        <v>4180.6060610814448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446.89055331097114</v>
      </c>
      <c r="D61">
        <v>283.22646844789352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1928.8078423518996</v>
      </c>
      <c r="D63">
        <v>1901.9479648559623</v>
      </c>
    </row>
    <row r="64" spans="1:4" x14ac:dyDescent="0.35">
      <c r="A64" t="s">
        <v>171</v>
      </c>
      <c r="B64">
        <v>63</v>
      </c>
      <c r="C64">
        <v>1537.817770544651</v>
      </c>
      <c r="D64">
        <v>1714.5152544877737</v>
      </c>
    </row>
    <row r="65" spans="1:4" x14ac:dyDescent="0.35">
      <c r="A65" t="s">
        <v>172</v>
      </c>
      <c r="B65">
        <v>64</v>
      </c>
      <c r="C65">
        <v>224.60930448913732</v>
      </c>
      <c r="D65">
        <v>10.994938457580135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0.54762128844750579</v>
      </c>
      <c r="D67">
        <v>0.79142804272960721</v>
      </c>
    </row>
    <row r="68" spans="1:4" x14ac:dyDescent="0.35">
      <c r="A68" t="s">
        <v>175</v>
      </c>
      <c r="B68">
        <v>67</v>
      </c>
      <c r="C68">
        <v>1614.1524280609769</v>
      </c>
      <c r="D68">
        <v>756.56819298552341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231.14736455059025</v>
      </c>
      <c r="D71">
        <v>168.20350979494327</v>
      </c>
    </row>
    <row r="72" spans="1:4" x14ac:dyDescent="0.35">
      <c r="A72" t="s">
        <v>179</v>
      </c>
      <c r="B72">
        <v>71</v>
      </c>
      <c r="C72">
        <v>7.6310815533621579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235.47207611949568</v>
      </c>
      <c r="D74">
        <v>96.645819700509108</v>
      </c>
    </row>
    <row r="75" spans="1:4" x14ac:dyDescent="0.35">
      <c r="A75" t="s">
        <v>182</v>
      </c>
      <c r="B75">
        <v>74</v>
      </c>
      <c r="C75">
        <v>2.7255004133795818E-2</v>
      </c>
      <c r="D75">
        <v>4.3687244890096245E-4</v>
      </c>
    </row>
    <row r="76" spans="1:4" x14ac:dyDescent="0.35">
      <c r="A76" t="s">
        <v>183</v>
      </c>
      <c r="B76">
        <v>75</v>
      </c>
      <c r="C76">
        <v>35.855958438161103</v>
      </c>
      <c r="D76">
        <v>26.007399645625551</v>
      </c>
    </row>
    <row r="77" spans="1:4" x14ac:dyDescent="0.35">
      <c r="A77" t="s">
        <v>184</v>
      </c>
      <c r="B77">
        <v>76</v>
      </c>
      <c r="C77">
        <v>59.877116735036616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319.29406725322616</v>
      </c>
      <c r="D79">
        <v>99.226759082841852</v>
      </c>
    </row>
    <row r="80" spans="1:4" x14ac:dyDescent="0.35">
      <c r="A80" t="s">
        <v>187</v>
      </c>
      <c r="B80">
        <v>79</v>
      </c>
      <c r="C80">
        <v>4.2820521801170219</v>
      </c>
      <c r="D80">
        <v>142.39386946758742</v>
      </c>
    </row>
    <row r="81" spans="1:4" x14ac:dyDescent="0.35">
      <c r="A81" t="s">
        <v>188</v>
      </c>
      <c r="B81">
        <v>80</v>
      </c>
      <c r="C81">
        <v>1.3728552665193781</v>
      </c>
      <c r="D81">
        <v>0.28035258638323785</v>
      </c>
    </row>
    <row r="82" spans="1:4" x14ac:dyDescent="0.35">
      <c r="A82" t="s">
        <v>189</v>
      </c>
      <c r="B82">
        <v>81</v>
      </c>
      <c r="C82">
        <v>45.263334320278581</v>
      </c>
      <c r="D82">
        <v>18.484865192807955</v>
      </c>
    </row>
    <row r="83" spans="1:4" x14ac:dyDescent="0.35">
      <c r="A83" t="s">
        <v>190</v>
      </c>
      <c r="B83">
        <v>82</v>
      </c>
      <c r="C83">
        <v>2.745609806576903</v>
      </c>
      <c r="D83">
        <v>0</v>
      </c>
    </row>
    <row r="84" spans="1:4" x14ac:dyDescent="0.35">
      <c r="A84" t="s">
        <v>191</v>
      </c>
      <c r="B84">
        <v>83</v>
      </c>
      <c r="C84">
        <v>4.2932878231482006</v>
      </c>
      <c r="D84">
        <v>0.90911326435485462</v>
      </c>
    </row>
    <row r="85" spans="1:4" x14ac:dyDescent="0.35">
      <c r="A85" t="s">
        <v>192</v>
      </c>
      <c r="B85">
        <v>84</v>
      </c>
      <c r="C85">
        <v>3.9670040447897068</v>
      </c>
      <c r="D85">
        <v>1.2190822925659119</v>
      </c>
    </row>
    <row r="86" spans="1:4" x14ac:dyDescent="0.35">
      <c r="A86" t="s">
        <v>193</v>
      </c>
      <c r="B86">
        <v>85</v>
      </c>
      <c r="C86">
        <v>1.9957751665198962</v>
      </c>
      <c r="D86">
        <v>0.81192860041722958</v>
      </c>
    </row>
    <row r="87" spans="1:4" x14ac:dyDescent="0.35">
      <c r="A87" t="s">
        <v>194</v>
      </c>
      <c r="B87">
        <v>86</v>
      </c>
      <c r="C87">
        <v>1041.6842572159242</v>
      </c>
      <c r="D87">
        <v>946.14208930503719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3.7125337256058519</v>
      </c>
      <c r="D89">
        <v>31.953443903431992</v>
      </c>
    </row>
    <row r="90" spans="1:4" x14ac:dyDescent="0.35">
      <c r="A90" t="s">
        <v>197</v>
      </c>
      <c r="B90">
        <v>89</v>
      </c>
      <c r="C90">
        <v>80.173646345054053</v>
      </c>
      <c r="D90">
        <v>76.793814995023865</v>
      </c>
    </row>
    <row r="91" spans="1:4" x14ac:dyDescent="0.35">
      <c r="A91" t="s">
        <v>198</v>
      </c>
      <c r="B91">
        <v>90</v>
      </c>
      <c r="C91">
        <v>5365.2399013059612</v>
      </c>
      <c r="D91">
        <v>1830.2547196590931</v>
      </c>
    </row>
    <row r="92" spans="1:4" x14ac:dyDescent="0.35">
      <c r="A92" t="s">
        <v>199</v>
      </c>
      <c r="B92">
        <v>91</v>
      </c>
      <c r="C92">
        <v>2.7666920594148618</v>
      </c>
      <c r="D92">
        <v>3.4666640689920841E-2</v>
      </c>
    </row>
    <row r="93" spans="1:4" x14ac:dyDescent="0.35">
      <c r="A93" t="s">
        <v>200</v>
      </c>
      <c r="B93">
        <v>92</v>
      </c>
      <c r="C93">
        <v>4.3294225972508853</v>
      </c>
      <c r="D93">
        <v>0</v>
      </c>
    </row>
    <row r="94" spans="1:4" x14ac:dyDescent="0.35">
      <c r="A94" t="s">
        <v>201</v>
      </c>
      <c r="B94">
        <v>93</v>
      </c>
      <c r="C94">
        <v>7.8408934457262012</v>
      </c>
      <c r="D94">
        <v>7.3329657827908941</v>
      </c>
    </row>
    <row r="95" spans="1:4" x14ac:dyDescent="0.35">
      <c r="A95" t="s">
        <v>202</v>
      </c>
      <c r="B95">
        <v>94</v>
      </c>
      <c r="C95">
        <v>1.976224309524256</v>
      </c>
      <c r="D95">
        <v>0</v>
      </c>
    </row>
    <row r="96" spans="1:4" x14ac:dyDescent="0.35">
      <c r="A96" t="s">
        <v>203</v>
      </c>
      <c r="B96">
        <v>95</v>
      </c>
      <c r="C96">
        <v>13.046271599841608</v>
      </c>
      <c r="D96">
        <v>13.960325951524643</v>
      </c>
    </row>
    <row r="97" spans="1:4" x14ac:dyDescent="0.35">
      <c r="A97" t="s">
        <v>204</v>
      </c>
      <c r="B97">
        <v>96</v>
      </c>
      <c r="C97">
        <v>4626.1267457747808</v>
      </c>
      <c r="D97">
        <v>5088.5688729203293</v>
      </c>
    </row>
    <row r="98" spans="1:4" x14ac:dyDescent="0.35">
      <c r="A98" t="s">
        <v>205</v>
      </c>
      <c r="B98">
        <v>97</v>
      </c>
      <c r="C98">
        <v>628.38438572593782</v>
      </c>
      <c r="D98">
        <v>210.08758267267149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345.50114688109619</v>
      </c>
      <c r="D100">
        <v>276.84857098917752</v>
      </c>
    </row>
    <row r="101" spans="1:4" x14ac:dyDescent="0.35">
      <c r="A101" t="s">
        <v>208</v>
      </c>
      <c r="B101">
        <v>100</v>
      </c>
      <c r="C101">
        <v>37.442203404883514</v>
      </c>
      <c r="D101">
        <v>17.976018327994648</v>
      </c>
    </row>
    <row r="102" spans="1:4" x14ac:dyDescent="0.35">
      <c r="A102" t="s">
        <v>209</v>
      </c>
      <c r="B102">
        <v>101</v>
      </c>
      <c r="C102">
        <v>387.51894240317404</v>
      </c>
      <c r="D102">
        <v>282.02382068158585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632.81177936066933</v>
      </c>
      <c r="D104">
        <v>809.34774551449448</v>
      </c>
    </row>
    <row r="105" spans="1:4" x14ac:dyDescent="0.35">
      <c r="A105" t="s">
        <v>211</v>
      </c>
      <c r="B105">
        <v>104</v>
      </c>
      <c r="C105">
        <v>3017.9783648661537</v>
      </c>
      <c r="D105">
        <v>3258.9077936037911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184.27103566343919</v>
      </c>
      <c r="D107">
        <v>315.83075445122864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1877.9358374593169</v>
      </c>
      <c r="D109">
        <v>2072.3339047481572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287.55643908854529</v>
      </c>
      <c r="D111">
        <v>71.0396562035057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1200.3374969701624</v>
      </c>
      <c r="D113">
        <v>1190.9360966910101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504.65294954057356</v>
      </c>
      <c r="D115">
        <v>772.75017714296746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6128.0466548974673</v>
      </c>
      <c r="D118">
        <v>7430.6715444174597</v>
      </c>
    </row>
    <row r="119" spans="1:4" x14ac:dyDescent="0.35">
      <c r="A119" t="s">
        <v>225</v>
      </c>
      <c r="B119">
        <v>118</v>
      </c>
      <c r="C119">
        <v>11495.600595191228</v>
      </c>
      <c r="D119">
        <v>18617.375326888927</v>
      </c>
    </row>
    <row r="120" spans="1:4" x14ac:dyDescent="0.35">
      <c r="A120" t="s">
        <v>226</v>
      </c>
      <c r="B120">
        <v>119</v>
      </c>
      <c r="C120">
        <v>1594.0481233454564</v>
      </c>
      <c r="D120">
        <v>356.5429079045611</v>
      </c>
    </row>
    <row r="121" spans="1:4" x14ac:dyDescent="0.35">
      <c r="A121" t="s">
        <v>227</v>
      </c>
      <c r="B121">
        <v>120</v>
      </c>
      <c r="C121">
        <v>5859.4676777883151</v>
      </c>
      <c r="D121">
        <v>9307.7319225408773</v>
      </c>
    </row>
    <row r="122" spans="1:4" x14ac:dyDescent="0.35">
      <c r="A122" t="s">
        <v>228</v>
      </c>
      <c r="B122">
        <v>121</v>
      </c>
      <c r="C122">
        <v>3545.8412891793878</v>
      </c>
      <c r="D122">
        <v>4330.100976388354</v>
      </c>
    </row>
    <row r="123" spans="1:4" x14ac:dyDescent="0.35">
      <c r="A123" t="s">
        <v>229</v>
      </c>
      <c r="B123">
        <v>122</v>
      </c>
      <c r="C123">
        <v>2859.8649553228679</v>
      </c>
      <c r="D123">
        <v>5214.0721575021234</v>
      </c>
    </row>
    <row r="124" spans="1:4" x14ac:dyDescent="0.35">
      <c r="A124" t="s">
        <v>230</v>
      </c>
      <c r="B124">
        <v>123</v>
      </c>
      <c r="C124">
        <v>12313.569583957311</v>
      </c>
      <c r="D124">
        <v>15156.169558022582</v>
      </c>
    </row>
    <row r="125" spans="1:4" x14ac:dyDescent="0.35">
      <c r="A125" t="s">
        <v>231</v>
      </c>
      <c r="B125">
        <v>124</v>
      </c>
      <c r="C125">
        <v>1657.8923708951365</v>
      </c>
      <c r="D125">
        <v>1703.2532771370174</v>
      </c>
    </row>
    <row r="126" spans="1:4" x14ac:dyDescent="0.35">
      <c r="A126" t="s">
        <v>232</v>
      </c>
      <c r="B126">
        <v>125</v>
      </c>
      <c r="C126">
        <v>3579.9203613802015</v>
      </c>
      <c r="D126">
        <v>3720.2962433009707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2634.9949171749945</v>
      </c>
      <c r="D151">
        <v>1586.2624599377336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404.21088602561224</v>
      </c>
      <c r="D153">
        <v>503.92550658372534</v>
      </c>
    </row>
    <row r="154" spans="1:4" x14ac:dyDescent="0.35">
      <c r="A154" t="s">
        <v>260</v>
      </c>
      <c r="B154">
        <v>153</v>
      </c>
      <c r="C154">
        <v>34.156102997068345</v>
      </c>
      <c r="D154">
        <v>47.910855894084413</v>
      </c>
    </row>
    <row r="155" spans="1:4" x14ac:dyDescent="0.35">
      <c r="A155" t="s">
        <v>261</v>
      </c>
      <c r="B155">
        <v>154</v>
      </c>
      <c r="C155">
        <v>1861.6057980130845</v>
      </c>
      <c r="D155">
        <v>2349.6657562349692</v>
      </c>
    </row>
    <row r="156" spans="1:4" x14ac:dyDescent="0.35">
      <c r="A156" t="s">
        <v>327</v>
      </c>
      <c r="B156">
        <v>155</v>
      </c>
      <c r="C156">
        <v>1047.0228993997819</v>
      </c>
      <c r="D156">
        <v>1433.0277603739173</v>
      </c>
    </row>
    <row r="157" spans="1:4" x14ac:dyDescent="0.35">
      <c r="A157" t="s">
        <v>262</v>
      </c>
      <c r="B157">
        <v>156</v>
      </c>
      <c r="C157">
        <v>9966.6663107282147</v>
      </c>
      <c r="D157">
        <v>19048.51814508465</v>
      </c>
    </row>
    <row r="158" spans="1:4" x14ac:dyDescent="0.35">
      <c r="A158" t="s">
        <v>263</v>
      </c>
      <c r="B158">
        <v>157</v>
      </c>
      <c r="C158">
        <v>2107.3157235889225</v>
      </c>
      <c r="D158">
        <v>1513.577830980098</v>
      </c>
    </row>
    <row r="159" spans="1:4" x14ac:dyDescent="0.35">
      <c r="A159" t="s">
        <v>264</v>
      </c>
      <c r="B159">
        <v>158</v>
      </c>
      <c r="C159">
        <v>8239.1608091091439</v>
      </c>
      <c r="D159">
        <v>4855.1392791981116</v>
      </c>
    </row>
    <row r="160" spans="1:4" x14ac:dyDescent="0.35">
      <c r="A160" t="s">
        <v>265</v>
      </c>
      <c r="B160">
        <v>159</v>
      </c>
      <c r="C160">
        <v>214.23980315877606</v>
      </c>
      <c r="D160">
        <v>51.328126548761276</v>
      </c>
    </row>
    <row r="161" spans="1:4" x14ac:dyDescent="0.35">
      <c r="A161" t="s">
        <v>266</v>
      </c>
      <c r="B161">
        <v>160</v>
      </c>
      <c r="C161">
        <v>1135.110601874047</v>
      </c>
      <c r="D161">
        <v>21.547340934978912</v>
      </c>
    </row>
    <row r="162" spans="1:4" x14ac:dyDescent="0.35">
      <c r="A162" t="s">
        <v>267</v>
      </c>
      <c r="B162">
        <v>161</v>
      </c>
      <c r="C162">
        <v>200.13619723357928</v>
      </c>
      <c r="D162">
        <v>29.976231063217348</v>
      </c>
    </row>
    <row r="163" spans="1:4" x14ac:dyDescent="0.35">
      <c r="A163" t="s">
        <v>268</v>
      </c>
      <c r="B163">
        <v>162</v>
      </c>
      <c r="C163">
        <v>1174.2743907621418</v>
      </c>
      <c r="D163">
        <v>1174.9693680347598</v>
      </c>
    </row>
    <row r="164" spans="1:4" x14ac:dyDescent="0.35">
      <c r="A164" t="s">
        <v>269</v>
      </c>
      <c r="B164">
        <v>163</v>
      </c>
      <c r="C164">
        <v>3382.9967784873656</v>
      </c>
      <c r="D164">
        <v>2974.9913921253874</v>
      </c>
    </row>
    <row r="165" spans="1:4" x14ac:dyDescent="0.35">
      <c r="A165" t="s">
        <v>270</v>
      </c>
      <c r="B165">
        <v>164</v>
      </c>
      <c r="C165">
        <v>1532.4477009845496</v>
      </c>
      <c r="D165">
        <v>1410.1722146349055</v>
      </c>
    </row>
    <row r="166" spans="1:4" x14ac:dyDescent="0.35">
      <c r="A166" t="s">
        <v>271</v>
      </c>
      <c r="B166">
        <v>165</v>
      </c>
      <c r="C166">
        <v>1057.6528437137122</v>
      </c>
      <c r="D166">
        <v>1065.9272010319958</v>
      </c>
    </row>
    <row r="167" spans="1:4" x14ac:dyDescent="0.35">
      <c r="A167" t="s">
        <v>272</v>
      </c>
      <c r="B167">
        <v>166</v>
      </c>
      <c r="C167">
        <v>1056.4657654047173</v>
      </c>
      <c r="D167">
        <v>926.66163369118124</v>
      </c>
    </row>
    <row r="168" spans="1:4" x14ac:dyDescent="0.35">
      <c r="A168" t="s">
        <v>273</v>
      </c>
      <c r="B168">
        <v>167</v>
      </c>
      <c r="C168">
        <v>206.75312083093365</v>
      </c>
      <c r="D168">
        <v>121.49090475951526</v>
      </c>
    </row>
    <row r="169" spans="1:4" x14ac:dyDescent="0.35">
      <c r="A169" t="s">
        <v>274</v>
      </c>
      <c r="B169">
        <v>168</v>
      </c>
      <c r="C169">
        <v>2324.8894687363004</v>
      </c>
      <c r="D169">
        <v>1292.9796220147969</v>
      </c>
    </row>
    <row r="170" spans="1:4" x14ac:dyDescent="0.35">
      <c r="A170" t="s">
        <v>275</v>
      </c>
      <c r="B170">
        <v>169</v>
      </c>
      <c r="C170">
        <v>504.84823563084734</v>
      </c>
      <c r="D170">
        <v>735.48133116932513</v>
      </c>
    </row>
    <row r="171" spans="1:4" x14ac:dyDescent="0.35">
      <c r="A171" t="s">
        <v>276</v>
      </c>
      <c r="B171">
        <v>170</v>
      </c>
      <c r="C171">
        <v>2325.3122710079701</v>
      </c>
      <c r="D171">
        <v>2442.5179594217998</v>
      </c>
    </row>
    <row r="172" spans="1:4" x14ac:dyDescent="0.35">
      <c r="A172" t="s">
        <v>277</v>
      </c>
      <c r="B172">
        <v>171</v>
      </c>
      <c r="C172">
        <v>595.7502967885016</v>
      </c>
      <c r="D172">
        <v>1606.3148442193744</v>
      </c>
    </row>
    <row r="173" spans="1:4" x14ac:dyDescent="0.35">
      <c r="A173" t="s">
        <v>278</v>
      </c>
      <c r="B173">
        <v>172</v>
      </c>
      <c r="C173">
        <v>7858.3617289046642</v>
      </c>
      <c r="D173">
        <v>9626.8606958370856</v>
      </c>
    </row>
    <row r="174" spans="1:4" x14ac:dyDescent="0.35">
      <c r="A174" t="s">
        <v>279</v>
      </c>
      <c r="B174">
        <v>173</v>
      </c>
      <c r="C174">
        <v>987.09105327351631</v>
      </c>
      <c r="D174">
        <v>374.81613734799686</v>
      </c>
    </row>
    <row r="175" spans="1:4" x14ac:dyDescent="0.35">
      <c r="A175" t="s">
        <v>280</v>
      </c>
      <c r="B175">
        <v>174</v>
      </c>
      <c r="C175">
        <v>679.92207867988225</v>
      </c>
      <c r="D175">
        <v>210.88336314903097</v>
      </c>
    </row>
    <row r="176" spans="1:4" x14ac:dyDescent="0.35">
      <c r="A176" t="s">
        <v>281</v>
      </c>
      <c r="B176">
        <v>175</v>
      </c>
      <c r="C176">
        <v>1260.8915614358773</v>
      </c>
      <c r="D176">
        <v>441.68480330213418</v>
      </c>
    </row>
    <row r="177" spans="1:4" x14ac:dyDescent="0.35">
      <c r="A177" t="s">
        <v>282</v>
      </c>
      <c r="B177">
        <v>176</v>
      </c>
      <c r="C177">
        <v>20.549744473886832</v>
      </c>
      <c r="D177">
        <v>6.7369838958168931</v>
      </c>
    </row>
    <row r="178" spans="1:4" x14ac:dyDescent="0.35">
      <c r="A178" t="s">
        <v>283</v>
      </c>
      <c r="B178">
        <v>177</v>
      </c>
      <c r="C178">
        <v>23.762149728494641</v>
      </c>
      <c r="D178">
        <v>8.5644731699167096</v>
      </c>
    </row>
    <row r="179" spans="1:4" x14ac:dyDescent="0.35">
      <c r="A179" t="s">
        <v>284</v>
      </c>
      <c r="B179">
        <v>178</v>
      </c>
      <c r="C179">
        <v>27.940293728411739</v>
      </c>
      <c r="D179">
        <v>12.070385776887699</v>
      </c>
    </row>
    <row r="180" spans="1:4" x14ac:dyDescent="0.35">
      <c r="A180" t="s">
        <v>285</v>
      </c>
      <c r="B180">
        <v>179</v>
      </c>
      <c r="C180">
        <v>118.08645717315902</v>
      </c>
      <c r="D180">
        <v>39.655317784486179</v>
      </c>
    </row>
    <row r="181" spans="1:4" x14ac:dyDescent="0.35">
      <c r="A181" t="s">
        <v>286</v>
      </c>
      <c r="B181">
        <v>180</v>
      </c>
      <c r="C181">
        <v>4.8798944165736877</v>
      </c>
      <c r="D181">
        <v>1.5216784548087805</v>
      </c>
    </row>
    <row r="182" spans="1:4" x14ac:dyDescent="0.35">
      <c r="A182" t="s">
        <v>287</v>
      </c>
      <c r="B182">
        <v>181</v>
      </c>
      <c r="C182">
        <v>13.324653977903059</v>
      </c>
      <c r="D182">
        <v>3.7465956792029549</v>
      </c>
    </row>
    <row r="183" spans="1:4" x14ac:dyDescent="0.35">
      <c r="A183" t="s">
        <v>288</v>
      </c>
      <c r="B183">
        <v>182</v>
      </c>
      <c r="C183">
        <v>23.286947843467146</v>
      </c>
      <c r="D183">
        <v>10.322622496305192</v>
      </c>
    </row>
    <row r="184" spans="1:4" x14ac:dyDescent="0.35">
      <c r="A184" t="s">
        <v>289</v>
      </c>
      <c r="B184">
        <v>183</v>
      </c>
      <c r="C184">
        <v>2.7012988993094105</v>
      </c>
      <c r="D184">
        <v>1.2498056524150327</v>
      </c>
    </row>
    <row r="185" spans="1:4" x14ac:dyDescent="0.35">
      <c r="A185" t="s">
        <v>290</v>
      </c>
      <c r="B185">
        <v>184</v>
      </c>
      <c r="C185">
        <v>0.31430945947271782</v>
      </c>
      <c r="D185">
        <v>0.14871137620085273</v>
      </c>
    </row>
    <row r="186" spans="1:4" x14ac:dyDescent="0.35">
      <c r="A186" t="s">
        <v>291</v>
      </c>
      <c r="B186">
        <v>185</v>
      </c>
      <c r="C186">
        <v>12.640724504062142</v>
      </c>
      <c r="D186">
        <v>4.9433850490314697</v>
      </c>
    </row>
    <row r="187" spans="1:4" x14ac:dyDescent="0.35">
      <c r="A187" t="s">
        <v>292</v>
      </c>
      <c r="B187">
        <v>186</v>
      </c>
      <c r="C187">
        <v>55.567170591562942</v>
      </c>
      <c r="D187">
        <v>27.356545571874488</v>
      </c>
    </row>
    <row r="188" spans="1:4" x14ac:dyDescent="0.35">
      <c r="A188" t="s">
        <v>293</v>
      </c>
      <c r="B188">
        <v>187</v>
      </c>
      <c r="C188">
        <v>1.6548082003662069E-2</v>
      </c>
      <c r="D188">
        <v>2.1106267859730275E-2</v>
      </c>
    </row>
    <row r="189" spans="1:4" x14ac:dyDescent="0.35">
      <c r="A189" t="s">
        <v>294</v>
      </c>
      <c r="B189">
        <v>188</v>
      </c>
      <c r="C189">
        <v>9.6030302228913058</v>
      </c>
      <c r="D189">
        <v>4.1644719375867245</v>
      </c>
    </row>
    <row r="190" spans="1:4" x14ac:dyDescent="0.35">
      <c r="A190" t="s">
        <v>295</v>
      </c>
      <c r="B190">
        <v>189</v>
      </c>
      <c r="C190">
        <v>18.613757055492137</v>
      </c>
      <c r="D190">
        <v>7.7886280412744231</v>
      </c>
    </row>
    <row r="191" spans="1:4" x14ac:dyDescent="0.35">
      <c r="A191" t="s">
        <v>296</v>
      </c>
      <c r="B191">
        <v>190</v>
      </c>
      <c r="C191">
        <v>10.787881636175296</v>
      </c>
      <c r="D191">
        <v>6.1276766573883119</v>
      </c>
    </row>
    <row r="192" spans="1:4" x14ac:dyDescent="0.35">
      <c r="A192" t="s">
        <v>297</v>
      </c>
      <c r="B192">
        <v>191</v>
      </c>
      <c r="C192">
        <v>9.6043326036121588</v>
      </c>
      <c r="D192">
        <v>4.7661012355499208</v>
      </c>
    </row>
    <row r="193" spans="1:4" x14ac:dyDescent="0.35">
      <c r="A193" t="s">
        <v>298</v>
      </c>
      <c r="B193">
        <v>192</v>
      </c>
      <c r="C193">
        <v>1.969093948783549</v>
      </c>
      <c r="D193">
        <v>0.94094726606449375</v>
      </c>
    </row>
    <row r="194" spans="1:4" x14ac:dyDescent="0.35">
      <c r="A194" t="s">
        <v>299</v>
      </c>
      <c r="B194">
        <v>193</v>
      </c>
      <c r="C194">
        <v>16.841918698362903</v>
      </c>
      <c r="D194">
        <v>6.615510560169545</v>
      </c>
    </row>
    <row r="195" spans="1:4" x14ac:dyDescent="0.35">
      <c r="A195" t="s">
        <v>300</v>
      </c>
      <c r="B195">
        <v>194</v>
      </c>
      <c r="C195">
        <v>1.4895718050584734</v>
      </c>
      <c r="D195">
        <v>0.85549614528552675</v>
      </c>
    </row>
    <row r="196" spans="1:4" x14ac:dyDescent="0.35">
      <c r="A196" t="s">
        <v>301</v>
      </c>
      <c r="B196">
        <v>195</v>
      </c>
      <c r="C196">
        <v>2.6124344781466249</v>
      </c>
      <c r="D196">
        <v>1.4391530522180003</v>
      </c>
    </row>
    <row r="197" spans="1:4" x14ac:dyDescent="0.35">
      <c r="A197" t="s">
        <v>302</v>
      </c>
      <c r="B197">
        <v>196</v>
      </c>
      <c r="C197">
        <v>121.66485976356279</v>
      </c>
      <c r="D197">
        <v>251.39580807880841</v>
      </c>
    </row>
    <row r="198" spans="1:4" x14ac:dyDescent="0.35">
      <c r="A198" t="s">
        <v>303</v>
      </c>
      <c r="B198">
        <v>197</v>
      </c>
      <c r="C198">
        <v>547.27820515681208</v>
      </c>
      <c r="D198">
        <v>269.88411739826074</v>
      </c>
    </row>
    <row r="199" spans="1:4" x14ac:dyDescent="0.35">
      <c r="A199" t="s">
        <v>304</v>
      </c>
      <c r="B199">
        <v>198</v>
      </c>
      <c r="C199">
        <v>125.33637315744878</v>
      </c>
      <c r="D199">
        <v>44.918028344218619</v>
      </c>
    </row>
    <row r="200" spans="1:4" x14ac:dyDescent="0.35">
      <c r="A200" t="s">
        <v>305</v>
      </c>
      <c r="B200">
        <v>199</v>
      </c>
      <c r="C200">
        <v>8.1029154529390883</v>
      </c>
      <c r="D200">
        <v>6.8604157132959438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0.98661076856744079</v>
      </c>
      <c r="D2">
        <v>0</v>
      </c>
    </row>
    <row r="3" spans="1:4" x14ac:dyDescent="0.35">
      <c r="A3" t="s">
        <v>111</v>
      </c>
      <c r="B3">
        <v>2</v>
      </c>
      <c r="C3">
        <v>576.44193105843226</v>
      </c>
      <c r="D3">
        <v>360.75777574729449</v>
      </c>
    </row>
    <row r="4" spans="1:4" x14ac:dyDescent="0.35">
      <c r="A4" t="s">
        <v>112</v>
      </c>
      <c r="B4">
        <v>3</v>
      </c>
      <c r="C4">
        <v>510.9703019493931</v>
      </c>
      <c r="D4">
        <v>225.12605443949744</v>
      </c>
    </row>
    <row r="5" spans="1:4" x14ac:dyDescent="0.35">
      <c r="A5" t="s">
        <v>113</v>
      </c>
      <c r="B5">
        <v>4</v>
      </c>
      <c r="C5">
        <v>4038.24404699467</v>
      </c>
      <c r="D5">
        <v>2002.6176769926735</v>
      </c>
    </row>
    <row r="6" spans="1:4" x14ac:dyDescent="0.35">
      <c r="A6" t="s">
        <v>114</v>
      </c>
      <c r="B6">
        <v>5</v>
      </c>
      <c r="C6">
        <v>1110.9615320562855</v>
      </c>
      <c r="D6">
        <v>11.7277855348053</v>
      </c>
    </row>
    <row r="7" spans="1:4" x14ac:dyDescent="0.35">
      <c r="A7" t="s">
        <v>115</v>
      </c>
      <c r="B7">
        <v>6</v>
      </c>
      <c r="C7">
        <v>1.3254076732972209</v>
      </c>
      <c r="D7">
        <v>4.0406956984570286</v>
      </c>
    </row>
    <row r="8" spans="1:4" x14ac:dyDescent="0.35">
      <c r="A8" t="s">
        <v>116</v>
      </c>
      <c r="B8">
        <v>7</v>
      </c>
      <c r="C8">
        <v>23.012851518532585</v>
      </c>
      <c r="D8">
        <v>6.639588999449634</v>
      </c>
    </row>
    <row r="9" spans="1:4" x14ac:dyDescent="0.35">
      <c r="A9" t="s">
        <v>117</v>
      </c>
      <c r="B9">
        <v>8</v>
      </c>
      <c r="C9">
        <v>1658.3290530294009</v>
      </c>
      <c r="D9">
        <v>348.87420451953568</v>
      </c>
    </row>
    <row r="10" spans="1:4" x14ac:dyDescent="0.35">
      <c r="A10" t="s">
        <v>118</v>
      </c>
      <c r="B10">
        <v>9</v>
      </c>
      <c r="C10">
        <v>152.90696303700852</v>
      </c>
      <c r="D10">
        <v>49.997724745540388</v>
      </c>
    </row>
    <row r="11" spans="1:4" x14ac:dyDescent="0.35">
      <c r="A11" t="s">
        <v>119</v>
      </c>
      <c r="B11">
        <v>10</v>
      </c>
      <c r="C11">
        <v>68.535207962259136</v>
      </c>
      <c r="D11">
        <v>231.68240336867558</v>
      </c>
    </row>
    <row r="12" spans="1:4" x14ac:dyDescent="0.35">
      <c r="A12" t="s">
        <v>120</v>
      </c>
      <c r="B12">
        <v>11</v>
      </c>
      <c r="C12">
        <v>238.14408161907929</v>
      </c>
      <c r="D12">
        <v>149.53768572462371</v>
      </c>
    </row>
    <row r="13" spans="1:4" x14ac:dyDescent="0.35">
      <c r="A13" t="s">
        <v>121</v>
      </c>
      <c r="B13">
        <v>12</v>
      </c>
      <c r="C13">
        <v>70.560678083858662</v>
      </c>
      <c r="D13">
        <v>12.080098049776785</v>
      </c>
    </row>
    <row r="14" spans="1:4" x14ac:dyDescent="0.35">
      <c r="A14" t="s">
        <v>122</v>
      </c>
      <c r="B14">
        <v>13</v>
      </c>
      <c r="C14">
        <v>57.171396670037595</v>
      </c>
      <c r="D14">
        <v>4.583270283942503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3.9937823383035496</v>
      </c>
      <c r="D16">
        <v>0.47488929627466198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228.03034246086779</v>
      </c>
      <c r="D19">
        <v>276.59153787788102</v>
      </c>
    </row>
    <row r="20" spans="1:4" x14ac:dyDescent="0.35">
      <c r="A20" t="s">
        <v>128</v>
      </c>
      <c r="B20">
        <v>19</v>
      </c>
      <c r="C20">
        <v>271.79155021935168</v>
      </c>
      <c r="D20">
        <v>111.19061887723068</v>
      </c>
    </row>
    <row r="21" spans="1:4" x14ac:dyDescent="0.35">
      <c r="A21" t="s">
        <v>129</v>
      </c>
      <c r="B21">
        <v>20</v>
      </c>
      <c r="C21">
        <v>78.892581939785501</v>
      </c>
      <c r="D21">
        <v>0</v>
      </c>
    </row>
    <row r="22" spans="1:4" x14ac:dyDescent="0.35">
      <c r="A22" t="s">
        <v>130</v>
      </c>
      <c r="B22">
        <v>21</v>
      </c>
      <c r="C22">
        <v>1.8712686444720006</v>
      </c>
      <c r="D22">
        <v>0</v>
      </c>
    </row>
    <row r="23" spans="1:4" x14ac:dyDescent="0.35">
      <c r="A23" t="s">
        <v>131</v>
      </c>
      <c r="B23">
        <v>22</v>
      </c>
      <c r="C23">
        <v>141.35013632358761</v>
      </c>
      <c r="D23">
        <v>0</v>
      </c>
    </row>
    <row r="24" spans="1:4" x14ac:dyDescent="0.35">
      <c r="A24" t="s">
        <v>132</v>
      </c>
      <c r="B24">
        <v>23</v>
      </c>
      <c r="C24">
        <v>7.07618816983023</v>
      </c>
      <c r="D24">
        <v>0</v>
      </c>
    </row>
    <row r="25" spans="1:4" x14ac:dyDescent="0.35">
      <c r="A25" t="s">
        <v>133</v>
      </c>
      <c r="B25">
        <v>24</v>
      </c>
      <c r="C25">
        <v>1.501677103334734</v>
      </c>
      <c r="D25">
        <v>0</v>
      </c>
    </row>
    <row r="26" spans="1:4" x14ac:dyDescent="0.35">
      <c r="A26" t="s">
        <v>134</v>
      </c>
      <c r="B26">
        <v>25</v>
      </c>
      <c r="C26">
        <v>48.629259560606791</v>
      </c>
      <c r="D26">
        <v>0</v>
      </c>
    </row>
    <row r="27" spans="1:4" x14ac:dyDescent="0.35">
      <c r="A27" t="s">
        <v>135</v>
      </c>
      <c r="B27">
        <v>26</v>
      </c>
      <c r="C27">
        <v>6.3563697346905821</v>
      </c>
      <c r="D27">
        <v>0</v>
      </c>
    </row>
    <row r="28" spans="1:4" x14ac:dyDescent="0.35">
      <c r="A28" t="s">
        <v>136</v>
      </c>
      <c r="B28">
        <v>27</v>
      </c>
      <c r="C28">
        <v>2.7344453042690096</v>
      </c>
      <c r="D28">
        <v>0</v>
      </c>
    </row>
    <row r="29" spans="1:4" x14ac:dyDescent="0.35">
      <c r="A29" t="s">
        <v>137</v>
      </c>
      <c r="B29">
        <v>28</v>
      </c>
      <c r="C29">
        <v>1307.3517289143745</v>
      </c>
      <c r="D29">
        <v>0</v>
      </c>
    </row>
    <row r="30" spans="1:4" x14ac:dyDescent="0.35">
      <c r="A30" t="s">
        <v>138</v>
      </c>
      <c r="B30">
        <v>29</v>
      </c>
      <c r="C30">
        <v>7453.7314974657666</v>
      </c>
      <c r="D30">
        <v>0</v>
      </c>
    </row>
    <row r="31" spans="1:4" x14ac:dyDescent="0.35">
      <c r="A31" t="s">
        <v>139</v>
      </c>
      <c r="B31">
        <v>30</v>
      </c>
      <c r="C31">
        <v>65.178057384160368</v>
      </c>
      <c r="D31">
        <v>0</v>
      </c>
    </row>
    <row r="32" spans="1:4" x14ac:dyDescent="0.35">
      <c r="A32" t="s">
        <v>140</v>
      </c>
      <c r="B32">
        <v>31</v>
      </c>
      <c r="C32">
        <v>1.9469185037682025E-3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271.74067747579153</v>
      </c>
      <c r="D34">
        <v>0</v>
      </c>
    </row>
    <row r="35" spans="1:4" x14ac:dyDescent="0.35">
      <c r="A35" t="s">
        <v>143</v>
      </c>
      <c r="B35">
        <v>34</v>
      </c>
      <c r="C35">
        <v>76.920211832102694</v>
      </c>
      <c r="D35">
        <v>0</v>
      </c>
    </row>
    <row r="36" spans="1:4" x14ac:dyDescent="0.35">
      <c r="A36" t="s">
        <v>144</v>
      </c>
      <c r="B36">
        <v>35</v>
      </c>
      <c r="C36">
        <v>0.13125208010146563</v>
      </c>
      <c r="D36">
        <v>0</v>
      </c>
    </row>
    <row r="37" spans="1:4" x14ac:dyDescent="0.35">
      <c r="A37" t="s">
        <v>145</v>
      </c>
      <c r="B37">
        <v>36</v>
      </c>
      <c r="C37">
        <v>8.5589556410490921</v>
      </c>
      <c r="D37">
        <v>0</v>
      </c>
    </row>
    <row r="38" spans="1:4" x14ac:dyDescent="0.35">
      <c r="A38" t="s">
        <v>146</v>
      </c>
      <c r="B38">
        <v>37</v>
      </c>
      <c r="C38">
        <v>72.128135727782777</v>
      </c>
      <c r="D38">
        <v>0</v>
      </c>
    </row>
    <row r="39" spans="1:4" x14ac:dyDescent="0.35">
      <c r="A39" t="s">
        <v>147</v>
      </c>
      <c r="B39">
        <v>38</v>
      </c>
      <c r="C39">
        <v>637.97990524554302</v>
      </c>
      <c r="D39">
        <v>0</v>
      </c>
    </row>
    <row r="40" spans="1:4" x14ac:dyDescent="0.35">
      <c r="A40" t="s">
        <v>148</v>
      </c>
      <c r="B40">
        <v>39</v>
      </c>
      <c r="C40">
        <v>149.68653113705662</v>
      </c>
      <c r="D40">
        <v>4.8215113784417136</v>
      </c>
    </row>
    <row r="41" spans="1:4" x14ac:dyDescent="0.35">
      <c r="A41" t="s">
        <v>149</v>
      </c>
      <c r="B41">
        <v>40</v>
      </c>
      <c r="C41">
        <v>75.268574356948349</v>
      </c>
      <c r="D41">
        <v>75.912871821620556</v>
      </c>
    </row>
    <row r="42" spans="1:4" x14ac:dyDescent="0.35">
      <c r="A42" t="s">
        <v>150</v>
      </c>
      <c r="B42">
        <v>41</v>
      </c>
      <c r="C42">
        <v>514.92381080828989</v>
      </c>
      <c r="D42">
        <v>167.44348592584947</v>
      </c>
    </row>
    <row r="43" spans="1:4" x14ac:dyDescent="0.35">
      <c r="A43" t="s">
        <v>151</v>
      </c>
      <c r="B43">
        <v>42</v>
      </c>
      <c r="C43">
        <v>2345.6088397987742</v>
      </c>
      <c r="D43">
        <v>855.74914608601625</v>
      </c>
    </row>
    <row r="44" spans="1:4" x14ac:dyDescent="0.35">
      <c r="A44" t="s">
        <v>152</v>
      </c>
      <c r="B44">
        <v>43</v>
      </c>
      <c r="C44">
        <v>277.40526911694712</v>
      </c>
      <c r="D44">
        <v>1305.7693291642161</v>
      </c>
    </row>
    <row r="45" spans="1:4" x14ac:dyDescent="0.35">
      <c r="A45" t="s">
        <v>153</v>
      </c>
      <c r="B45">
        <v>44</v>
      </c>
      <c r="C45">
        <v>185.38103350833848</v>
      </c>
      <c r="D45">
        <v>2363.0282317129577</v>
      </c>
    </row>
    <row r="46" spans="1:4" x14ac:dyDescent="0.35">
      <c r="A46" t="s">
        <v>154</v>
      </c>
      <c r="B46">
        <v>45</v>
      </c>
      <c r="C46">
        <v>510.42680980442759</v>
      </c>
      <c r="D46">
        <v>389.10608346046138</v>
      </c>
    </row>
    <row r="47" spans="1:4" x14ac:dyDescent="0.35">
      <c r="A47" t="s">
        <v>155</v>
      </c>
      <c r="B47">
        <v>46</v>
      </c>
      <c r="C47">
        <v>534.14024042169217</v>
      </c>
      <c r="D47">
        <v>28.421995168895656</v>
      </c>
    </row>
    <row r="48" spans="1:4" x14ac:dyDescent="0.35">
      <c r="A48" t="s">
        <v>156</v>
      </c>
      <c r="B48">
        <v>47</v>
      </c>
      <c r="C48">
        <v>409.08556168358859</v>
      </c>
      <c r="D48">
        <v>507.29336287042764</v>
      </c>
    </row>
    <row r="49" spans="1:4" x14ac:dyDescent="0.35">
      <c r="A49" t="s">
        <v>157</v>
      </c>
      <c r="B49">
        <v>48</v>
      </c>
      <c r="C49">
        <v>3428.8865341754154</v>
      </c>
      <c r="D49">
        <v>6524.2484559349605</v>
      </c>
    </row>
    <row r="50" spans="1:4" x14ac:dyDescent="0.35">
      <c r="A50" t="s">
        <v>158</v>
      </c>
      <c r="B50">
        <v>49</v>
      </c>
      <c r="C50">
        <v>161.77331257701954</v>
      </c>
      <c r="D50">
        <v>73.948421655667985</v>
      </c>
    </row>
    <row r="51" spans="1:4" x14ac:dyDescent="0.35">
      <c r="A51" t="s">
        <v>159</v>
      </c>
      <c r="B51">
        <v>50</v>
      </c>
      <c r="C51">
        <v>455.18580992584123</v>
      </c>
      <c r="D51">
        <v>583.4668568700356</v>
      </c>
    </row>
    <row r="52" spans="1:4" x14ac:dyDescent="0.35">
      <c r="A52" t="s">
        <v>160</v>
      </c>
      <c r="B52">
        <v>51</v>
      </c>
      <c r="C52">
        <v>9885.8974915169583</v>
      </c>
      <c r="D52">
        <v>17034.358763053169</v>
      </c>
    </row>
    <row r="53" spans="1:4" x14ac:dyDescent="0.35">
      <c r="A53" t="s">
        <v>161</v>
      </c>
      <c r="B53">
        <v>52</v>
      </c>
      <c r="C53">
        <v>2353.3849114466875</v>
      </c>
      <c r="D53">
        <v>2475.5588781723754</v>
      </c>
    </row>
    <row r="54" spans="1:4" x14ac:dyDescent="0.35">
      <c r="A54" t="s">
        <v>162</v>
      </c>
      <c r="B54">
        <v>53</v>
      </c>
      <c r="C54">
        <v>1118.9798964909319</v>
      </c>
      <c r="D54">
        <v>583.4030965655968</v>
      </c>
    </row>
    <row r="55" spans="1:4" x14ac:dyDescent="0.35">
      <c r="A55" t="s">
        <v>163</v>
      </c>
      <c r="B55">
        <v>54</v>
      </c>
      <c r="C55">
        <v>799.77320225622736</v>
      </c>
      <c r="D55">
        <v>884.84217974172452</v>
      </c>
    </row>
    <row r="56" spans="1:4" x14ac:dyDescent="0.35">
      <c r="A56" t="s">
        <v>164</v>
      </c>
      <c r="B56">
        <v>55</v>
      </c>
      <c r="C56">
        <v>3487.5721431104694</v>
      </c>
      <c r="D56">
        <v>5503.3608308154244</v>
      </c>
    </row>
    <row r="57" spans="1:4" x14ac:dyDescent="0.35">
      <c r="A57" t="s">
        <v>165</v>
      </c>
      <c r="B57">
        <v>56</v>
      </c>
      <c r="C57">
        <v>3666.5190051348427</v>
      </c>
      <c r="D57">
        <v>1295.6327098490581</v>
      </c>
    </row>
    <row r="58" spans="1:4" x14ac:dyDescent="0.35">
      <c r="A58" t="s">
        <v>166</v>
      </c>
      <c r="B58">
        <v>57</v>
      </c>
      <c r="C58">
        <v>1931.923979185045</v>
      </c>
      <c r="D58">
        <v>239.74644998721541</v>
      </c>
    </row>
    <row r="59" spans="1:4" x14ac:dyDescent="0.35">
      <c r="A59" t="s">
        <v>167</v>
      </c>
      <c r="B59">
        <v>58</v>
      </c>
      <c r="C59">
        <v>2314.0463312718421</v>
      </c>
      <c r="D59">
        <v>3234.4552252989397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321.26609082067262</v>
      </c>
      <c r="D61">
        <v>646.88289794324714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3753.3305787826662</v>
      </c>
      <c r="D63">
        <v>1347.9822318735974</v>
      </c>
    </row>
    <row r="64" spans="1:4" x14ac:dyDescent="0.35">
      <c r="A64" t="s">
        <v>171</v>
      </c>
      <c r="B64">
        <v>63</v>
      </c>
      <c r="C64">
        <v>1807.6368613185873</v>
      </c>
      <c r="D64">
        <v>2111.943170077262</v>
      </c>
    </row>
    <row r="65" spans="1:4" x14ac:dyDescent="0.35">
      <c r="A65" t="s">
        <v>172</v>
      </c>
      <c r="B65">
        <v>64</v>
      </c>
      <c r="C65">
        <v>57.636716117657855</v>
      </c>
      <c r="D65">
        <v>61.216016203683765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7.7919146372537185</v>
      </c>
      <c r="D67">
        <v>0</v>
      </c>
    </row>
    <row r="68" spans="1:4" x14ac:dyDescent="0.35">
      <c r="A68" t="s">
        <v>175</v>
      </c>
      <c r="B68">
        <v>67</v>
      </c>
      <c r="C68">
        <v>2192.8999225819371</v>
      </c>
      <c r="D68">
        <v>2759.7410275885709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1.7081208158192349E-2</v>
      </c>
      <c r="D70">
        <v>0</v>
      </c>
    </row>
    <row r="71" spans="1:4" x14ac:dyDescent="0.35">
      <c r="A71" t="s">
        <v>178</v>
      </c>
      <c r="B71">
        <v>70</v>
      </c>
      <c r="C71">
        <v>834.34117168985313</v>
      </c>
      <c r="D71">
        <v>599.83799796535266</v>
      </c>
    </row>
    <row r="72" spans="1:4" x14ac:dyDescent="0.35">
      <c r="A72" t="s">
        <v>179</v>
      </c>
      <c r="B72">
        <v>71</v>
      </c>
      <c r="C72">
        <v>156.23369931241842</v>
      </c>
      <c r="D72">
        <v>15.40486624437227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1349.5118413030725</v>
      </c>
      <c r="D74">
        <v>1405.0325830242941</v>
      </c>
    </row>
    <row r="75" spans="1:4" x14ac:dyDescent="0.35">
      <c r="A75" t="s">
        <v>182</v>
      </c>
      <c r="B75">
        <v>74</v>
      </c>
      <c r="C75">
        <v>4.9658299487485812E-2</v>
      </c>
      <c r="D75">
        <v>0.32512438907718594</v>
      </c>
    </row>
    <row r="76" spans="1:4" x14ac:dyDescent="0.35">
      <c r="A76" t="s">
        <v>183</v>
      </c>
      <c r="B76">
        <v>75</v>
      </c>
      <c r="C76">
        <v>599.58596136742256</v>
      </c>
      <c r="D76">
        <v>186.0874881044918</v>
      </c>
    </row>
    <row r="77" spans="1:4" x14ac:dyDescent="0.35">
      <c r="A77" t="s">
        <v>184</v>
      </c>
      <c r="B77">
        <v>76</v>
      </c>
      <c r="C77">
        <v>108.00686907796417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572.61946411565395</v>
      </c>
      <c r="D79">
        <v>484.10051964662642</v>
      </c>
    </row>
    <row r="80" spans="1:4" x14ac:dyDescent="0.35">
      <c r="A80" t="s">
        <v>187</v>
      </c>
      <c r="B80">
        <v>79</v>
      </c>
      <c r="C80">
        <v>47.41521612589127</v>
      </c>
      <c r="D80">
        <v>85.929169548272796</v>
      </c>
    </row>
    <row r="81" spans="1:4" x14ac:dyDescent="0.35">
      <c r="A81" t="s">
        <v>188</v>
      </c>
      <c r="B81">
        <v>80</v>
      </c>
      <c r="C81">
        <v>6.4700638886479709</v>
      </c>
      <c r="D81">
        <v>0</v>
      </c>
    </row>
    <row r="82" spans="1:4" x14ac:dyDescent="0.35">
      <c r="A82" t="s">
        <v>189</v>
      </c>
      <c r="B82">
        <v>81</v>
      </c>
      <c r="C82">
        <v>21.66911395948955</v>
      </c>
      <c r="D82">
        <v>155.34734355021394</v>
      </c>
    </row>
    <row r="83" spans="1:4" x14ac:dyDescent="0.35">
      <c r="A83" t="s">
        <v>190</v>
      </c>
      <c r="B83">
        <v>82</v>
      </c>
      <c r="C83">
        <v>6.8957740572287829</v>
      </c>
      <c r="D83">
        <v>0</v>
      </c>
    </row>
    <row r="84" spans="1:4" x14ac:dyDescent="0.35">
      <c r="A84" t="s">
        <v>191</v>
      </c>
      <c r="B84">
        <v>83</v>
      </c>
      <c r="C84">
        <v>17.034735196703522</v>
      </c>
      <c r="D84">
        <v>8.6651560311549005</v>
      </c>
    </row>
    <row r="85" spans="1:4" x14ac:dyDescent="0.35">
      <c r="A85" t="s">
        <v>192</v>
      </c>
      <c r="B85">
        <v>84</v>
      </c>
      <c r="C85">
        <v>21.031346147148781</v>
      </c>
      <c r="D85">
        <v>216.33381189155614</v>
      </c>
    </row>
    <row r="86" spans="1:4" x14ac:dyDescent="0.35">
      <c r="A86" t="s">
        <v>193</v>
      </c>
      <c r="B86">
        <v>85</v>
      </c>
      <c r="C86">
        <v>218.48778597572431</v>
      </c>
      <c r="D86">
        <v>11.801690124748758</v>
      </c>
    </row>
    <row r="87" spans="1:4" x14ac:dyDescent="0.35">
      <c r="A87" t="s">
        <v>194</v>
      </c>
      <c r="B87">
        <v>86</v>
      </c>
      <c r="C87">
        <v>3976.8797257281367</v>
      </c>
      <c r="D87">
        <v>3376.2762773247564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36.465590302040013</v>
      </c>
      <c r="D89">
        <v>29.022466088917479</v>
      </c>
    </row>
    <row r="90" spans="1:4" x14ac:dyDescent="0.35">
      <c r="A90" t="s">
        <v>197</v>
      </c>
      <c r="B90">
        <v>89</v>
      </c>
      <c r="C90">
        <v>446.98663732870739</v>
      </c>
      <c r="D90">
        <v>126.02114609623371</v>
      </c>
    </row>
    <row r="91" spans="1:4" x14ac:dyDescent="0.35">
      <c r="A91" t="s">
        <v>198</v>
      </c>
      <c r="B91">
        <v>90</v>
      </c>
      <c r="C91">
        <v>33138.790872856924</v>
      </c>
      <c r="D91">
        <v>3233.7847841029038</v>
      </c>
    </row>
    <row r="92" spans="1:4" x14ac:dyDescent="0.35">
      <c r="A92" t="s">
        <v>199</v>
      </c>
      <c r="B92">
        <v>91</v>
      </c>
      <c r="C92">
        <v>8.6594808314213427</v>
      </c>
      <c r="D92">
        <v>0</v>
      </c>
    </row>
    <row r="93" spans="1:4" x14ac:dyDescent="0.35">
      <c r="A93" t="s">
        <v>200</v>
      </c>
      <c r="B93">
        <v>92</v>
      </c>
      <c r="C93">
        <v>15.438424822846253</v>
      </c>
      <c r="D93">
        <v>229.66604207555372</v>
      </c>
    </row>
    <row r="94" spans="1:4" x14ac:dyDescent="0.35">
      <c r="A94" t="s">
        <v>201</v>
      </c>
      <c r="B94">
        <v>93</v>
      </c>
      <c r="C94">
        <v>9.9987028823309814</v>
      </c>
      <c r="D94">
        <v>229.41629252193192</v>
      </c>
    </row>
    <row r="95" spans="1:4" x14ac:dyDescent="0.35">
      <c r="A95" t="s">
        <v>202</v>
      </c>
      <c r="B95">
        <v>94</v>
      </c>
      <c r="C95">
        <v>4.9284116527561581E-2</v>
      </c>
      <c r="D95">
        <v>0</v>
      </c>
    </row>
    <row r="96" spans="1:4" x14ac:dyDescent="0.35">
      <c r="A96" t="s">
        <v>203</v>
      </c>
      <c r="B96">
        <v>95</v>
      </c>
      <c r="C96">
        <v>2.912223947104998</v>
      </c>
      <c r="D96">
        <v>5.019502798390131</v>
      </c>
    </row>
    <row r="97" spans="1:4" x14ac:dyDescent="0.35">
      <c r="A97" t="s">
        <v>204</v>
      </c>
      <c r="B97">
        <v>96</v>
      </c>
      <c r="C97">
        <v>8415.8523452930513</v>
      </c>
      <c r="D97">
        <v>7311.4343196355958</v>
      </c>
    </row>
    <row r="98" spans="1:4" x14ac:dyDescent="0.35">
      <c r="A98" t="s">
        <v>205</v>
      </c>
      <c r="B98">
        <v>97</v>
      </c>
      <c r="C98">
        <v>1177.3353867163275</v>
      </c>
      <c r="D98">
        <v>1773.5215467852506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540.7646831551931</v>
      </c>
      <c r="D100">
        <v>248.8163966720029</v>
      </c>
    </row>
    <row r="101" spans="1:4" x14ac:dyDescent="0.35">
      <c r="A101" t="s">
        <v>208</v>
      </c>
      <c r="B101">
        <v>100</v>
      </c>
      <c r="C101">
        <v>86.091550237190788</v>
      </c>
      <c r="D101">
        <v>222.26905454928641</v>
      </c>
    </row>
    <row r="102" spans="1:4" x14ac:dyDescent="0.35">
      <c r="A102" t="s">
        <v>209</v>
      </c>
      <c r="B102">
        <v>101</v>
      </c>
      <c r="C102">
        <v>543.75708158161365</v>
      </c>
      <c r="D102">
        <v>1435.5114562306203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703.45212064900204</v>
      </c>
      <c r="D104">
        <v>1115.7253730549078</v>
      </c>
    </row>
    <row r="105" spans="1:4" x14ac:dyDescent="0.35">
      <c r="A105" t="s">
        <v>211</v>
      </c>
      <c r="B105">
        <v>104</v>
      </c>
      <c r="C105">
        <v>6894.7821244264796</v>
      </c>
      <c r="D105">
        <v>7265.2907347454557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299.70657142754447</v>
      </c>
      <c r="D107">
        <v>4937.1478769346031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1718.5156380822345</v>
      </c>
      <c r="D109">
        <v>3397.6648123438881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538.13587800373386</v>
      </c>
      <c r="D111">
        <v>453.09867621203813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2763.8154535378812</v>
      </c>
      <c r="D113">
        <v>9188.159144846968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742.57515681569885</v>
      </c>
      <c r="D115">
        <v>662.17766076249393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7251.4323651955074</v>
      </c>
      <c r="D118">
        <v>11306.366353786738</v>
      </c>
    </row>
    <row r="119" spans="1:4" x14ac:dyDescent="0.35">
      <c r="A119" t="s">
        <v>225</v>
      </c>
      <c r="B119">
        <v>118</v>
      </c>
      <c r="C119">
        <v>16739.116609257522</v>
      </c>
      <c r="D119">
        <v>12235.161073900597</v>
      </c>
    </row>
    <row r="120" spans="1:4" x14ac:dyDescent="0.35">
      <c r="A120" t="s">
        <v>226</v>
      </c>
      <c r="B120">
        <v>119</v>
      </c>
      <c r="C120">
        <v>1853.2725554935976</v>
      </c>
      <c r="D120">
        <v>1117.9485221640816</v>
      </c>
    </row>
    <row r="121" spans="1:4" x14ac:dyDescent="0.35">
      <c r="A121" t="s">
        <v>227</v>
      </c>
      <c r="B121">
        <v>120</v>
      </c>
      <c r="C121">
        <v>5876.8516080891668</v>
      </c>
      <c r="D121">
        <v>10434.005949201633</v>
      </c>
    </row>
    <row r="122" spans="1:4" x14ac:dyDescent="0.35">
      <c r="A122" t="s">
        <v>228</v>
      </c>
      <c r="B122">
        <v>121</v>
      </c>
      <c r="C122">
        <v>3207.9131301475427</v>
      </c>
      <c r="D122">
        <v>3226.339530029863</v>
      </c>
    </row>
    <row r="123" spans="1:4" x14ac:dyDescent="0.35">
      <c r="A123" t="s">
        <v>229</v>
      </c>
      <c r="B123">
        <v>122</v>
      </c>
      <c r="C123">
        <v>6967.8635639420536</v>
      </c>
      <c r="D123">
        <v>3179.4826654259509</v>
      </c>
    </row>
    <row r="124" spans="1:4" x14ac:dyDescent="0.35">
      <c r="A124" t="s">
        <v>230</v>
      </c>
      <c r="B124">
        <v>123</v>
      </c>
      <c r="C124">
        <v>28205.006543460855</v>
      </c>
      <c r="D124">
        <v>18788.446965168736</v>
      </c>
    </row>
    <row r="125" spans="1:4" x14ac:dyDescent="0.35">
      <c r="A125" t="s">
        <v>231</v>
      </c>
      <c r="B125">
        <v>124</v>
      </c>
      <c r="C125">
        <v>4271.2570337509023</v>
      </c>
      <c r="D125">
        <v>1755.5888450369257</v>
      </c>
    </row>
    <row r="126" spans="1:4" x14ac:dyDescent="0.35">
      <c r="A126" t="s">
        <v>232</v>
      </c>
      <c r="B126">
        <v>125</v>
      </c>
      <c r="C126">
        <v>5549.4304238017967</v>
      </c>
      <c r="D126">
        <v>4401.5383204798309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8.3964229873272983E-2</v>
      </c>
      <c r="D143">
        <v>0.27513676913005758</v>
      </c>
    </row>
    <row r="144" spans="1:4" x14ac:dyDescent="0.35">
      <c r="A144" t="s">
        <v>250</v>
      </c>
      <c r="B144">
        <v>143</v>
      </c>
      <c r="C144">
        <v>0.24055610896342272</v>
      </c>
      <c r="D144">
        <v>0.43113880963730916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1.3412504433701182</v>
      </c>
      <c r="D147">
        <v>0.45435258972029674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6695.788742187342</v>
      </c>
      <c r="D151">
        <v>6163.4711359176545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1251.8051474369877</v>
      </c>
      <c r="D153">
        <v>1004.8456270290886</v>
      </c>
    </row>
    <row r="154" spans="1:4" x14ac:dyDescent="0.35">
      <c r="A154" t="s">
        <v>260</v>
      </c>
      <c r="B154">
        <v>153</v>
      </c>
      <c r="C154">
        <v>90.038924138363356</v>
      </c>
      <c r="D154">
        <v>71.600799539195322</v>
      </c>
    </row>
    <row r="155" spans="1:4" x14ac:dyDescent="0.35">
      <c r="A155" t="s">
        <v>261</v>
      </c>
      <c r="B155">
        <v>154</v>
      </c>
      <c r="C155">
        <v>8660.276347891273</v>
      </c>
      <c r="D155">
        <v>5362.9618957362482</v>
      </c>
    </row>
    <row r="156" spans="1:4" x14ac:dyDescent="0.35">
      <c r="A156" t="s">
        <v>327</v>
      </c>
      <c r="B156">
        <v>155</v>
      </c>
      <c r="C156">
        <v>1760.4284492303098</v>
      </c>
      <c r="D156">
        <v>576.22347189133257</v>
      </c>
    </row>
    <row r="157" spans="1:4" x14ac:dyDescent="0.35">
      <c r="A157" t="s">
        <v>262</v>
      </c>
      <c r="B157">
        <v>156</v>
      </c>
      <c r="C157">
        <v>16802.817814082096</v>
      </c>
      <c r="D157">
        <v>16711.327960301809</v>
      </c>
    </row>
    <row r="158" spans="1:4" x14ac:dyDescent="0.35">
      <c r="A158" t="s">
        <v>263</v>
      </c>
      <c r="B158">
        <v>157</v>
      </c>
      <c r="C158">
        <v>1342.2320198995621</v>
      </c>
      <c r="D158">
        <v>2607.1298690835638</v>
      </c>
    </row>
    <row r="159" spans="1:4" x14ac:dyDescent="0.35">
      <c r="A159" t="s">
        <v>264</v>
      </c>
      <c r="B159">
        <v>158</v>
      </c>
      <c r="C159">
        <v>5915.6238877004716</v>
      </c>
      <c r="D159">
        <v>11297.450058039833</v>
      </c>
    </row>
    <row r="160" spans="1:4" x14ac:dyDescent="0.35">
      <c r="A160" t="s">
        <v>265</v>
      </c>
      <c r="B160">
        <v>159</v>
      </c>
      <c r="C160">
        <v>323.78929467208974</v>
      </c>
      <c r="D160">
        <v>208.32000670866248</v>
      </c>
    </row>
    <row r="161" spans="1:4" x14ac:dyDescent="0.35">
      <c r="A161" t="s">
        <v>266</v>
      </c>
      <c r="B161">
        <v>160</v>
      </c>
      <c r="C161">
        <v>3091.2851391141094</v>
      </c>
      <c r="D161">
        <v>6123.9196592004364</v>
      </c>
    </row>
    <row r="162" spans="1:4" x14ac:dyDescent="0.35">
      <c r="A162" t="s">
        <v>267</v>
      </c>
      <c r="B162">
        <v>161</v>
      </c>
      <c r="C162">
        <v>243.26265077264065</v>
      </c>
      <c r="D162">
        <v>627.0550636776178</v>
      </c>
    </row>
    <row r="163" spans="1:4" x14ac:dyDescent="0.35">
      <c r="A163" t="s">
        <v>268</v>
      </c>
      <c r="B163">
        <v>162</v>
      </c>
      <c r="C163">
        <v>2367.9934207037259</v>
      </c>
      <c r="D163">
        <v>4459.2908901168485</v>
      </c>
    </row>
    <row r="164" spans="1:4" x14ac:dyDescent="0.35">
      <c r="A164" t="s">
        <v>269</v>
      </c>
      <c r="B164">
        <v>163</v>
      </c>
      <c r="C164">
        <v>5134.8630638594577</v>
      </c>
      <c r="D164">
        <v>8095.2898271654012</v>
      </c>
    </row>
    <row r="165" spans="1:4" x14ac:dyDescent="0.35">
      <c r="A165" t="s">
        <v>270</v>
      </c>
      <c r="B165">
        <v>164</v>
      </c>
      <c r="C165">
        <v>4110.8814495003671</v>
      </c>
      <c r="D165">
        <v>7048.6894341563429</v>
      </c>
    </row>
    <row r="166" spans="1:4" x14ac:dyDescent="0.35">
      <c r="A166" t="s">
        <v>271</v>
      </c>
      <c r="B166">
        <v>165</v>
      </c>
      <c r="C166">
        <v>4332.3067966689177</v>
      </c>
      <c r="D166">
        <v>6307.0872066563352</v>
      </c>
    </row>
    <row r="167" spans="1:4" x14ac:dyDescent="0.35">
      <c r="A167" t="s">
        <v>272</v>
      </c>
      <c r="B167">
        <v>166</v>
      </c>
      <c r="C167">
        <v>1515.4893171542124</v>
      </c>
      <c r="D167">
        <v>1713.6740566342221</v>
      </c>
    </row>
    <row r="168" spans="1:4" x14ac:dyDescent="0.35">
      <c r="A168" t="s">
        <v>273</v>
      </c>
      <c r="B168">
        <v>167</v>
      </c>
      <c r="C168">
        <v>1627.4359037128788</v>
      </c>
      <c r="D168">
        <v>1621.0895424846581</v>
      </c>
    </row>
    <row r="169" spans="1:4" x14ac:dyDescent="0.35">
      <c r="A169" t="s">
        <v>274</v>
      </c>
      <c r="B169">
        <v>168</v>
      </c>
      <c r="C169">
        <v>5110.1738355389671</v>
      </c>
      <c r="D169">
        <v>6730.8474923583854</v>
      </c>
    </row>
    <row r="170" spans="1:4" x14ac:dyDescent="0.35">
      <c r="A170" t="s">
        <v>275</v>
      </c>
      <c r="B170">
        <v>169</v>
      </c>
      <c r="C170">
        <v>1752.8762710333122</v>
      </c>
      <c r="D170">
        <v>2497.3743851583235</v>
      </c>
    </row>
    <row r="171" spans="1:4" x14ac:dyDescent="0.35">
      <c r="A171" t="s">
        <v>276</v>
      </c>
      <c r="B171">
        <v>170</v>
      </c>
      <c r="C171">
        <v>4054.5631118994997</v>
      </c>
      <c r="D171">
        <v>6177.5095710997502</v>
      </c>
    </row>
    <row r="172" spans="1:4" x14ac:dyDescent="0.35">
      <c r="A172" t="s">
        <v>277</v>
      </c>
      <c r="B172">
        <v>171</v>
      </c>
      <c r="C172">
        <v>1851.9815476249682</v>
      </c>
      <c r="D172">
        <v>4205.307613099596</v>
      </c>
    </row>
    <row r="173" spans="1:4" x14ac:dyDescent="0.35">
      <c r="A173" t="s">
        <v>278</v>
      </c>
      <c r="B173">
        <v>172</v>
      </c>
      <c r="C173">
        <v>15168.450420483159</v>
      </c>
      <c r="D173">
        <v>27747.931570108627</v>
      </c>
    </row>
    <row r="174" spans="1:4" x14ac:dyDescent="0.35">
      <c r="A174" t="s">
        <v>279</v>
      </c>
      <c r="B174">
        <v>173</v>
      </c>
      <c r="C174">
        <v>3501.7815371796532</v>
      </c>
      <c r="D174">
        <v>2920.3797759930562</v>
      </c>
    </row>
    <row r="175" spans="1:4" x14ac:dyDescent="0.35">
      <c r="A175" t="s">
        <v>280</v>
      </c>
      <c r="B175">
        <v>174</v>
      </c>
      <c r="C175">
        <v>2120.4360592321132</v>
      </c>
      <c r="D175">
        <v>1313.7511684609176</v>
      </c>
    </row>
    <row r="176" spans="1:4" x14ac:dyDescent="0.35">
      <c r="A176" t="s">
        <v>281</v>
      </c>
      <c r="B176">
        <v>175</v>
      </c>
      <c r="C176">
        <v>3571.0001573292816</v>
      </c>
      <c r="D176">
        <v>2582.72743920736</v>
      </c>
    </row>
    <row r="177" spans="1:4" x14ac:dyDescent="0.35">
      <c r="A177" t="s">
        <v>282</v>
      </c>
      <c r="B177">
        <v>176</v>
      </c>
      <c r="C177">
        <v>72.717314213055801</v>
      </c>
      <c r="D177">
        <v>465.11639672364254</v>
      </c>
    </row>
    <row r="178" spans="1:4" x14ac:dyDescent="0.35">
      <c r="A178" t="s">
        <v>283</v>
      </c>
      <c r="B178">
        <v>177</v>
      </c>
      <c r="C178">
        <v>75.77239513948507</v>
      </c>
      <c r="D178">
        <v>487.20789652330217</v>
      </c>
    </row>
    <row r="179" spans="1:4" x14ac:dyDescent="0.35">
      <c r="A179" t="s">
        <v>284</v>
      </c>
      <c r="B179">
        <v>178</v>
      </c>
      <c r="C179">
        <v>57.888319994100911</v>
      </c>
      <c r="D179">
        <v>438.19918956748444</v>
      </c>
    </row>
    <row r="180" spans="1:4" x14ac:dyDescent="0.35">
      <c r="A180" t="s">
        <v>285</v>
      </c>
      <c r="B180">
        <v>179</v>
      </c>
      <c r="C180">
        <v>209.08836057257295</v>
      </c>
      <c r="D180">
        <v>1426.1811843613873</v>
      </c>
    </row>
    <row r="181" spans="1:4" x14ac:dyDescent="0.35">
      <c r="A181" t="s">
        <v>286</v>
      </c>
      <c r="B181">
        <v>180</v>
      </c>
      <c r="C181">
        <v>18.083710154554804</v>
      </c>
      <c r="D181">
        <v>104.68933922424951</v>
      </c>
    </row>
    <row r="182" spans="1:4" x14ac:dyDescent="0.35">
      <c r="A182" t="s">
        <v>287</v>
      </c>
      <c r="B182">
        <v>181</v>
      </c>
      <c r="C182">
        <v>29.707947836171879</v>
      </c>
      <c r="D182">
        <v>177.54396909326718</v>
      </c>
    </row>
    <row r="183" spans="1:4" x14ac:dyDescent="0.35">
      <c r="A183" t="s">
        <v>288</v>
      </c>
      <c r="B183">
        <v>182</v>
      </c>
      <c r="C183">
        <v>103.09809961673086</v>
      </c>
      <c r="D183">
        <v>726.79806984991956</v>
      </c>
    </row>
    <row r="184" spans="1:4" x14ac:dyDescent="0.35">
      <c r="A184" t="s">
        <v>289</v>
      </c>
      <c r="B184">
        <v>183</v>
      </c>
      <c r="C184">
        <v>17.15398647825257</v>
      </c>
      <c r="D184">
        <v>180.31436790704365</v>
      </c>
    </row>
    <row r="185" spans="1:4" x14ac:dyDescent="0.35">
      <c r="A185" t="s">
        <v>290</v>
      </c>
      <c r="B185">
        <v>184</v>
      </c>
      <c r="C185">
        <v>2.1984532475962535</v>
      </c>
      <c r="D185">
        <v>21.976337929572786</v>
      </c>
    </row>
    <row r="186" spans="1:4" x14ac:dyDescent="0.35">
      <c r="A186" t="s">
        <v>291</v>
      </c>
      <c r="B186">
        <v>185</v>
      </c>
      <c r="C186">
        <v>53.587363854571819</v>
      </c>
      <c r="D186">
        <v>313.2911305576207</v>
      </c>
    </row>
    <row r="187" spans="1:4" x14ac:dyDescent="0.35">
      <c r="A187" t="s">
        <v>292</v>
      </c>
      <c r="B187">
        <v>186</v>
      </c>
      <c r="C187">
        <v>114.8985847514988</v>
      </c>
      <c r="D187">
        <v>681.65539567599774</v>
      </c>
    </row>
    <row r="188" spans="1:4" x14ac:dyDescent="0.35">
      <c r="A188" t="s">
        <v>293</v>
      </c>
      <c r="B188">
        <v>187</v>
      </c>
      <c r="C188">
        <v>1.5065814973197034</v>
      </c>
      <c r="D188">
        <v>0</v>
      </c>
    </row>
    <row r="189" spans="1:4" x14ac:dyDescent="0.35">
      <c r="A189" t="s">
        <v>294</v>
      </c>
      <c r="B189">
        <v>188</v>
      </c>
      <c r="C189">
        <v>28.685107436391696</v>
      </c>
      <c r="D189">
        <v>143.740348209828</v>
      </c>
    </row>
    <row r="190" spans="1:4" x14ac:dyDescent="0.35">
      <c r="A190" t="s">
        <v>295</v>
      </c>
      <c r="B190">
        <v>189</v>
      </c>
      <c r="C190">
        <v>55.790781495806051</v>
      </c>
      <c r="D190">
        <v>281.29460810214852</v>
      </c>
    </row>
    <row r="191" spans="1:4" x14ac:dyDescent="0.35">
      <c r="A191" t="s">
        <v>296</v>
      </c>
      <c r="B191">
        <v>190</v>
      </c>
      <c r="C191">
        <v>34.99127843236235</v>
      </c>
      <c r="D191">
        <v>145.91967356328968</v>
      </c>
    </row>
    <row r="192" spans="1:4" x14ac:dyDescent="0.35">
      <c r="A192" t="s">
        <v>297</v>
      </c>
      <c r="B192">
        <v>191</v>
      </c>
      <c r="C192">
        <v>26.747517158584209</v>
      </c>
      <c r="D192">
        <v>127.09278950191273</v>
      </c>
    </row>
    <row r="193" spans="1:4" x14ac:dyDescent="0.35">
      <c r="A193" t="s">
        <v>298</v>
      </c>
      <c r="B193">
        <v>192</v>
      </c>
      <c r="C193">
        <v>18.441443020618824</v>
      </c>
      <c r="D193">
        <v>106.61042480607337</v>
      </c>
    </row>
    <row r="194" spans="1:4" x14ac:dyDescent="0.35">
      <c r="A194" t="s">
        <v>299</v>
      </c>
      <c r="B194">
        <v>193</v>
      </c>
      <c r="C194">
        <v>43.127536865281527</v>
      </c>
      <c r="D194">
        <v>226.68894435446617</v>
      </c>
    </row>
    <row r="195" spans="1:4" x14ac:dyDescent="0.35">
      <c r="A195" t="s">
        <v>300</v>
      </c>
      <c r="B195">
        <v>194</v>
      </c>
      <c r="C195">
        <v>4.7360082530942327</v>
      </c>
      <c r="D195">
        <v>16.640458641203633</v>
      </c>
    </row>
    <row r="196" spans="1:4" x14ac:dyDescent="0.35">
      <c r="A196" t="s">
        <v>301</v>
      </c>
      <c r="B196">
        <v>195</v>
      </c>
      <c r="C196">
        <v>6.358051412730183</v>
      </c>
      <c r="D196">
        <v>21.137316396775063</v>
      </c>
    </row>
    <row r="197" spans="1:4" x14ac:dyDescent="0.35">
      <c r="A197" t="s">
        <v>302</v>
      </c>
      <c r="B197">
        <v>196</v>
      </c>
      <c r="C197">
        <v>595.85458006510248</v>
      </c>
      <c r="D197">
        <v>4144.4802707275903</v>
      </c>
    </row>
    <row r="198" spans="1:4" x14ac:dyDescent="0.35">
      <c r="A198" t="s">
        <v>303</v>
      </c>
      <c r="B198">
        <v>197</v>
      </c>
      <c r="C198">
        <v>1268.9032454840885</v>
      </c>
      <c r="D198">
        <v>1236.7675856125425</v>
      </c>
    </row>
    <row r="199" spans="1:4" x14ac:dyDescent="0.35">
      <c r="A199" t="s">
        <v>304</v>
      </c>
      <c r="B199">
        <v>198</v>
      </c>
      <c r="C199">
        <v>290.47925588897618</v>
      </c>
      <c r="D199">
        <v>275.81770051362219</v>
      </c>
    </row>
    <row r="200" spans="1:4" x14ac:dyDescent="0.35">
      <c r="A200" t="s">
        <v>305</v>
      </c>
      <c r="B200">
        <v>199</v>
      </c>
      <c r="C200">
        <v>72.362163505901421</v>
      </c>
      <c r="D200">
        <v>63.011249351203816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5.6350902670768734</v>
      </c>
      <c r="D2">
        <v>6.5948752667468344</v>
      </c>
    </row>
    <row r="3" spans="1:4" x14ac:dyDescent="0.35">
      <c r="A3" t="s">
        <v>111</v>
      </c>
      <c r="B3">
        <v>2</v>
      </c>
      <c r="C3">
        <v>8.0137997892661286</v>
      </c>
      <c r="D3">
        <v>851.54786100585454</v>
      </c>
    </row>
    <row r="4" spans="1:4" x14ac:dyDescent="0.35">
      <c r="A4" t="s">
        <v>112</v>
      </c>
      <c r="B4">
        <v>3</v>
      </c>
      <c r="C4">
        <v>54.781040948855143</v>
      </c>
      <c r="D4">
        <v>597.51733399777231</v>
      </c>
    </row>
    <row r="5" spans="1:4" x14ac:dyDescent="0.35">
      <c r="A5" t="s">
        <v>113</v>
      </c>
      <c r="B5">
        <v>4</v>
      </c>
      <c r="C5">
        <v>281.65949647443887</v>
      </c>
      <c r="D5">
        <v>106.27823250346995</v>
      </c>
    </row>
    <row r="6" spans="1:4" x14ac:dyDescent="0.35">
      <c r="A6" t="s">
        <v>114</v>
      </c>
      <c r="B6">
        <v>5</v>
      </c>
      <c r="C6">
        <v>84.122498173820347</v>
      </c>
      <c r="D6">
        <v>327.08321654501259</v>
      </c>
    </row>
    <row r="7" spans="1:4" x14ac:dyDescent="0.35">
      <c r="A7" t="s">
        <v>115</v>
      </c>
      <c r="B7">
        <v>6</v>
      </c>
      <c r="C7">
        <v>6.1048235811464744E-3</v>
      </c>
      <c r="D7">
        <v>4.3386415833627706E-2</v>
      </c>
    </row>
    <row r="8" spans="1:4" x14ac:dyDescent="0.35">
      <c r="A8" t="s">
        <v>116</v>
      </c>
      <c r="B8">
        <v>7</v>
      </c>
      <c r="C8">
        <v>6.3264119700649486</v>
      </c>
      <c r="D8">
        <v>0.12625775720251894</v>
      </c>
    </row>
    <row r="9" spans="1:4" x14ac:dyDescent="0.35">
      <c r="A9" t="s">
        <v>117</v>
      </c>
      <c r="B9">
        <v>8</v>
      </c>
      <c r="C9">
        <v>91.65435355302381</v>
      </c>
      <c r="D9">
        <v>133.82179946681975</v>
      </c>
    </row>
    <row r="10" spans="1:4" x14ac:dyDescent="0.35">
      <c r="A10" t="s">
        <v>118</v>
      </c>
      <c r="B10">
        <v>9</v>
      </c>
      <c r="C10">
        <v>3.6446917243086721</v>
      </c>
      <c r="D10">
        <v>1.3079808226271521</v>
      </c>
    </row>
    <row r="11" spans="1:4" x14ac:dyDescent="0.35">
      <c r="A11" t="s">
        <v>119</v>
      </c>
      <c r="B11">
        <v>10</v>
      </c>
      <c r="C11">
        <v>3.6769660170094514</v>
      </c>
      <c r="D11">
        <v>0.14341758181488046</v>
      </c>
    </row>
    <row r="12" spans="1:4" x14ac:dyDescent="0.35">
      <c r="A12" t="s">
        <v>120</v>
      </c>
      <c r="B12">
        <v>11</v>
      </c>
      <c r="C12">
        <v>7.7288253287343949</v>
      </c>
      <c r="D12">
        <v>8.9589369069029132</v>
      </c>
    </row>
    <row r="13" spans="1:4" x14ac:dyDescent="0.35">
      <c r="A13" t="s">
        <v>121</v>
      </c>
      <c r="B13">
        <v>12</v>
      </c>
      <c r="C13">
        <v>16.081919267283212</v>
      </c>
      <c r="D13">
        <v>7.8158836308218564</v>
      </c>
    </row>
    <row r="14" spans="1:4" x14ac:dyDescent="0.35">
      <c r="A14" t="s">
        <v>122</v>
      </c>
      <c r="B14">
        <v>13</v>
      </c>
      <c r="C14">
        <v>6.2784653828274681</v>
      </c>
      <c r="D14">
        <v>35.117399055535103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1.4189438049243124</v>
      </c>
      <c r="D16">
        <v>0.87281555699874769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4.4352696382620458</v>
      </c>
      <c r="D19">
        <v>48.245491642793134</v>
      </c>
    </row>
    <row r="20" spans="1:4" x14ac:dyDescent="0.35">
      <c r="A20" t="s">
        <v>128</v>
      </c>
      <c r="B20">
        <v>19</v>
      </c>
      <c r="C20">
        <v>21.0703474666335</v>
      </c>
      <c r="D20">
        <v>8.4253800194800856</v>
      </c>
    </row>
    <row r="21" spans="1:4" x14ac:dyDescent="0.35">
      <c r="A21" t="s">
        <v>129</v>
      </c>
      <c r="B21">
        <v>20</v>
      </c>
      <c r="C21">
        <v>117.09869568771565</v>
      </c>
      <c r="D21">
        <v>0</v>
      </c>
    </row>
    <row r="22" spans="1:4" x14ac:dyDescent="0.35">
      <c r="A22" t="s">
        <v>130</v>
      </c>
      <c r="B22">
        <v>21</v>
      </c>
      <c r="C22">
        <v>7.3121099941850343</v>
      </c>
      <c r="D22">
        <v>0</v>
      </c>
    </row>
    <row r="23" spans="1:4" x14ac:dyDescent="0.35">
      <c r="A23" t="s">
        <v>131</v>
      </c>
      <c r="B23">
        <v>22</v>
      </c>
      <c r="C23">
        <v>29.885707806944055</v>
      </c>
      <c r="D23">
        <v>1.5250562059261907</v>
      </c>
    </row>
    <row r="24" spans="1:4" x14ac:dyDescent="0.35">
      <c r="A24" t="s">
        <v>132</v>
      </c>
      <c r="B24">
        <v>23</v>
      </c>
      <c r="C24">
        <v>6.3187113467496247E-4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0.1057695899444713</v>
      </c>
      <c r="D26">
        <v>5.461585300682593</v>
      </c>
    </row>
    <row r="27" spans="1:4" x14ac:dyDescent="0.35">
      <c r="A27" t="s">
        <v>135</v>
      </c>
      <c r="B27">
        <v>26</v>
      </c>
      <c r="C27">
        <v>0.47294515376591229</v>
      </c>
      <c r="D27">
        <v>0.19578247235227991</v>
      </c>
    </row>
    <row r="28" spans="1:4" x14ac:dyDescent="0.35">
      <c r="A28" t="s">
        <v>136</v>
      </c>
      <c r="B28">
        <v>27</v>
      </c>
      <c r="C28">
        <v>9.1327113430431456E-2</v>
      </c>
      <c r="D28">
        <v>0</v>
      </c>
    </row>
    <row r="29" spans="1:4" x14ac:dyDescent="0.35">
      <c r="A29" t="s">
        <v>137</v>
      </c>
      <c r="B29">
        <v>28</v>
      </c>
      <c r="C29">
        <v>752.8773006070752</v>
      </c>
      <c r="D29">
        <v>0</v>
      </c>
    </row>
    <row r="30" spans="1:4" x14ac:dyDescent="0.35">
      <c r="A30" t="s">
        <v>138</v>
      </c>
      <c r="B30">
        <v>29</v>
      </c>
      <c r="C30">
        <v>277.46479640541179</v>
      </c>
      <c r="D30">
        <v>2.0427581474030143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0.1309900527952054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0.10852768139129204</v>
      </c>
      <c r="D34">
        <v>0</v>
      </c>
    </row>
    <row r="35" spans="1:4" x14ac:dyDescent="0.35">
      <c r="A35" t="s">
        <v>143</v>
      </c>
      <c r="B35">
        <v>34</v>
      </c>
      <c r="C35">
        <v>2539.2149616797283</v>
      </c>
      <c r="D35">
        <v>397.81072638419329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0.33001580513008671</v>
      </c>
      <c r="D37">
        <v>0</v>
      </c>
    </row>
    <row r="38" spans="1:4" x14ac:dyDescent="0.35">
      <c r="A38" t="s">
        <v>146</v>
      </c>
      <c r="B38">
        <v>37</v>
      </c>
      <c r="C38">
        <v>2.1967735370639736</v>
      </c>
      <c r="D38">
        <v>425.88973489415315</v>
      </c>
    </row>
    <row r="39" spans="1:4" x14ac:dyDescent="0.35">
      <c r="A39" t="s">
        <v>147</v>
      </c>
      <c r="B39">
        <v>38</v>
      </c>
      <c r="C39">
        <v>131.71434319939169</v>
      </c>
      <c r="D39">
        <v>34.94017013710188</v>
      </c>
    </row>
    <row r="40" spans="1:4" x14ac:dyDescent="0.35">
      <c r="A40" t="s">
        <v>148</v>
      </c>
      <c r="B40">
        <v>39</v>
      </c>
      <c r="C40">
        <v>8.5772089405275115E-2</v>
      </c>
      <c r="D40">
        <v>2.2169319210472938</v>
      </c>
    </row>
    <row r="41" spans="1:4" x14ac:dyDescent="0.35">
      <c r="A41" t="s">
        <v>149</v>
      </c>
      <c r="B41">
        <v>40</v>
      </c>
      <c r="C41">
        <v>4.2000715417500887</v>
      </c>
      <c r="D41">
        <v>15.577709639091461</v>
      </c>
    </row>
    <row r="42" spans="1:4" x14ac:dyDescent="0.35">
      <c r="A42" t="s">
        <v>150</v>
      </c>
      <c r="B42">
        <v>41</v>
      </c>
      <c r="C42">
        <v>11.661322756601969</v>
      </c>
      <c r="D42">
        <v>39.32728028521219</v>
      </c>
    </row>
    <row r="43" spans="1:4" x14ac:dyDescent="0.35">
      <c r="A43" t="s">
        <v>151</v>
      </c>
      <c r="B43">
        <v>42</v>
      </c>
      <c r="C43">
        <v>15.93163156800936</v>
      </c>
      <c r="D43">
        <v>12.979407022026844</v>
      </c>
    </row>
    <row r="44" spans="1:4" x14ac:dyDescent="0.35">
      <c r="A44" t="s">
        <v>152</v>
      </c>
      <c r="B44">
        <v>43</v>
      </c>
      <c r="C44">
        <v>35.406090708512544</v>
      </c>
      <c r="D44">
        <v>8.0006898377278954</v>
      </c>
    </row>
    <row r="45" spans="1:4" x14ac:dyDescent="0.35">
      <c r="A45" t="s">
        <v>153</v>
      </c>
      <c r="B45">
        <v>44</v>
      </c>
      <c r="C45">
        <v>243.51326623527305</v>
      </c>
      <c r="D45">
        <v>6.5760525174981099</v>
      </c>
    </row>
    <row r="46" spans="1:4" x14ac:dyDescent="0.35">
      <c r="A46" t="s">
        <v>154</v>
      </c>
      <c r="B46">
        <v>45</v>
      </c>
      <c r="C46">
        <v>139.1666428232042</v>
      </c>
      <c r="D46">
        <v>158.10547591491184</v>
      </c>
    </row>
    <row r="47" spans="1:4" x14ac:dyDescent="0.35">
      <c r="A47" t="s">
        <v>155</v>
      </c>
      <c r="B47">
        <v>46</v>
      </c>
      <c r="C47">
        <v>42.968586615152205</v>
      </c>
      <c r="D47">
        <v>41.874498752355258</v>
      </c>
    </row>
    <row r="48" spans="1:4" x14ac:dyDescent="0.35">
      <c r="A48" t="s">
        <v>156</v>
      </c>
      <c r="B48">
        <v>47</v>
      </c>
      <c r="C48">
        <v>115.12534240520755</v>
      </c>
      <c r="D48">
        <v>105.72355959846121</v>
      </c>
    </row>
    <row r="49" spans="1:4" x14ac:dyDescent="0.35">
      <c r="A49" t="s">
        <v>157</v>
      </c>
      <c r="B49">
        <v>48</v>
      </c>
      <c r="C49">
        <v>242.44386815944603</v>
      </c>
      <c r="D49">
        <v>163.95161820866753</v>
      </c>
    </row>
    <row r="50" spans="1:4" x14ac:dyDescent="0.35">
      <c r="A50" t="s">
        <v>158</v>
      </c>
      <c r="B50">
        <v>49</v>
      </c>
      <c r="C50">
        <v>16.285729054636548</v>
      </c>
      <c r="D50">
        <v>5.3409510778548928</v>
      </c>
    </row>
    <row r="51" spans="1:4" x14ac:dyDescent="0.35">
      <c r="A51" t="s">
        <v>159</v>
      </c>
      <c r="B51">
        <v>50</v>
      </c>
      <c r="C51">
        <v>35.812590925878226</v>
      </c>
      <c r="D51">
        <v>0.39151326176029799</v>
      </c>
    </row>
    <row r="52" spans="1:4" x14ac:dyDescent="0.35">
      <c r="A52" t="s">
        <v>160</v>
      </c>
      <c r="B52">
        <v>51</v>
      </c>
      <c r="C52">
        <v>943.57083624737731</v>
      </c>
      <c r="D52">
        <v>854.92340936776566</v>
      </c>
    </row>
    <row r="53" spans="1:4" x14ac:dyDescent="0.35">
      <c r="A53" t="s">
        <v>161</v>
      </c>
      <c r="B53">
        <v>52</v>
      </c>
      <c r="C53">
        <v>182.52828161757498</v>
      </c>
      <c r="D53">
        <v>107.72975847778015</v>
      </c>
    </row>
    <row r="54" spans="1:4" x14ac:dyDescent="0.35">
      <c r="A54" t="s">
        <v>162</v>
      </c>
      <c r="B54">
        <v>53</v>
      </c>
      <c r="C54">
        <v>50.20595910611091</v>
      </c>
      <c r="D54">
        <v>42.082220763123694</v>
      </c>
    </row>
    <row r="55" spans="1:4" x14ac:dyDescent="0.35">
      <c r="A55" t="s">
        <v>163</v>
      </c>
      <c r="B55">
        <v>54</v>
      </c>
      <c r="C55">
        <v>73.865905906626935</v>
      </c>
      <c r="D55">
        <v>455.34999988553091</v>
      </c>
    </row>
    <row r="56" spans="1:4" x14ac:dyDescent="0.35">
      <c r="A56" t="s">
        <v>164</v>
      </c>
      <c r="B56">
        <v>55</v>
      </c>
      <c r="C56">
        <v>1073.2873820604425</v>
      </c>
      <c r="D56">
        <v>733.17729377897172</v>
      </c>
    </row>
    <row r="57" spans="1:4" x14ac:dyDescent="0.35">
      <c r="A57" t="s">
        <v>165</v>
      </c>
      <c r="B57">
        <v>56</v>
      </c>
      <c r="C57">
        <v>370.68505882088954</v>
      </c>
      <c r="D57">
        <v>1081.9749076281478</v>
      </c>
    </row>
    <row r="58" spans="1:4" x14ac:dyDescent="0.35">
      <c r="A58" t="s">
        <v>166</v>
      </c>
      <c r="B58">
        <v>57</v>
      </c>
      <c r="C58">
        <v>242.50194727054549</v>
      </c>
      <c r="D58">
        <v>204.09881067132741</v>
      </c>
    </row>
    <row r="59" spans="1:4" x14ac:dyDescent="0.35">
      <c r="A59" t="s">
        <v>167</v>
      </c>
      <c r="B59">
        <v>58</v>
      </c>
      <c r="C59">
        <v>154.95919695185211</v>
      </c>
      <c r="D59">
        <v>333.54901953863168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17.605275139429704</v>
      </c>
      <c r="D61">
        <v>61.584693472576518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397.54686345164328</v>
      </c>
      <c r="D63">
        <v>244.67403825880737</v>
      </c>
    </row>
    <row r="64" spans="1:4" x14ac:dyDescent="0.35">
      <c r="A64" t="s">
        <v>171</v>
      </c>
      <c r="B64">
        <v>63</v>
      </c>
      <c r="C64">
        <v>63.501761613304282</v>
      </c>
      <c r="D64">
        <v>39.539604493945426</v>
      </c>
    </row>
    <row r="65" spans="1:4" x14ac:dyDescent="0.35">
      <c r="A65" t="s">
        <v>172</v>
      </c>
      <c r="B65">
        <v>64</v>
      </c>
      <c r="C65">
        <v>20.859180899209207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268.94322356089816</v>
      </c>
      <c r="D68">
        <v>925.18676022818613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42.185274934146285</v>
      </c>
      <c r="D71">
        <v>68.029190151424132</v>
      </c>
    </row>
    <row r="72" spans="1:4" x14ac:dyDescent="0.35">
      <c r="A72" t="s">
        <v>179</v>
      </c>
      <c r="B72">
        <v>71</v>
      </c>
      <c r="C72">
        <v>7.4027730049850664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134.48479344735102</v>
      </c>
      <c r="D74">
        <v>259.27705274944293</v>
      </c>
    </row>
    <row r="75" spans="1:4" x14ac:dyDescent="0.35">
      <c r="A75" t="s">
        <v>182</v>
      </c>
      <c r="B75">
        <v>74</v>
      </c>
      <c r="C75">
        <v>0</v>
      </c>
      <c r="D75">
        <v>0.15785175422821945</v>
      </c>
    </row>
    <row r="76" spans="1:4" x14ac:dyDescent="0.35">
      <c r="A76" t="s">
        <v>183</v>
      </c>
      <c r="B76">
        <v>75</v>
      </c>
      <c r="C76">
        <v>104.01255693996868</v>
      </c>
      <c r="D76">
        <v>17.899825902431903</v>
      </c>
    </row>
    <row r="77" spans="1:4" x14ac:dyDescent="0.35">
      <c r="A77" t="s">
        <v>184</v>
      </c>
      <c r="B77">
        <v>76</v>
      </c>
      <c r="C77">
        <v>30.993955662990992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21.442274345394743</v>
      </c>
      <c r="D79">
        <v>57.908289956607071</v>
      </c>
    </row>
    <row r="80" spans="1:4" x14ac:dyDescent="0.35">
      <c r="A80" t="s">
        <v>187</v>
      </c>
      <c r="B80">
        <v>79</v>
      </c>
      <c r="C80">
        <v>6.0271451058762695</v>
      </c>
      <c r="D80">
        <v>4.196589863155987</v>
      </c>
    </row>
    <row r="81" spans="1:4" x14ac:dyDescent="0.35">
      <c r="A81" t="s">
        <v>188</v>
      </c>
      <c r="B81">
        <v>80</v>
      </c>
      <c r="C81">
        <v>0.37868613409359603</v>
      </c>
      <c r="D81">
        <v>0</v>
      </c>
    </row>
    <row r="82" spans="1:4" x14ac:dyDescent="0.35">
      <c r="A82" t="s">
        <v>189</v>
      </c>
      <c r="B82">
        <v>81</v>
      </c>
      <c r="C82">
        <v>4.9215160199574468</v>
      </c>
      <c r="D82">
        <v>3.0720837983879932</v>
      </c>
    </row>
    <row r="83" spans="1:4" x14ac:dyDescent="0.35">
      <c r="A83" t="s">
        <v>190</v>
      </c>
      <c r="B83">
        <v>82</v>
      </c>
      <c r="C83">
        <v>2.9504895997923741</v>
      </c>
      <c r="D83">
        <v>0</v>
      </c>
    </row>
    <row r="84" spans="1:4" x14ac:dyDescent="0.35">
      <c r="A84" t="s">
        <v>191</v>
      </c>
      <c r="B84">
        <v>83</v>
      </c>
      <c r="C84">
        <v>2.5839113702114798</v>
      </c>
      <c r="D84">
        <v>0.1786347479230749</v>
      </c>
    </row>
    <row r="85" spans="1:4" x14ac:dyDescent="0.35">
      <c r="A85" t="s">
        <v>192</v>
      </c>
      <c r="B85">
        <v>84</v>
      </c>
      <c r="C85">
        <v>1.803589397824684</v>
      </c>
      <c r="D85">
        <v>0.7278903718907217</v>
      </c>
    </row>
    <row r="86" spans="1:4" x14ac:dyDescent="0.35">
      <c r="A86" t="s">
        <v>193</v>
      </c>
      <c r="B86">
        <v>85</v>
      </c>
      <c r="C86">
        <v>35.210726915927133</v>
      </c>
      <c r="D86">
        <v>0</v>
      </c>
    </row>
    <row r="87" spans="1:4" x14ac:dyDescent="0.35">
      <c r="A87" t="s">
        <v>194</v>
      </c>
      <c r="B87">
        <v>86</v>
      </c>
      <c r="C87">
        <v>315.43073366795886</v>
      </c>
      <c r="D87">
        <v>38.457920489828233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3.9759203329687804</v>
      </c>
      <c r="D89">
        <v>5.7712615444166643E-2</v>
      </c>
    </row>
    <row r="90" spans="1:4" x14ac:dyDescent="0.35">
      <c r="A90" t="s">
        <v>197</v>
      </c>
      <c r="B90">
        <v>89</v>
      </c>
      <c r="C90">
        <v>97.265173527545045</v>
      </c>
      <c r="D90">
        <v>56.122972610474925</v>
      </c>
    </row>
    <row r="91" spans="1:4" x14ac:dyDescent="0.35">
      <c r="A91" t="s">
        <v>198</v>
      </c>
      <c r="B91">
        <v>90</v>
      </c>
      <c r="C91">
        <v>1295.3821084231902</v>
      </c>
      <c r="D91">
        <v>1456.5376752957595</v>
      </c>
    </row>
    <row r="92" spans="1:4" x14ac:dyDescent="0.35">
      <c r="A92" t="s">
        <v>199</v>
      </c>
      <c r="B92">
        <v>91</v>
      </c>
      <c r="C92">
        <v>0.39674387341412681</v>
      </c>
      <c r="D92">
        <v>1.9848072650120616</v>
      </c>
    </row>
    <row r="93" spans="1:4" x14ac:dyDescent="0.35">
      <c r="A93" t="s">
        <v>200</v>
      </c>
      <c r="B93">
        <v>92</v>
      </c>
      <c r="C93">
        <v>1.3607717861250594</v>
      </c>
      <c r="D93">
        <v>0</v>
      </c>
    </row>
    <row r="94" spans="1:4" x14ac:dyDescent="0.35">
      <c r="A94" t="s">
        <v>201</v>
      </c>
      <c r="B94">
        <v>93</v>
      </c>
      <c r="C94">
        <v>1.3804651672072423</v>
      </c>
      <c r="D94">
        <v>0</v>
      </c>
    </row>
    <row r="95" spans="1:4" x14ac:dyDescent="0.35">
      <c r="A95" t="s">
        <v>202</v>
      </c>
      <c r="B95">
        <v>94</v>
      </c>
      <c r="C95">
        <v>2.1037811589599845E-2</v>
      </c>
      <c r="D95">
        <v>0.94389921642458063</v>
      </c>
    </row>
    <row r="96" spans="1:4" x14ac:dyDescent="0.35">
      <c r="A96" t="s">
        <v>203</v>
      </c>
      <c r="B96">
        <v>95</v>
      </c>
      <c r="C96">
        <v>7.4481967385816555E-2</v>
      </c>
      <c r="D96">
        <v>0</v>
      </c>
    </row>
    <row r="97" spans="1:4" x14ac:dyDescent="0.35">
      <c r="A97" t="s">
        <v>204</v>
      </c>
      <c r="B97">
        <v>96</v>
      </c>
      <c r="C97">
        <v>930.42193696385368</v>
      </c>
      <c r="D97">
        <v>815.60249801754424</v>
      </c>
    </row>
    <row r="98" spans="1:4" x14ac:dyDescent="0.35">
      <c r="A98" t="s">
        <v>205</v>
      </c>
      <c r="B98">
        <v>97</v>
      </c>
      <c r="C98">
        <v>104.30732716960887</v>
      </c>
      <c r="D98">
        <v>162.95739968458994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61.129384181397249</v>
      </c>
      <c r="D100">
        <v>89.56070037203429</v>
      </c>
    </row>
    <row r="101" spans="1:4" x14ac:dyDescent="0.35">
      <c r="A101" t="s">
        <v>208</v>
      </c>
      <c r="B101">
        <v>100</v>
      </c>
      <c r="C101">
        <v>18.890897003696853</v>
      </c>
      <c r="D101">
        <v>0.82586535744679423</v>
      </c>
    </row>
    <row r="102" spans="1:4" x14ac:dyDescent="0.35">
      <c r="A102" t="s">
        <v>209</v>
      </c>
      <c r="B102">
        <v>101</v>
      </c>
      <c r="C102">
        <v>49.507037602437784</v>
      </c>
      <c r="D102">
        <v>77.105451410543665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71.368220638573575</v>
      </c>
      <c r="D104">
        <v>29.064435321064366</v>
      </c>
    </row>
    <row r="105" spans="1:4" x14ac:dyDescent="0.35">
      <c r="A105" t="s">
        <v>211</v>
      </c>
      <c r="B105">
        <v>104</v>
      </c>
      <c r="C105">
        <v>1267.8016209494779</v>
      </c>
      <c r="D105">
        <v>48.757916713984976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7.6825468097250029</v>
      </c>
      <c r="D107">
        <v>3.4775253683022371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229.72361645405215</v>
      </c>
      <c r="D109">
        <v>292.62600761805703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49.931927877018545</v>
      </c>
      <c r="D111">
        <v>200.86582623874443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345.75801889890772</v>
      </c>
      <c r="D113">
        <v>2631.4041723673986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11.492750621273743</v>
      </c>
      <c r="D115">
        <v>12.623359697070292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671.7951198855078</v>
      </c>
      <c r="D118">
        <v>555.75915070280155</v>
      </c>
    </row>
    <row r="119" spans="1:4" x14ac:dyDescent="0.35">
      <c r="A119" t="s">
        <v>225</v>
      </c>
      <c r="B119">
        <v>118</v>
      </c>
      <c r="C119">
        <v>2021.6285990478657</v>
      </c>
      <c r="D119">
        <v>1538.485442175918</v>
      </c>
    </row>
    <row r="120" spans="1:4" x14ac:dyDescent="0.35">
      <c r="A120" t="s">
        <v>226</v>
      </c>
      <c r="B120">
        <v>119</v>
      </c>
      <c r="C120">
        <v>214.0982194401868</v>
      </c>
      <c r="D120">
        <v>161.57206877219372</v>
      </c>
    </row>
    <row r="121" spans="1:4" x14ac:dyDescent="0.35">
      <c r="A121" t="s">
        <v>227</v>
      </c>
      <c r="B121">
        <v>120</v>
      </c>
      <c r="C121">
        <v>946.89572720662352</v>
      </c>
      <c r="D121">
        <v>1270.7684153552202</v>
      </c>
    </row>
    <row r="122" spans="1:4" x14ac:dyDescent="0.35">
      <c r="A122" t="s">
        <v>228</v>
      </c>
      <c r="B122">
        <v>121</v>
      </c>
      <c r="C122">
        <v>849.17740860636741</v>
      </c>
      <c r="D122">
        <v>358.16146106376777</v>
      </c>
    </row>
    <row r="123" spans="1:4" x14ac:dyDescent="0.35">
      <c r="A123" t="s">
        <v>229</v>
      </c>
      <c r="B123">
        <v>122</v>
      </c>
      <c r="C123">
        <v>330.46889105559501</v>
      </c>
      <c r="D123">
        <v>386.75874514870412</v>
      </c>
    </row>
    <row r="124" spans="1:4" x14ac:dyDescent="0.35">
      <c r="A124" t="s">
        <v>230</v>
      </c>
      <c r="B124">
        <v>123</v>
      </c>
      <c r="C124">
        <v>1195.5105602653598</v>
      </c>
      <c r="D124">
        <v>461.05498066458779</v>
      </c>
    </row>
    <row r="125" spans="1:4" x14ac:dyDescent="0.35">
      <c r="A125" t="s">
        <v>231</v>
      </c>
      <c r="B125">
        <v>124</v>
      </c>
      <c r="C125">
        <v>258.29304056543452</v>
      </c>
      <c r="D125">
        <v>230.52896326163963</v>
      </c>
    </row>
    <row r="126" spans="1:4" x14ac:dyDescent="0.35">
      <c r="A126" t="s">
        <v>232</v>
      </c>
      <c r="B126">
        <v>125</v>
      </c>
      <c r="C126">
        <v>363.79821580673666</v>
      </c>
      <c r="D126">
        <v>539.80772580480266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4.5896586850898598E-3</v>
      </c>
      <c r="D146">
        <v>0</v>
      </c>
    </row>
    <row r="147" spans="1:4" x14ac:dyDescent="0.35">
      <c r="A147" t="s">
        <v>253</v>
      </c>
      <c r="B147">
        <v>146</v>
      </c>
      <c r="C147">
        <v>0.12673957001094149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168.29073433322921</v>
      </c>
      <c r="D151">
        <v>142.29107528059305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18.153367737795804</v>
      </c>
      <c r="D153">
        <v>11.659318456447691</v>
      </c>
    </row>
    <row r="154" spans="1:4" x14ac:dyDescent="0.35">
      <c r="A154" t="s">
        <v>260</v>
      </c>
      <c r="B154">
        <v>153</v>
      </c>
      <c r="C154">
        <v>3.6335726790461078</v>
      </c>
      <c r="D154">
        <v>2.5070755136911691</v>
      </c>
    </row>
    <row r="155" spans="1:4" x14ac:dyDescent="0.35">
      <c r="A155" t="s">
        <v>261</v>
      </c>
      <c r="B155">
        <v>154</v>
      </c>
      <c r="C155">
        <v>99.413784763285292</v>
      </c>
      <c r="D155">
        <v>66.992091493226937</v>
      </c>
    </row>
    <row r="156" spans="1:4" x14ac:dyDescent="0.35">
      <c r="A156" t="s">
        <v>327</v>
      </c>
      <c r="B156">
        <v>155</v>
      </c>
      <c r="C156">
        <v>59.52673753582043</v>
      </c>
      <c r="D156">
        <v>39.321906092338757</v>
      </c>
    </row>
    <row r="157" spans="1:4" x14ac:dyDescent="0.35">
      <c r="A157" t="s">
        <v>262</v>
      </c>
      <c r="B157">
        <v>156</v>
      </c>
      <c r="C157">
        <v>1394.9461399165798</v>
      </c>
      <c r="D157">
        <v>2972.1128787185462</v>
      </c>
    </row>
    <row r="158" spans="1:4" x14ac:dyDescent="0.35">
      <c r="A158" t="s">
        <v>263</v>
      </c>
      <c r="B158">
        <v>157</v>
      </c>
      <c r="C158">
        <v>95.437053034703908</v>
      </c>
      <c r="D158">
        <v>189.21351589454392</v>
      </c>
    </row>
    <row r="159" spans="1:4" x14ac:dyDescent="0.35">
      <c r="A159" t="s">
        <v>264</v>
      </c>
      <c r="B159">
        <v>158</v>
      </c>
      <c r="C159">
        <v>506.21165503392621</v>
      </c>
      <c r="D159">
        <v>1026.5218707559234</v>
      </c>
    </row>
    <row r="160" spans="1:4" x14ac:dyDescent="0.35">
      <c r="A160" t="s">
        <v>265</v>
      </c>
      <c r="B160">
        <v>159</v>
      </c>
      <c r="C160">
        <v>20.795205633840073</v>
      </c>
      <c r="D160">
        <v>20.299183369943531</v>
      </c>
    </row>
    <row r="161" spans="1:4" x14ac:dyDescent="0.35">
      <c r="A161" t="s">
        <v>266</v>
      </c>
      <c r="B161">
        <v>160</v>
      </c>
      <c r="C161">
        <v>101.27110553107647</v>
      </c>
      <c r="D161">
        <v>76.849545661829723</v>
      </c>
    </row>
    <row r="162" spans="1:4" x14ac:dyDescent="0.35">
      <c r="A162" t="s">
        <v>267</v>
      </c>
      <c r="B162">
        <v>161</v>
      </c>
      <c r="C162">
        <v>5.9819209805891687</v>
      </c>
      <c r="D162">
        <v>15.180270063852575</v>
      </c>
    </row>
    <row r="163" spans="1:4" x14ac:dyDescent="0.35">
      <c r="A163" t="s">
        <v>268</v>
      </c>
      <c r="B163">
        <v>162</v>
      </c>
      <c r="C163">
        <v>275.31597096932956</v>
      </c>
      <c r="D163">
        <v>258.32746684375081</v>
      </c>
    </row>
    <row r="164" spans="1:4" x14ac:dyDescent="0.35">
      <c r="A164" t="s">
        <v>269</v>
      </c>
      <c r="B164">
        <v>163</v>
      </c>
      <c r="C164">
        <v>113.23710517919693</v>
      </c>
      <c r="D164">
        <v>307.56644118538185</v>
      </c>
    </row>
    <row r="165" spans="1:4" x14ac:dyDescent="0.35">
      <c r="A165" t="s">
        <v>270</v>
      </c>
      <c r="B165">
        <v>164</v>
      </c>
      <c r="C165">
        <v>194.87851220621195</v>
      </c>
      <c r="D165">
        <v>193.52444650510941</v>
      </c>
    </row>
    <row r="166" spans="1:4" x14ac:dyDescent="0.35">
      <c r="A166" t="s">
        <v>271</v>
      </c>
      <c r="B166">
        <v>165</v>
      </c>
      <c r="C166">
        <v>70.985788350819391</v>
      </c>
      <c r="D166">
        <v>50.434388211335651</v>
      </c>
    </row>
    <row r="167" spans="1:4" x14ac:dyDescent="0.35">
      <c r="A167" t="s">
        <v>272</v>
      </c>
      <c r="B167">
        <v>166</v>
      </c>
      <c r="C167">
        <v>151.2123005647839</v>
      </c>
      <c r="D167">
        <v>205.48164385976244</v>
      </c>
    </row>
    <row r="168" spans="1:4" x14ac:dyDescent="0.35">
      <c r="A168" t="s">
        <v>273</v>
      </c>
      <c r="B168">
        <v>167</v>
      </c>
      <c r="C168">
        <v>29.708753053312407</v>
      </c>
      <c r="D168">
        <v>10.247647907054889</v>
      </c>
    </row>
    <row r="169" spans="1:4" x14ac:dyDescent="0.35">
      <c r="A169" t="s">
        <v>274</v>
      </c>
      <c r="B169">
        <v>168</v>
      </c>
      <c r="C169">
        <v>244.80871250113424</v>
      </c>
      <c r="D169">
        <v>135.53319890397827</v>
      </c>
    </row>
    <row r="170" spans="1:4" x14ac:dyDescent="0.35">
      <c r="A170" t="s">
        <v>275</v>
      </c>
      <c r="B170">
        <v>169</v>
      </c>
      <c r="C170">
        <v>133.53555246574814</v>
      </c>
      <c r="D170">
        <v>11.563587462182854</v>
      </c>
    </row>
    <row r="171" spans="1:4" x14ac:dyDescent="0.35">
      <c r="A171" t="s">
        <v>276</v>
      </c>
      <c r="B171">
        <v>170</v>
      </c>
      <c r="C171">
        <v>201.96264467769541</v>
      </c>
      <c r="D171">
        <v>420.87034195157941</v>
      </c>
    </row>
    <row r="172" spans="1:4" x14ac:dyDescent="0.35">
      <c r="A172" t="s">
        <v>277</v>
      </c>
      <c r="B172">
        <v>171</v>
      </c>
      <c r="C172">
        <v>95.329620344155174</v>
      </c>
      <c r="D172">
        <v>95.419449549539891</v>
      </c>
    </row>
    <row r="173" spans="1:4" x14ac:dyDescent="0.35">
      <c r="A173" t="s">
        <v>278</v>
      </c>
      <c r="B173">
        <v>172</v>
      </c>
      <c r="C173">
        <v>654.49563936328252</v>
      </c>
      <c r="D173">
        <v>2279.5741035495976</v>
      </c>
    </row>
    <row r="174" spans="1:4" x14ac:dyDescent="0.35">
      <c r="A174" t="s">
        <v>279</v>
      </c>
      <c r="B174">
        <v>173</v>
      </c>
      <c r="C174">
        <v>33.402787277373513</v>
      </c>
      <c r="D174">
        <v>40.330458865358175</v>
      </c>
    </row>
    <row r="175" spans="1:4" x14ac:dyDescent="0.35">
      <c r="A175" t="s">
        <v>280</v>
      </c>
      <c r="B175">
        <v>174</v>
      </c>
      <c r="C175">
        <v>23.061242077972317</v>
      </c>
      <c r="D175">
        <v>22.490030991903492</v>
      </c>
    </row>
    <row r="176" spans="1:4" x14ac:dyDescent="0.35">
      <c r="A176" t="s">
        <v>281</v>
      </c>
      <c r="B176">
        <v>175</v>
      </c>
      <c r="C176">
        <v>34.480609385481557</v>
      </c>
      <c r="D176">
        <v>35.196343320268319</v>
      </c>
    </row>
    <row r="177" spans="1:4" x14ac:dyDescent="0.35">
      <c r="A177" t="s">
        <v>282</v>
      </c>
      <c r="B177">
        <v>176</v>
      </c>
      <c r="C177">
        <v>0.51008582761025112</v>
      </c>
      <c r="D177">
        <v>0.20830525344849515</v>
      </c>
    </row>
    <row r="178" spans="1:4" x14ac:dyDescent="0.35">
      <c r="A178" t="s">
        <v>283</v>
      </c>
      <c r="B178">
        <v>177</v>
      </c>
      <c r="C178">
        <v>0.54839511371827243</v>
      </c>
      <c r="D178">
        <v>0.24197845084276748</v>
      </c>
    </row>
    <row r="179" spans="1:4" x14ac:dyDescent="0.35">
      <c r="A179" t="s">
        <v>284</v>
      </c>
      <c r="B179">
        <v>178</v>
      </c>
      <c r="C179">
        <v>0.3523836147075613</v>
      </c>
      <c r="D179">
        <v>0.17041368275693772</v>
      </c>
    </row>
    <row r="180" spans="1:4" x14ac:dyDescent="0.35">
      <c r="A180" t="s">
        <v>285</v>
      </c>
      <c r="B180">
        <v>179</v>
      </c>
      <c r="C180">
        <v>1.3825690630525074</v>
      </c>
      <c r="D180">
        <v>0.78668899170994455</v>
      </c>
    </row>
    <row r="181" spans="1:4" x14ac:dyDescent="0.35">
      <c r="A181" t="s">
        <v>286</v>
      </c>
      <c r="B181">
        <v>180</v>
      </c>
      <c r="C181">
        <v>0.11457035773894811</v>
      </c>
      <c r="D181">
        <v>4.994866301206944E-2</v>
      </c>
    </row>
    <row r="182" spans="1:4" x14ac:dyDescent="0.35">
      <c r="A182" t="s">
        <v>287</v>
      </c>
      <c r="B182">
        <v>181</v>
      </c>
      <c r="C182">
        <v>0.17237665920945019</v>
      </c>
      <c r="D182">
        <v>7.3313746149570438E-2</v>
      </c>
    </row>
    <row r="183" spans="1:4" x14ac:dyDescent="0.35">
      <c r="A183" t="s">
        <v>288</v>
      </c>
      <c r="B183">
        <v>182</v>
      </c>
      <c r="C183">
        <v>0.91528545984890752</v>
      </c>
      <c r="D183">
        <v>0.6179816836564731</v>
      </c>
    </row>
    <row r="184" spans="1:4" x14ac:dyDescent="0.35">
      <c r="A184" t="s">
        <v>289</v>
      </c>
      <c r="B184">
        <v>183</v>
      </c>
      <c r="C184">
        <v>0.17101934173447059</v>
      </c>
      <c r="D184">
        <v>0</v>
      </c>
    </row>
    <row r="185" spans="1:4" x14ac:dyDescent="0.35">
      <c r="A185" t="s">
        <v>290</v>
      </c>
      <c r="B185">
        <v>184</v>
      </c>
      <c r="C185">
        <v>2.0592943720915968E-2</v>
      </c>
      <c r="D185">
        <v>0</v>
      </c>
    </row>
    <row r="186" spans="1:4" x14ac:dyDescent="0.35">
      <c r="A186" t="s">
        <v>291</v>
      </c>
      <c r="B186">
        <v>185</v>
      </c>
      <c r="C186">
        <v>0.96117799402604553</v>
      </c>
      <c r="D186">
        <v>0</v>
      </c>
    </row>
    <row r="187" spans="1:4" x14ac:dyDescent="0.35">
      <c r="A187" t="s">
        <v>292</v>
      </c>
      <c r="B187">
        <v>186</v>
      </c>
      <c r="C187">
        <v>0.82404677301864793</v>
      </c>
      <c r="D187">
        <v>0.12010029287745588</v>
      </c>
    </row>
    <row r="188" spans="1:4" x14ac:dyDescent="0.35">
      <c r="A188" t="s">
        <v>293</v>
      </c>
      <c r="B188">
        <v>187</v>
      </c>
      <c r="C188">
        <v>0</v>
      </c>
      <c r="D188">
        <v>0</v>
      </c>
    </row>
    <row r="189" spans="1:4" x14ac:dyDescent="0.35">
      <c r="A189" t="s">
        <v>294</v>
      </c>
      <c r="B189">
        <v>188</v>
      </c>
      <c r="C189">
        <v>1.2477061059330152</v>
      </c>
      <c r="D189">
        <v>1.1151289549464838</v>
      </c>
    </row>
    <row r="190" spans="1:4" x14ac:dyDescent="0.35">
      <c r="A190" t="s">
        <v>295</v>
      </c>
      <c r="B190">
        <v>189</v>
      </c>
      <c r="C190">
        <v>1.8761941303361629</v>
      </c>
      <c r="D190">
        <v>1.5743192473855485</v>
      </c>
    </row>
    <row r="191" spans="1:4" x14ac:dyDescent="0.35">
      <c r="A191" t="s">
        <v>296</v>
      </c>
      <c r="B191">
        <v>190</v>
      </c>
      <c r="C191">
        <v>13.461106243035145</v>
      </c>
      <c r="D191">
        <v>4.7079508252807347</v>
      </c>
    </row>
    <row r="192" spans="1:4" x14ac:dyDescent="0.35">
      <c r="A192" t="s">
        <v>297</v>
      </c>
      <c r="B192">
        <v>191</v>
      </c>
      <c r="C192">
        <v>6.5788367361594968</v>
      </c>
      <c r="D192">
        <v>2.9662604864962128</v>
      </c>
    </row>
    <row r="193" spans="1:4" x14ac:dyDescent="0.35">
      <c r="A193" t="s">
        <v>298</v>
      </c>
      <c r="B193">
        <v>192</v>
      </c>
      <c r="C193">
        <v>3.5393355945144616</v>
      </c>
      <c r="D193">
        <v>0.37128775053325053</v>
      </c>
    </row>
    <row r="194" spans="1:4" x14ac:dyDescent="0.35">
      <c r="A194" t="s">
        <v>299</v>
      </c>
      <c r="B194">
        <v>193</v>
      </c>
      <c r="C194">
        <v>6.6582941621999971</v>
      </c>
      <c r="D194">
        <v>3.7945728740191211</v>
      </c>
    </row>
    <row r="195" spans="1:4" x14ac:dyDescent="0.35">
      <c r="A195" t="s">
        <v>300</v>
      </c>
      <c r="B195">
        <v>194</v>
      </c>
      <c r="C195">
        <v>1.8853215736771516</v>
      </c>
      <c r="D195">
        <v>0.6043662803963491</v>
      </c>
    </row>
    <row r="196" spans="1:4" x14ac:dyDescent="0.35">
      <c r="A196" t="s">
        <v>301</v>
      </c>
      <c r="B196">
        <v>195</v>
      </c>
      <c r="C196">
        <v>2.3052431709755083</v>
      </c>
      <c r="D196">
        <v>0.74817639206690989</v>
      </c>
    </row>
    <row r="197" spans="1:4" x14ac:dyDescent="0.35">
      <c r="A197" t="s">
        <v>302</v>
      </c>
      <c r="B197">
        <v>196</v>
      </c>
      <c r="C197">
        <v>2780.0527276087305</v>
      </c>
      <c r="D197">
        <v>259.51266422935635</v>
      </c>
    </row>
    <row r="198" spans="1:4" x14ac:dyDescent="0.35">
      <c r="A198" t="s">
        <v>303</v>
      </c>
      <c r="B198">
        <v>197</v>
      </c>
      <c r="C198">
        <v>73.901378020190648</v>
      </c>
      <c r="D198">
        <v>65.116609240701862</v>
      </c>
    </row>
    <row r="199" spans="1:4" x14ac:dyDescent="0.35">
      <c r="A199" t="s">
        <v>304</v>
      </c>
      <c r="B199">
        <v>198</v>
      </c>
      <c r="C199">
        <v>3.440813924704996</v>
      </c>
      <c r="D199">
        <v>4.1649271006342543</v>
      </c>
    </row>
    <row r="200" spans="1:4" x14ac:dyDescent="0.35">
      <c r="A200" t="s">
        <v>305</v>
      </c>
      <c r="B200">
        <v>199</v>
      </c>
      <c r="C200">
        <v>2.1757631635958465</v>
      </c>
      <c r="D200">
        <v>0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1.6755345352439621E-2</v>
      </c>
      <c r="D2">
        <v>0</v>
      </c>
    </row>
    <row r="3" spans="1:4" x14ac:dyDescent="0.35">
      <c r="A3" t="s">
        <v>111</v>
      </c>
      <c r="B3">
        <v>2</v>
      </c>
      <c r="C3">
        <v>25.96576522189439</v>
      </c>
      <c r="D3">
        <v>90.980742707021449</v>
      </c>
    </row>
    <row r="4" spans="1:4" x14ac:dyDescent="0.35">
      <c r="A4" t="s">
        <v>112</v>
      </c>
      <c r="B4">
        <v>3</v>
      </c>
      <c r="C4">
        <v>42.285654780146729</v>
      </c>
      <c r="D4">
        <v>190.224163826894</v>
      </c>
    </row>
    <row r="5" spans="1:4" x14ac:dyDescent="0.35">
      <c r="A5" t="s">
        <v>113</v>
      </c>
      <c r="B5">
        <v>4</v>
      </c>
      <c r="C5">
        <v>273.16044859838581</v>
      </c>
      <c r="D5">
        <v>101.1061524926432</v>
      </c>
    </row>
    <row r="6" spans="1:4" x14ac:dyDescent="0.35">
      <c r="A6" t="s">
        <v>114</v>
      </c>
      <c r="B6">
        <v>5</v>
      </c>
      <c r="C6">
        <v>17.255279220234414</v>
      </c>
      <c r="D6">
        <v>117.20245497288361</v>
      </c>
    </row>
    <row r="7" spans="1:4" x14ac:dyDescent="0.35">
      <c r="A7" t="s">
        <v>115</v>
      </c>
      <c r="B7">
        <v>6</v>
      </c>
      <c r="C7">
        <v>20.837331901810547</v>
      </c>
      <c r="D7">
        <v>0.68023881882583792</v>
      </c>
    </row>
    <row r="8" spans="1:4" x14ac:dyDescent="0.35">
      <c r="A8" t="s">
        <v>116</v>
      </c>
      <c r="B8">
        <v>7</v>
      </c>
      <c r="C8">
        <v>0.30838829999863149</v>
      </c>
      <c r="D8">
        <v>0</v>
      </c>
    </row>
    <row r="9" spans="1:4" x14ac:dyDescent="0.35">
      <c r="A9" t="s">
        <v>117</v>
      </c>
      <c r="B9">
        <v>8</v>
      </c>
      <c r="C9">
        <v>39.247225630420708</v>
      </c>
      <c r="D9">
        <v>9.2259090641923063</v>
      </c>
    </row>
    <row r="10" spans="1:4" x14ac:dyDescent="0.35">
      <c r="A10" t="s">
        <v>118</v>
      </c>
      <c r="B10">
        <v>9</v>
      </c>
      <c r="C10">
        <v>49.838321924752051</v>
      </c>
      <c r="D10">
        <v>3.5336010501747306</v>
      </c>
    </row>
    <row r="11" spans="1:4" x14ac:dyDescent="0.35">
      <c r="A11" t="s">
        <v>119</v>
      </c>
      <c r="B11">
        <v>10</v>
      </c>
      <c r="C11">
        <v>21.822605458643594</v>
      </c>
      <c r="D11">
        <v>3.8132838629746124</v>
      </c>
    </row>
    <row r="12" spans="1:4" x14ac:dyDescent="0.35">
      <c r="A12" t="s">
        <v>120</v>
      </c>
      <c r="B12">
        <v>11</v>
      </c>
      <c r="C12">
        <v>7.6350971654363526</v>
      </c>
      <c r="D12">
        <v>6.3139009154891603</v>
      </c>
    </row>
    <row r="13" spans="1:4" x14ac:dyDescent="0.35">
      <c r="A13" t="s">
        <v>121</v>
      </c>
      <c r="B13">
        <v>12</v>
      </c>
      <c r="C13">
        <v>1.9532942939317137</v>
      </c>
      <c r="D13">
        <v>4.7498482387367478</v>
      </c>
    </row>
    <row r="14" spans="1:4" x14ac:dyDescent="0.35">
      <c r="A14" t="s">
        <v>122</v>
      </c>
      <c r="B14">
        <v>13</v>
      </c>
      <c r="C14">
        <v>11.00745410035157</v>
      </c>
      <c r="D14">
        <v>1.1665208670937859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5.402401900550103E-2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4.6699323627458673</v>
      </c>
      <c r="D19">
        <v>2.1310738705848458</v>
      </c>
    </row>
    <row r="20" spans="1:4" x14ac:dyDescent="0.35">
      <c r="A20" t="s">
        <v>128</v>
      </c>
      <c r="B20">
        <v>19</v>
      </c>
      <c r="C20">
        <v>25.512010426364768</v>
      </c>
      <c r="D20">
        <v>18.328152267968914</v>
      </c>
    </row>
    <row r="21" spans="1:4" x14ac:dyDescent="0.35">
      <c r="A21" t="s">
        <v>129</v>
      </c>
      <c r="B21">
        <v>20</v>
      </c>
      <c r="C21">
        <v>7.5635672029025178</v>
      </c>
      <c r="D21">
        <v>0</v>
      </c>
    </row>
    <row r="22" spans="1:4" x14ac:dyDescent="0.35">
      <c r="A22" t="s">
        <v>130</v>
      </c>
      <c r="B22">
        <v>21</v>
      </c>
      <c r="C22">
        <v>0.39232882707465982</v>
      </c>
      <c r="D22">
        <v>0</v>
      </c>
    </row>
    <row r="23" spans="1:4" x14ac:dyDescent="0.35">
      <c r="A23" t="s">
        <v>131</v>
      </c>
      <c r="B23">
        <v>22</v>
      </c>
      <c r="C23">
        <v>184.87672493151635</v>
      </c>
      <c r="D23">
        <v>0</v>
      </c>
    </row>
    <row r="24" spans="1:4" x14ac:dyDescent="0.35">
      <c r="A24" t="s">
        <v>132</v>
      </c>
      <c r="B24">
        <v>23</v>
      </c>
      <c r="C24">
        <v>14.547885084593592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5.3812395053609876</v>
      </c>
      <c r="D26">
        <v>0</v>
      </c>
    </row>
    <row r="27" spans="1:4" x14ac:dyDescent="0.35">
      <c r="A27" t="s">
        <v>135</v>
      </c>
      <c r="B27">
        <v>26</v>
      </c>
      <c r="C27">
        <v>2.7971978502130534</v>
      </c>
      <c r="D27">
        <v>0</v>
      </c>
    </row>
    <row r="28" spans="1:4" x14ac:dyDescent="0.35">
      <c r="A28" t="s">
        <v>136</v>
      </c>
      <c r="B28">
        <v>27</v>
      </c>
      <c r="C28">
        <v>0.47655183551553332</v>
      </c>
      <c r="D28">
        <v>0</v>
      </c>
    </row>
    <row r="29" spans="1:4" x14ac:dyDescent="0.35">
      <c r="A29" t="s">
        <v>137</v>
      </c>
      <c r="B29">
        <v>28</v>
      </c>
      <c r="C29">
        <v>475.58256901248456</v>
      </c>
      <c r="D29">
        <v>0</v>
      </c>
    </row>
    <row r="30" spans="1:4" x14ac:dyDescent="0.35">
      <c r="A30" t="s">
        <v>138</v>
      </c>
      <c r="B30">
        <v>29</v>
      </c>
      <c r="C30">
        <v>146.86485535648839</v>
      </c>
      <c r="D30">
        <v>3.1326156143949015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1.2170729278054477E-2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19.232403343894131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8.7884647789348094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1.014468402898501E-2</v>
      </c>
      <c r="D39">
        <v>0</v>
      </c>
    </row>
    <row r="40" spans="1:4" x14ac:dyDescent="0.35">
      <c r="A40" t="s">
        <v>148</v>
      </c>
      <c r="B40">
        <v>39</v>
      </c>
      <c r="C40">
        <v>4.3638423654301602E-2</v>
      </c>
      <c r="D40">
        <v>5.4645409383980489E-4</v>
      </c>
    </row>
    <row r="41" spans="1:4" x14ac:dyDescent="0.35">
      <c r="A41" t="s">
        <v>149</v>
      </c>
      <c r="B41">
        <v>40</v>
      </c>
      <c r="C41">
        <v>3.8699790103089877</v>
      </c>
      <c r="D41">
        <v>0</v>
      </c>
    </row>
    <row r="42" spans="1:4" x14ac:dyDescent="0.35">
      <c r="A42" t="s">
        <v>150</v>
      </c>
      <c r="B42">
        <v>41</v>
      </c>
      <c r="C42">
        <v>26.825302574550321</v>
      </c>
      <c r="D42">
        <v>23.633319920323064</v>
      </c>
    </row>
    <row r="43" spans="1:4" x14ac:dyDescent="0.35">
      <c r="A43" t="s">
        <v>151</v>
      </c>
      <c r="B43">
        <v>42</v>
      </c>
      <c r="C43">
        <v>13.126124427986788</v>
      </c>
      <c r="D43">
        <v>8.276256216335657</v>
      </c>
    </row>
    <row r="44" spans="1:4" x14ac:dyDescent="0.35">
      <c r="A44" t="s">
        <v>152</v>
      </c>
      <c r="B44">
        <v>43</v>
      </c>
      <c r="C44">
        <v>52.451773068357689</v>
      </c>
      <c r="D44">
        <v>5.3160893862667944</v>
      </c>
    </row>
    <row r="45" spans="1:4" x14ac:dyDescent="0.35">
      <c r="A45" t="s">
        <v>153</v>
      </c>
      <c r="B45">
        <v>44</v>
      </c>
      <c r="C45">
        <v>225.94364254795025</v>
      </c>
      <c r="D45">
        <v>14.331763376665366</v>
      </c>
    </row>
    <row r="46" spans="1:4" x14ac:dyDescent="0.35">
      <c r="A46" t="s">
        <v>154</v>
      </c>
      <c r="B46">
        <v>45</v>
      </c>
      <c r="C46">
        <v>66.960278997826535</v>
      </c>
      <c r="D46">
        <v>39.88761209855835</v>
      </c>
    </row>
    <row r="47" spans="1:4" x14ac:dyDescent="0.35">
      <c r="A47" t="s">
        <v>155</v>
      </c>
      <c r="B47">
        <v>46</v>
      </c>
      <c r="C47">
        <v>47.310934965077841</v>
      </c>
      <c r="D47">
        <v>159.87565011640339</v>
      </c>
    </row>
    <row r="48" spans="1:4" x14ac:dyDescent="0.35">
      <c r="A48" t="s">
        <v>156</v>
      </c>
      <c r="B48">
        <v>47</v>
      </c>
      <c r="C48">
        <v>92.577278499752467</v>
      </c>
      <c r="D48">
        <v>101.82548429044581</v>
      </c>
    </row>
    <row r="49" spans="1:4" x14ac:dyDescent="0.35">
      <c r="A49" t="s">
        <v>157</v>
      </c>
      <c r="B49">
        <v>48</v>
      </c>
      <c r="C49">
        <v>248.44443650872455</v>
      </c>
      <c r="D49">
        <v>132.10101882917604</v>
      </c>
    </row>
    <row r="50" spans="1:4" x14ac:dyDescent="0.35">
      <c r="A50" t="s">
        <v>158</v>
      </c>
      <c r="B50">
        <v>49</v>
      </c>
      <c r="C50">
        <v>8.2920401791286142</v>
      </c>
      <c r="D50">
        <v>0.11137732154908069</v>
      </c>
    </row>
    <row r="51" spans="1:4" x14ac:dyDescent="0.35">
      <c r="A51" t="s">
        <v>159</v>
      </c>
      <c r="B51">
        <v>50</v>
      </c>
      <c r="C51">
        <v>20.021601675567418</v>
      </c>
      <c r="D51">
        <v>61.093685054693509</v>
      </c>
    </row>
    <row r="52" spans="1:4" x14ac:dyDescent="0.35">
      <c r="A52" t="s">
        <v>160</v>
      </c>
      <c r="B52">
        <v>51</v>
      </c>
      <c r="C52">
        <v>1083.6571135275683</v>
      </c>
      <c r="D52">
        <v>1233.146924873007</v>
      </c>
    </row>
    <row r="53" spans="1:4" x14ac:dyDescent="0.35">
      <c r="A53" t="s">
        <v>161</v>
      </c>
      <c r="B53">
        <v>52</v>
      </c>
      <c r="C53">
        <v>165.04979203919723</v>
      </c>
      <c r="D53">
        <v>302.00808291840855</v>
      </c>
    </row>
    <row r="54" spans="1:4" x14ac:dyDescent="0.35">
      <c r="A54" t="s">
        <v>162</v>
      </c>
      <c r="B54">
        <v>53</v>
      </c>
      <c r="C54">
        <v>87.144243991235925</v>
      </c>
      <c r="D54">
        <v>19.808734619393434</v>
      </c>
    </row>
    <row r="55" spans="1:4" x14ac:dyDescent="0.35">
      <c r="A55" t="s">
        <v>163</v>
      </c>
      <c r="B55">
        <v>54</v>
      </c>
      <c r="C55">
        <v>59.2291756245586</v>
      </c>
      <c r="D55">
        <v>104.28730619807014</v>
      </c>
    </row>
    <row r="56" spans="1:4" x14ac:dyDescent="0.35">
      <c r="A56" t="s">
        <v>164</v>
      </c>
      <c r="B56">
        <v>55</v>
      </c>
      <c r="C56">
        <v>669.36337400114746</v>
      </c>
      <c r="D56">
        <v>292.82502827160386</v>
      </c>
    </row>
    <row r="57" spans="1:4" x14ac:dyDescent="0.35">
      <c r="A57" t="s">
        <v>165</v>
      </c>
      <c r="B57">
        <v>56</v>
      </c>
      <c r="C57">
        <v>561.20415488837045</v>
      </c>
      <c r="D57">
        <v>358.12558613640772</v>
      </c>
    </row>
    <row r="58" spans="1:4" x14ac:dyDescent="0.35">
      <c r="A58" t="s">
        <v>166</v>
      </c>
      <c r="B58">
        <v>57</v>
      </c>
      <c r="C58">
        <v>422.91214638706612</v>
      </c>
      <c r="D58">
        <v>82.83525915469346</v>
      </c>
    </row>
    <row r="59" spans="1:4" x14ac:dyDescent="0.35">
      <c r="A59" t="s">
        <v>167</v>
      </c>
      <c r="B59">
        <v>58</v>
      </c>
      <c r="C59">
        <v>226.22911370427619</v>
      </c>
      <c r="D59">
        <v>191.28512200167813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13.070558515014064</v>
      </c>
      <c r="D61">
        <v>60.102940939380545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415.48938238594241</v>
      </c>
      <c r="D63">
        <v>78.969193575283626</v>
      </c>
    </row>
    <row r="64" spans="1:4" x14ac:dyDescent="0.35">
      <c r="A64" t="s">
        <v>171</v>
      </c>
      <c r="B64">
        <v>63</v>
      </c>
      <c r="C64">
        <v>115.17467250887073</v>
      </c>
      <c r="D64">
        <v>181.36281028231323</v>
      </c>
    </row>
    <row r="65" spans="1:4" x14ac:dyDescent="0.35">
      <c r="A65" t="s">
        <v>172</v>
      </c>
      <c r="B65">
        <v>64</v>
      </c>
      <c r="C65">
        <v>10.495064619869348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4.6132352989264117E-2</v>
      </c>
      <c r="D67">
        <v>0</v>
      </c>
    </row>
    <row r="68" spans="1:4" x14ac:dyDescent="0.35">
      <c r="A68" t="s">
        <v>175</v>
      </c>
      <c r="B68">
        <v>67</v>
      </c>
      <c r="C68">
        <v>101.11910725907484</v>
      </c>
      <c r="D68">
        <v>228.13511760522999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42.35853490510322</v>
      </c>
      <c r="D71">
        <v>350.88283295540373</v>
      </c>
    </row>
    <row r="72" spans="1:4" x14ac:dyDescent="0.35">
      <c r="A72" t="s">
        <v>179</v>
      </c>
      <c r="B72">
        <v>71</v>
      </c>
      <c r="C72">
        <v>5.5476021214284206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95.941187757239774</v>
      </c>
      <c r="D74">
        <v>748.97495341876413</v>
      </c>
    </row>
    <row r="75" spans="1:4" x14ac:dyDescent="0.35">
      <c r="A75" t="s">
        <v>182</v>
      </c>
      <c r="B75">
        <v>74</v>
      </c>
      <c r="C75">
        <v>1.6382186766931552E-3</v>
      </c>
      <c r="D75">
        <v>0</v>
      </c>
    </row>
    <row r="76" spans="1:4" x14ac:dyDescent="0.35">
      <c r="A76" t="s">
        <v>183</v>
      </c>
      <c r="B76">
        <v>75</v>
      </c>
      <c r="C76">
        <v>33.557663288375956</v>
      </c>
      <c r="D76">
        <v>139.48232889885443</v>
      </c>
    </row>
    <row r="77" spans="1:4" x14ac:dyDescent="0.35">
      <c r="A77" t="s">
        <v>184</v>
      </c>
      <c r="B77">
        <v>76</v>
      </c>
      <c r="C77">
        <v>16.247055580943798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37.870583286696345</v>
      </c>
      <c r="D79">
        <v>79.791767979306769</v>
      </c>
    </row>
    <row r="80" spans="1:4" x14ac:dyDescent="0.35">
      <c r="A80" t="s">
        <v>187</v>
      </c>
      <c r="B80">
        <v>79</v>
      </c>
      <c r="C80">
        <v>1.7154374653125564</v>
      </c>
      <c r="D80">
        <v>0</v>
      </c>
    </row>
    <row r="81" spans="1:4" x14ac:dyDescent="0.35">
      <c r="A81" t="s">
        <v>188</v>
      </c>
      <c r="B81">
        <v>80</v>
      </c>
      <c r="C81">
        <v>1.2353781880851209</v>
      </c>
      <c r="D81">
        <v>6.4243939902469613E-2</v>
      </c>
    </row>
    <row r="82" spans="1:4" x14ac:dyDescent="0.35">
      <c r="A82" t="s">
        <v>189</v>
      </c>
      <c r="B82">
        <v>81</v>
      </c>
      <c r="C82">
        <v>11.667351961503535</v>
      </c>
      <c r="D82">
        <v>9.1155908146310232</v>
      </c>
    </row>
    <row r="83" spans="1:4" x14ac:dyDescent="0.35">
      <c r="A83" t="s">
        <v>190</v>
      </c>
      <c r="B83">
        <v>82</v>
      </c>
      <c r="C83">
        <v>2.1825198714872576</v>
      </c>
      <c r="D83">
        <v>0</v>
      </c>
    </row>
    <row r="84" spans="1:4" x14ac:dyDescent="0.35">
      <c r="A84" t="s">
        <v>191</v>
      </c>
      <c r="B84">
        <v>83</v>
      </c>
      <c r="C84">
        <v>4.4826385880430886</v>
      </c>
      <c r="D84">
        <v>2.6164743901050955</v>
      </c>
    </row>
    <row r="85" spans="1:4" x14ac:dyDescent="0.35">
      <c r="A85" t="s">
        <v>192</v>
      </c>
      <c r="B85">
        <v>84</v>
      </c>
      <c r="C85">
        <v>4.9129319892175518</v>
      </c>
      <c r="D85">
        <v>0.80446672509447359</v>
      </c>
    </row>
    <row r="86" spans="1:4" x14ac:dyDescent="0.35">
      <c r="A86" t="s">
        <v>193</v>
      </c>
      <c r="B86">
        <v>85</v>
      </c>
      <c r="C86">
        <v>2.3755879322486364</v>
      </c>
      <c r="D86">
        <v>0.14909675722859556</v>
      </c>
    </row>
    <row r="87" spans="1:4" x14ac:dyDescent="0.35">
      <c r="A87" t="s">
        <v>194</v>
      </c>
      <c r="B87">
        <v>86</v>
      </c>
      <c r="C87">
        <v>192.76556944561713</v>
      </c>
      <c r="D87">
        <v>95.28078945794104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1.1666062881008927</v>
      </c>
      <c r="D89">
        <v>3.3683579675571824</v>
      </c>
    </row>
    <row r="90" spans="1:4" x14ac:dyDescent="0.35">
      <c r="A90" t="s">
        <v>197</v>
      </c>
      <c r="B90">
        <v>89</v>
      </c>
      <c r="C90">
        <v>44.668816442153393</v>
      </c>
      <c r="D90">
        <v>20.421252465982235</v>
      </c>
    </row>
    <row r="91" spans="1:4" x14ac:dyDescent="0.35">
      <c r="A91" t="s">
        <v>198</v>
      </c>
      <c r="B91">
        <v>90</v>
      </c>
      <c r="C91">
        <v>842.12242157827575</v>
      </c>
      <c r="D91">
        <v>149.45313716768541</v>
      </c>
    </row>
    <row r="92" spans="1:4" x14ac:dyDescent="0.35">
      <c r="A92" t="s">
        <v>199</v>
      </c>
      <c r="B92">
        <v>91</v>
      </c>
      <c r="C92">
        <v>1.1274089851398128</v>
      </c>
      <c r="D92">
        <v>1.9680087775942063</v>
      </c>
    </row>
    <row r="93" spans="1:4" x14ac:dyDescent="0.35">
      <c r="A93" t="s">
        <v>200</v>
      </c>
      <c r="B93">
        <v>92</v>
      </c>
      <c r="C93">
        <v>0.73206887714922653</v>
      </c>
      <c r="D93">
        <v>0</v>
      </c>
    </row>
    <row r="94" spans="1:4" x14ac:dyDescent="0.35">
      <c r="A94" t="s">
        <v>201</v>
      </c>
      <c r="B94">
        <v>93</v>
      </c>
      <c r="C94">
        <v>0.28179243907800655</v>
      </c>
      <c r="D94">
        <v>0</v>
      </c>
    </row>
    <row r="95" spans="1:4" x14ac:dyDescent="0.35">
      <c r="A95" t="s">
        <v>202</v>
      </c>
      <c r="B95">
        <v>94</v>
      </c>
      <c r="C95">
        <v>5.6590066165352162E-4</v>
      </c>
      <c r="D95">
        <v>1.9197592061140698</v>
      </c>
    </row>
    <row r="96" spans="1:4" x14ac:dyDescent="0.35">
      <c r="A96" t="s">
        <v>203</v>
      </c>
      <c r="B96">
        <v>95</v>
      </c>
      <c r="C96">
        <v>5.1952075840334858E-2</v>
      </c>
      <c r="D96">
        <v>0</v>
      </c>
    </row>
    <row r="97" spans="1:4" x14ac:dyDescent="0.35">
      <c r="A97" t="s">
        <v>204</v>
      </c>
      <c r="B97">
        <v>96</v>
      </c>
      <c r="C97">
        <v>775.48842522413327</v>
      </c>
      <c r="D97">
        <v>376.02947477776769</v>
      </c>
    </row>
    <row r="98" spans="1:4" x14ac:dyDescent="0.35">
      <c r="A98" t="s">
        <v>205</v>
      </c>
      <c r="B98">
        <v>97</v>
      </c>
      <c r="C98">
        <v>72.983501034803609</v>
      </c>
      <c r="D98">
        <v>7.3060273984469282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74.969669877215352</v>
      </c>
      <c r="D100">
        <v>13.589012224535541</v>
      </c>
    </row>
    <row r="101" spans="1:4" x14ac:dyDescent="0.35">
      <c r="A101" t="s">
        <v>208</v>
      </c>
      <c r="B101">
        <v>100</v>
      </c>
      <c r="C101">
        <v>14.614413545598604</v>
      </c>
      <c r="D101">
        <v>47.940236587397415</v>
      </c>
    </row>
    <row r="102" spans="1:4" x14ac:dyDescent="0.35">
      <c r="A102" t="s">
        <v>209</v>
      </c>
      <c r="B102">
        <v>101</v>
      </c>
      <c r="C102">
        <v>79.365461104097179</v>
      </c>
      <c r="D102">
        <v>484.37198380529435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62.22838659440059</v>
      </c>
      <c r="D104">
        <v>63.61859415602391</v>
      </c>
    </row>
    <row r="105" spans="1:4" x14ac:dyDescent="0.35">
      <c r="A105" t="s">
        <v>211</v>
      </c>
      <c r="B105">
        <v>104</v>
      </c>
      <c r="C105">
        <v>481.73434469494549</v>
      </c>
      <c r="D105">
        <v>491.81406713521892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20.498982369452097</v>
      </c>
      <c r="D107">
        <v>2.5929805642601385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246.85475541030777</v>
      </c>
      <c r="D109">
        <v>351.59905135314858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9.0294277797823721</v>
      </c>
      <c r="D111">
        <v>2.5591229699037807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88.570674794848628</v>
      </c>
      <c r="D113">
        <v>116.07854246989447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11.588464909404127</v>
      </c>
      <c r="D115">
        <v>0.32822538788066341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764.09213111814267</v>
      </c>
      <c r="D118">
        <v>848.94871411929091</v>
      </c>
    </row>
    <row r="119" spans="1:4" x14ac:dyDescent="0.35">
      <c r="A119" t="s">
        <v>225</v>
      </c>
      <c r="B119">
        <v>118</v>
      </c>
      <c r="C119">
        <v>1358.2479514574857</v>
      </c>
      <c r="D119">
        <v>355.91955410189018</v>
      </c>
    </row>
    <row r="120" spans="1:4" x14ac:dyDescent="0.35">
      <c r="A120" t="s">
        <v>226</v>
      </c>
      <c r="B120">
        <v>119</v>
      </c>
      <c r="C120">
        <v>203.46061307315858</v>
      </c>
      <c r="D120">
        <v>4.754039857724961</v>
      </c>
    </row>
    <row r="121" spans="1:4" x14ac:dyDescent="0.35">
      <c r="A121" t="s">
        <v>227</v>
      </c>
      <c r="B121">
        <v>120</v>
      </c>
      <c r="C121">
        <v>599.25620308327086</v>
      </c>
      <c r="D121">
        <v>315.61835658251539</v>
      </c>
    </row>
    <row r="122" spans="1:4" x14ac:dyDescent="0.35">
      <c r="A122" t="s">
        <v>228</v>
      </c>
      <c r="B122">
        <v>121</v>
      </c>
      <c r="C122">
        <v>523.93548106861715</v>
      </c>
      <c r="D122">
        <v>106.99979503927136</v>
      </c>
    </row>
    <row r="123" spans="1:4" x14ac:dyDescent="0.35">
      <c r="A123" t="s">
        <v>229</v>
      </c>
      <c r="B123">
        <v>122</v>
      </c>
      <c r="C123">
        <v>325.35782349675173</v>
      </c>
      <c r="D123">
        <v>66.727411377614075</v>
      </c>
    </row>
    <row r="124" spans="1:4" x14ac:dyDescent="0.35">
      <c r="A124" t="s">
        <v>230</v>
      </c>
      <c r="B124">
        <v>123</v>
      </c>
      <c r="C124">
        <v>932.10948201357348</v>
      </c>
      <c r="D124">
        <v>75.077838885202539</v>
      </c>
    </row>
    <row r="125" spans="1:4" x14ac:dyDescent="0.35">
      <c r="A125" t="s">
        <v>231</v>
      </c>
      <c r="B125">
        <v>124</v>
      </c>
      <c r="C125">
        <v>227.13988590319573</v>
      </c>
      <c r="D125">
        <v>287.87582979401395</v>
      </c>
    </row>
    <row r="126" spans="1:4" x14ac:dyDescent="0.35">
      <c r="A126" t="s">
        <v>232</v>
      </c>
      <c r="B126">
        <v>125</v>
      </c>
      <c r="C126">
        <v>457.64723548923928</v>
      </c>
      <c r="D126">
        <v>309.78233459849895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148.46116323352328</v>
      </c>
      <c r="D151">
        <v>638.48720466335124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40.311586241822077</v>
      </c>
      <c r="D153">
        <v>55.276349562322402</v>
      </c>
    </row>
    <row r="154" spans="1:4" x14ac:dyDescent="0.35">
      <c r="A154" t="s">
        <v>260</v>
      </c>
      <c r="B154">
        <v>153</v>
      </c>
      <c r="C154">
        <v>7.3611554534755861</v>
      </c>
      <c r="D154">
        <v>9.596721965949996</v>
      </c>
    </row>
    <row r="155" spans="1:4" x14ac:dyDescent="0.35">
      <c r="A155" t="s">
        <v>261</v>
      </c>
      <c r="B155">
        <v>154</v>
      </c>
      <c r="C155">
        <v>169.37669687595783</v>
      </c>
      <c r="D155">
        <v>244.76677179524145</v>
      </c>
    </row>
    <row r="156" spans="1:4" x14ac:dyDescent="0.35">
      <c r="A156" t="s">
        <v>327</v>
      </c>
      <c r="B156">
        <v>155</v>
      </c>
      <c r="C156">
        <v>104.94879668657795</v>
      </c>
      <c r="D156">
        <v>152.48547553700612</v>
      </c>
    </row>
    <row r="157" spans="1:4" x14ac:dyDescent="0.35">
      <c r="A157" t="s">
        <v>262</v>
      </c>
      <c r="B157">
        <v>156</v>
      </c>
      <c r="C157">
        <v>1114.0264270730941</v>
      </c>
      <c r="D157">
        <v>3487.2081352634696</v>
      </c>
    </row>
    <row r="158" spans="1:4" x14ac:dyDescent="0.35">
      <c r="A158" t="s">
        <v>263</v>
      </c>
      <c r="B158">
        <v>157</v>
      </c>
      <c r="C158">
        <v>113.60428640315186</v>
      </c>
      <c r="D158">
        <v>222.71921481560156</v>
      </c>
    </row>
    <row r="159" spans="1:4" x14ac:dyDescent="0.35">
      <c r="A159" t="s">
        <v>264</v>
      </c>
      <c r="B159">
        <v>158</v>
      </c>
      <c r="C159">
        <v>274.07209827062576</v>
      </c>
      <c r="D159">
        <v>694.73819227866773</v>
      </c>
    </row>
    <row r="160" spans="1:4" x14ac:dyDescent="0.35">
      <c r="A160" t="s">
        <v>265</v>
      </c>
      <c r="B160">
        <v>159</v>
      </c>
      <c r="C160">
        <v>10.813087520006297</v>
      </c>
      <c r="D160">
        <v>51.162342703756345</v>
      </c>
    </row>
    <row r="161" spans="1:4" x14ac:dyDescent="0.35">
      <c r="A161" t="s">
        <v>266</v>
      </c>
      <c r="B161">
        <v>160</v>
      </c>
      <c r="C161">
        <v>103.44448022841732</v>
      </c>
      <c r="D161">
        <v>565.75436369366957</v>
      </c>
    </row>
    <row r="162" spans="1:4" x14ac:dyDescent="0.35">
      <c r="A162" t="s">
        <v>267</v>
      </c>
      <c r="B162">
        <v>161</v>
      </c>
      <c r="C162">
        <v>10.605220640232213</v>
      </c>
      <c r="D162">
        <v>75.390401953492855</v>
      </c>
    </row>
    <row r="163" spans="1:4" x14ac:dyDescent="0.35">
      <c r="A163" t="s">
        <v>268</v>
      </c>
      <c r="B163">
        <v>162</v>
      </c>
      <c r="C163">
        <v>222.04287123123456</v>
      </c>
      <c r="D163">
        <v>429.1833705817474</v>
      </c>
    </row>
    <row r="164" spans="1:4" x14ac:dyDescent="0.35">
      <c r="A164" t="s">
        <v>269</v>
      </c>
      <c r="B164">
        <v>163</v>
      </c>
      <c r="C164">
        <v>115.38784257498789</v>
      </c>
      <c r="D164">
        <v>359.03365052541483</v>
      </c>
    </row>
    <row r="165" spans="1:4" x14ac:dyDescent="0.35">
      <c r="A165" t="s">
        <v>270</v>
      </c>
      <c r="B165">
        <v>164</v>
      </c>
      <c r="C165">
        <v>213.27317240386762</v>
      </c>
      <c r="D165">
        <v>563.3340734530268</v>
      </c>
    </row>
    <row r="166" spans="1:4" x14ac:dyDescent="0.35">
      <c r="A166" t="s">
        <v>271</v>
      </c>
      <c r="B166">
        <v>165</v>
      </c>
      <c r="C166">
        <v>221.51327201549012</v>
      </c>
      <c r="D166">
        <v>167.4194457836596</v>
      </c>
    </row>
    <row r="167" spans="1:4" x14ac:dyDescent="0.35">
      <c r="A167" t="s">
        <v>272</v>
      </c>
      <c r="B167">
        <v>166</v>
      </c>
      <c r="C167">
        <v>64.967873365787284</v>
      </c>
      <c r="D167">
        <v>64.137912429521606</v>
      </c>
    </row>
    <row r="168" spans="1:4" x14ac:dyDescent="0.35">
      <c r="A168" t="s">
        <v>273</v>
      </c>
      <c r="B168">
        <v>167</v>
      </c>
      <c r="C168">
        <v>19.315941615131734</v>
      </c>
      <c r="D168">
        <v>23.120401983049859</v>
      </c>
    </row>
    <row r="169" spans="1:4" x14ac:dyDescent="0.35">
      <c r="A169" t="s">
        <v>274</v>
      </c>
      <c r="B169">
        <v>168</v>
      </c>
      <c r="C169">
        <v>241.54132912033384</v>
      </c>
      <c r="D169">
        <v>316.85727347713924</v>
      </c>
    </row>
    <row r="170" spans="1:4" x14ac:dyDescent="0.35">
      <c r="A170" t="s">
        <v>275</v>
      </c>
      <c r="B170">
        <v>169</v>
      </c>
      <c r="C170">
        <v>110.38940209389072</v>
      </c>
      <c r="D170">
        <v>117.32136377104304</v>
      </c>
    </row>
    <row r="171" spans="1:4" x14ac:dyDescent="0.35">
      <c r="A171" t="s">
        <v>276</v>
      </c>
      <c r="B171">
        <v>170</v>
      </c>
      <c r="C171">
        <v>239.66790318622904</v>
      </c>
      <c r="D171">
        <v>340.61595373319852</v>
      </c>
    </row>
    <row r="172" spans="1:4" x14ac:dyDescent="0.35">
      <c r="A172" t="s">
        <v>277</v>
      </c>
      <c r="B172">
        <v>171</v>
      </c>
      <c r="C172">
        <v>30.727183522862912</v>
      </c>
      <c r="D172">
        <v>111.21246275711427</v>
      </c>
    </row>
    <row r="173" spans="1:4" x14ac:dyDescent="0.35">
      <c r="A173" t="s">
        <v>278</v>
      </c>
      <c r="B173">
        <v>172</v>
      </c>
      <c r="C173">
        <v>877.90563823304376</v>
      </c>
      <c r="D173">
        <v>1384.9413953430571</v>
      </c>
    </row>
    <row r="174" spans="1:4" x14ac:dyDescent="0.35">
      <c r="A174" t="s">
        <v>279</v>
      </c>
      <c r="B174">
        <v>173</v>
      </c>
      <c r="C174">
        <v>145.06220130499401</v>
      </c>
      <c r="D174">
        <v>215.91858229658854</v>
      </c>
    </row>
    <row r="175" spans="1:4" x14ac:dyDescent="0.35">
      <c r="A175" t="s">
        <v>280</v>
      </c>
      <c r="B175">
        <v>174</v>
      </c>
      <c r="C175">
        <v>69.057521245801851</v>
      </c>
      <c r="D175">
        <v>96.391420370216139</v>
      </c>
    </row>
    <row r="176" spans="1:4" x14ac:dyDescent="0.35">
      <c r="A176" t="s">
        <v>281</v>
      </c>
      <c r="B176">
        <v>175</v>
      </c>
      <c r="C176">
        <v>74.694716630235803</v>
      </c>
      <c r="D176">
        <v>113.73412686023148</v>
      </c>
    </row>
    <row r="177" spans="1:4" x14ac:dyDescent="0.35">
      <c r="A177" t="s">
        <v>282</v>
      </c>
      <c r="B177">
        <v>176</v>
      </c>
      <c r="C177">
        <v>0.4364832451064713</v>
      </c>
      <c r="D177">
        <v>0</v>
      </c>
    </row>
    <row r="178" spans="1:4" x14ac:dyDescent="0.35">
      <c r="A178" t="s">
        <v>283</v>
      </c>
      <c r="B178">
        <v>177</v>
      </c>
      <c r="C178">
        <v>0.48278208797294275</v>
      </c>
      <c r="D178">
        <v>0</v>
      </c>
    </row>
    <row r="179" spans="1:4" x14ac:dyDescent="0.35">
      <c r="A179" t="s">
        <v>284</v>
      </c>
      <c r="B179">
        <v>178</v>
      </c>
      <c r="C179">
        <v>0.37708874370259071</v>
      </c>
      <c r="D179">
        <v>0</v>
      </c>
    </row>
    <row r="180" spans="1:4" x14ac:dyDescent="0.35">
      <c r="A180" t="s">
        <v>285</v>
      </c>
      <c r="B180">
        <v>179</v>
      </c>
      <c r="C180">
        <v>0.86630786593732645</v>
      </c>
      <c r="D180">
        <v>2.4058724234928226</v>
      </c>
    </row>
    <row r="181" spans="1:4" x14ac:dyDescent="0.35">
      <c r="A181" t="s">
        <v>286</v>
      </c>
      <c r="B181">
        <v>180</v>
      </c>
      <c r="C181">
        <v>9.998674393986462E-2</v>
      </c>
      <c r="D181">
        <v>0</v>
      </c>
    </row>
    <row r="182" spans="1:4" x14ac:dyDescent="0.35">
      <c r="A182" t="s">
        <v>287</v>
      </c>
      <c r="B182">
        <v>181</v>
      </c>
      <c r="C182">
        <v>0.16585823685083309</v>
      </c>
      <c r="D182">
        <v>0</v>
      </c>
    </row>
    <row r="183" spans="1:4" x14ac:dyDescent="0.35">
      <c r="A183" t="s">
        <v>288</v>
      </c>
      <c r="B183">
        <v>182</v>
      </c>
      <c r="C183">
        <v>0.57374592032958582</v>
      </c>
      <c r="D183">
        <v>3.8352676544956998</v>
      </c>
    </row>
    <row r="184" spans="1:4" x14ac:dyDescent="0.35">
      <c r="A184" t="s">
        <v>289</v>
      </c>
      <c r="B184">
        <v>183</v>
      </c>
      <c r="C184">
        <v>2.5294711813400629E-2</v>
      </c>
      <c r="D184">
        <v>0</v>
      </c>
    </row>
    <row r="185" spans="1:4" x14ac:dyDescent="0.35">
      <c r="A185" t="s">
        <v>290</v>
      </c>
      <c r="B185">
        <v>184</v>
      </c>
      <c r="C185">
        <v>3.759521256307183E-3</v>
      </c>
      <c r="D185">
        <v>0</v>
      </c>
    </row>
    <row r="186" spans="1:4" x14ac:dyDescent="0.35">
      <c r="A186" t="s">
        <v>291</v>
      </c>
      <c r="B186">
        <v>185</v>
      </c>
      <c r="C186">
        <v>1.4769333631894892</v>
      </c>
      <c r="D186">
        <v>5.7932820002336847</v>
      </c>
    </row>
    <row r="187" spans="1:4" x14ac:dyDescent="0.35">
      <c r="A187" t="s">
        <v>292</v>
      </c>
      <c r="B187">
        <v>186</v>
      </c>
      <c r="C187">
        <v>0.84078336255246522</v>
      </c>
      <c r="D187">
        <v>1.4287970338881273</v>
      </c>
    </row>
    <row r="188" spans="1:4" x14ac:dyDescent="0.35">
      <c r="A188" t="s">
        <v>293</v>
      </c>
      <c r="B188">
        <v>187</v>
      </c>
      <c r="C188">
        <v>2.2784588861799668E-3</v>
      </c>
      <c r="D188">
        <v>0</v>
      </c>
    </row>
    <row r="189" spans="1:4" x14ac:dyDescent="0.35">
      <c r="A189" t="s">
        <v>294</v>
      </c>
      <c r="B189">
        <v>188</v>
      </c>
      <c r="C189">
        <v>1.5001127373318262</v>
      </c>
      <c r="D189">
        <v>9.6404804800005763</v>
      </c>
    </row>
    <row r="190" spans="1:4" x14ac:dyDescent="0.35">
      <c r="A190" t="s">
        <v>295</v>
      </c>
      <c r="B190">
        <v>189</v>
      </c>
      <c r="C190">
        <v>2.3672510427530962</v>
      </c>
      <c r="D190">
        <v>14.51315234944307</v>
      </c>
    </row>
    <row r="191" spans="1:4" x14ac:dyDescent="0.35">
      <c r="A191" t="s">
        <v>296</v>
      </c>
      <c r="B191">
        <v>190</v>
      </c>
      <c r="C191">
        <v>4.3059707764826642</v>
      </c>
      <c r="D191">
        <v>24.719540714064664</v>
      </c>
    </row>
    <row r="192" spans="1:4" x14ac:dyDescent="0.35">
      <c r="A192" t="s">
        <v>297</v>
      </c>
      <c r="B192">
        <v>191</v>
      </c>
      <c r="C192">
        <v>3.11862151230121</v>
      </c>
      <c r="D192">
        <v>17.463756296427373</v>
      </c>
    </row>
    <row r="193" spans="1:4" x14ac:dyDescent="0.35">
      <c r="A193" t="s">
        <v>298</v>
      </c>
      <c r="B193">
        <v>192</v>
      </c>
      <c r="C193">
        <v>0.34753245515485159</v>
      </c>
      <c r="D193">
        <v>2.2067184433395317</v>
      </c>
    </row>
    <row r="194" spans="1:4" x14ac:dyDescent="0.35">
      <c r="A194" t="s">
        <v>299</v>
      </c>
      <c r="B194">
        <v>193</v>
      </c>
      <c r="C194">
        <v>5.0246631214101631</v>
      </c>
      <c r="D194">
        <v>22.111734218812849</v>
      </c>
    </row>
    <row r="195" spans="1:4" x14ac:dyDescent="0.35">
      <c r="A195" t="s">
        <v>300</v>
      </c>
      <c r="B195">
        <v>194</v>
      </c>
      <c r="C195">
        <v>0.54898684885949434</v>
      </c>
      <c r="D195">
        <v>3.3902334641520917</v>
      </c>
    </row>
    <row r="196" spans="1:4" x14ac:dyDescent="0.35">
      <c r="A196" t="s">
        <v>301</v>
      </c>
      <c r="B196">
        <v>195</v>
      </c>
      <c r="C196">
        <v>0.79194613524419211</v>
      </c>
      <c r="D196">
        <v>4.7475675617370037</v>
      </c>
    </row>
    <row r="197" spans="1:4" x14ac:dyDescent="0.35">
      <c r="A197" t="s">
        <v>302</v>
      </c>
      <c r="B197">
        <v>196</v>
      </c>
      <c r="C197">
        <v>17.214431777561895</v>
      </c>
      <c r="D197">
        <v>90.798478130201985</v>
      </c>
    </row>
    <row r="198" spans="1:4" x14ac:dyDescent="0.35">
      <c r="A198" t="s">
        <v>303</v>
      </c>
      <c r="B198">
        <v>197</v>
      </c>
      <c r="C198">
        <v>98.737400547478018</v>
      </c>
      <c r="D198">
        <v>100.54501212806203</v>
      </c>
    </row>
    <row r="199" spans="1:4" x14ac:dyDescent="0.35">
      <c r="A199" t="s">
        <v>304</v>
      </c>
      <c r="B199">
        <v>198</v>
      </c>
      <c r="C199">
        <v>17.222091153039546</v>
      </c>
      <c r="D199">
        <v>28.43518208576744</v>
      </c>
    </row>
    <row r="200" spans="1:4" x14ac:dyDescent="0.35">
      <c r="A200" t="s">
        <v>305</v>
      </c>
      <c r="B200">
        <v>199</v>
      </c>
      <c r="C200">
        <v>6.5577193801575806</v>
      </c>
      <c r="D200">
        <v>15.173688391994455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0.1241771740838853</v>
      </c>
      <c r="D2">
        <v>0</v>
      </c>
    </row>
    <row r="3" spans="1:4" x14ac:dyDescent="0.35">
      <c r="A3" t="s">
        <v>111</v>
      </c>
      <c r="B3">
        <v>2</v>
      </c>
      <c r="C3">
        <v>21.46798460559754</v>
      </c>
      <c r="D3">
        <v>5.8532428781541714</v>
      </c>
    </row>
    <row r="4" spans="1:4" x14ac:dyDescent="0.35">
      <c r="A4" t="s">
        <v>112</v>
      </c>
      <c r="B4">
        <v>3</v>
      </c>
      <c r="C4">
        <v>58.845934746160097</v>
      </c>
      <c r="D4">
        <v>8.9128925644655776</v>
      </c>
    </row>
    <row r="5" spans="1:4" x14ac:dyDescent="0.35">
      <c r="A5" t="s">
        <v>113</v>
      </c>
      <c r="B5">
        <v>4</v>
      </c>
      <c r="C5">
        <v>52.813039478947822</v>
      </c>
      <c r="D5">
        <v>119.02075923366877</v>
      </c>
    </row>
    <row r="6" spans="1:4" x14ac:dyDescent="0.35">
      <c r="A6" t="s">
        <v>114</v>
      </c>
      <c r="B6">
        <v>5</v>
      </c>
      <c r="C6">
        <v>5.2473726418732918</v>
      </c>
      <c r="D6">
        <v>0.78178125934115139</v>
      </c>
    </row>
    <row r="7" spans="1:4" x14ac:dyDescent="0.35">
      <c r="A7" t="s">
        <v>115</v>
      </c>
      <c r="B7">
        <v>6</v>
      </c>
      <c r="C7">
        <v>0.41937801243269768</v>
      </c>
      <c r="D7">
        <v>0</v>
      </c>
    </row>
    <row r="8" spans="1:4" x14ac:dyDescent="0.35">
      <c r="A8" t="s">
        <v>116</v>
      </c>
      <c r="B8">
        <v>7</v>
      </c>
      <c r="C8">
        <v>0.12644173330398184</v>
      </c>
      <c r="D8">
        <v>0</v>
      </c>
    </row>
    <row r="9" spans="1:4" x14ac:dyDescent="0.35">
      <c r="A9" t="s">
        <v>117</v>
      </c>
      <c r="B9">
        <v>8</v>
      </c>
      <c r="C9">
        <v>5.2818072630358683</v>
      </c>
      <c r="D9">
        <v>0.27555851212072574</v>
      </c>
    </row>
    <row r="10" spans="1:4" x14ac:dyDescent="0.35">
      <c r="A10" t="s">
        <v>118</v>
      </c>
      <c r="B10">
        <v>9</v>
      </c>
      <c r="C10">
        <v>0.18503287867170204</v>
      </c>
      <c r="D10">
        <v>3.8914534968248131</v>
      </c>
    </row>
    <row r="11" spans="1:4" x14ac:dyDescent="0.35">
      <c r="A11" t="s">
        <v>119</v>
      </c>
      <c r="B11">
        <v>10</v>
      </c>
      <c r="C11">
        <v>6.9798580266360981E-3</v>
      </c>
      <c r="D11">
        <v>0</v>
      </c>
    </row>
    <row r="12" spans="1:4" x14ac:dyDescent="0.35">
      <c r="A12" t="s">
        <v>120</v>
      </c>
      <c r="B12">
        <v>11</v>
      </c>
      <c r="C12">
        <v>0.50039165470206082</v>
      </c>
      <c r="D12">
        <v>4.8017017377931627E-3</v>
      </c>
    </row>
    <row r="13" spans="1:4" x14ac:dyDescent="0.35">
      <c r="A13" t="s">
        <v>121</v>
      </c>
      <c r="B13">
        <v>12</v>
      </c>
      <c r="C13">
        <v>0.33066125259549028</v>
      </c>
      <c r="D13">
        <v>11.633153174329095</v>
      </c>
    </row>
    <row r="14" spans="1:4" x14ac:dyDescent="0.35">
      <c r="A14" t="s">
        <v>122</v>
      </c>
      <c r="B14">
        <v>13</v>
      </c>
      <c r="C14">
        <v>1.4485246504402582</v>
      </c>
      <c r="D14">
        <v>3.0344889717772254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1.9137642950541145E-4</v>
      </c>
      <c r="D16">
        <v>6.6514123615285387E-2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2.2294341725910689</v>
      </c>
      <c r="D19">
        <v>0.46431202085951162</v>
      </c>
    </row>
    <row r="20" spans="1:4" x14ac:dyDescent="0.35">
      <c r="A20" t="s">
        <v>128</v>
      </c>
      <c r="B20">
        <v>19</v>
      </c>
      <c r="C20">
        <v>5.2755964209014357</v>
      </c>
      <c r="D20">
        <v>29.743027155699156</v>
      </c>
    </row>
    <row r="21" spans="1:4" x14ac:dyDescent="0.35">
      <c r="A21" t="s">
        <v>129</v>
      </c>
      <c r="B21">
        <v>20</v>
      </c>
      <c r="C21">
        <v>1.0603391361945407</v>
      </c>
      <c r="D21">
        <v>0</v>
      </c>
    </row>
    <row r="22" spans="1:4" x14ac:dyDescent="0.35">
      <c r="A22" t="s">
        <v>130</v>
      </c>
      <c r="B22">
        <v>21</v>
      </c>
      <c r="C22">
        <v>0</v>
      </c>
      <c r="D22">
        <v>0</v>
      </c>
    </row>
    <row r="23" spans="1:4" x14ac:dyDescent="0.35">
      <c r="A23" t="s">
        <v>131</v>
      </c>
      <c r="B23">
        <v>22</v>
      </c>
      <c r="C23">
        <v>1.9555519779612067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0.25965791271507327</v>
      </c>
      <c r="D26">
        <v>0</v>
      </c>
    </row>
    <row r="27" spans="1:4" x14ac:dyDescent="0.35">
      <c r="A27" t="s">
        <v>135</v>
      </c>
      <c r="B27">
        <v>26</v>
      </c>
      <c r="C27">
        <v>0.44308555715496273</v>
      </c>
      <c r="D27">
        <v>0</v>
      </c>
    </row>
    <row r="28" spans="1:4" x14ac:dyDescent="0.35">
      <c r="A28" t="s">
        <v>136</v>
      </c>
      <c r="B28">
        <v>27</v>
      </c>
      <c r="C28">
        <v>3.8274085335094896E-2</v>
      </c>
      <c r="D28">
        <v>0</v>
      </c>
    </row>
    <row r="29" spans="1:4" x14ac:dyDescent="0.35">
      <c r="A29" t="s">
        <v>137</v>
      </c>
      <c r="B29">
        <v>28</v>
      </c>
      <c r="C29">
        <v>2.8661414826952059E-2</v>
      </c>
      <c r="D29">
        <v>0</v>
      </c>
    </row>
    <row r="30" spans="1:4" x14ac:dyDescent="0.35">
      <c r="A30" t="s">
        <v>138</v>
      </c>
      <c r="B30">
        <v>29</v>
      </c>
      <c r="C30">
        <v>0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9.9371123378492435E-5</v>
      </c>
      <c r="D34">
        <v>0</v>
      </c>
    </row>
    <row r="35" spans="1:4" x14ac:dyDescent="0.35">
      <c r="A35" t="s">
        <v>143</v>
      </c>
      <c r="B35">
        <v>34</v>
      </c>
      <c r="C35">
        <v>1.008172242978834</v>
      </c>
      <c r="D35">
        <v>2.6395219446056725E-3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5.4663121806855616E-4</v>
      </c>
      <c r="D39">
        <v>0</v>
      </c>
    </row>
    <row r="40" spans="1:4" x14ac:dyDescent="0.35">
      <c r="A40" t="s">
        <v>148</v>
      </c>
      <c r="B40">
        <v>39</v>
      </c>
      <c r="C40">
        <v>0.5089422472425692</v>
      </c>
      <c r="D40">
        <v>0</v>
      </c>
    </row>
    <row r="41" spans="1:4" x14ac:dyDescent="0.35">
      <c r="A41" t="s">
        <v>149</v>
      </c>
      <c r="B41">
        <v>40</v>
      </c>
      <c r="C41">
        <v>0.40325075675170741</v>
      </c>
      <c r="D41">
        <v>24.633188109928764</v>
      </c>
    </row>
    <row r="42" spans="1:4" x14ac:dyDescent="0.35">
      <c r="A42" t="s">
        <v>150</v>
      </c>
      <c r="B42">
        <v>41</v>
      </c>
      <c r="C42">
        <v>1.4060766931831188</v>
      </c>
      <c r="D42">
        <v>15.813459559241306</v>
      </c>
    </row>
    <row r="43" spans="1:4" x14ac:dyDescent="0.35">
      <c r="A43" t="s">
        <v>151</v>
      </c>
      <c r="B43">
        <v>42</v>
      </c>
      <c r="C43">
        <v>1.0691629765978494</v>
      </c>
      <c r="D43">
        <v>14.081554142732694</v>
      </c>
    </row>
    <row r="44" spans="1:4" x14ac:dyDescent="0.35">
      <c r="A44" t="s">
        <v>152</v>
      </c>
      <c r="B44">
        <v>43</v>
      </c>
      <c r="C44">
        <v>13.66237446481364</v>
      </c>
      <c r="D44">
        <v>6.6507125856953246</v>
      </c>
    </row>
    <row r="45" spans="1:4" x14ac:dyDescent="0.35">
      <c r="A45" t="s">
        <v>153</v>
      </c>
      <c r="B45">
        <v>44</v>
      </c>
      <c r="C45">
        <v>16.388878624061203</v>
      </c>
      <c r="D45">
        <v>7.8902280334683335</v>
      </c>
    </row>
    <row r="46" spans="1:4" x14ac:dyDescent="0.35">
      <c r="A46" t="s">
        <v>154</v>
      </c>
      <c r="B46">
        <v>45</v>
      </c>
      <c r="C46">
        <v>16.616743170811219</v>
      </c>
      <c r="D46">
        <v>10.742333086038187</v>
      </c>
    </row>
    <row r="47" spans="1:4" x14ac:dyDescent="0.35">
      <c r="A47" t="s">
        <v>155</v>
      </c>
      <c r="B47">
        <v>46</v>
      </c>
      <c r="C47">
        <v>20.527649727892847</v>
      </c>
      <c r="D47">
        <v>13.800804457711276</v>
      </c>
    </row>
    <row r="48" spans="1:4" x14ac:dyDescent="0.35">
      <c r="A48" t="s">
        <v>156</v>
      </c>
      <c r="B48">
        <v>47</v>
      </c>
      <c r="C48">
        <v>38.497547671382719</v>
      </c>
      <c r="D48">
        <v>13.639420755385832</v>
      </c>
    </row>
    <row r="49" spans="1:4" x14ac:dyDescent="0.35">
      <c r="A49" t="s">
        <v>157</v>
      </c>
      <c r="B49">
        <v>48</v>
      </c>
      <c r="C49">
        <v>71.806132086604094</v>
      </c>
      <c r="D49">
        <v>186.56788919436502</v>
      </c>
    </row>
    <row r="50" spans="1:4" x14ac:dyDescent="0.35">
      <c r="A50" t="s">
        <v>158</v>
      </c>
      <c r="B50">
        <v>49</v>
      </c>
      <c r="C50">
        <v>2.5652128496045066</v>
      </c>
      <c r="D50">
        <v>0.13008350142536299</v>
      </c>
    </row>
    <row r="51" spans="1:4" x14ac:dyDescent="0.35">
      <c r="A51" t="s">
        <v>159</v>
      </c>
      <c r="B51">
        <v>50</v>
      </c>
      <c r="C51">
        <v>10.442254252653814</v>
      </c>
      <c r="D51">
        <v>0.53624413287541228</v>
      </c>
    </row>
    <row r="52" spans="1:4" x14ac:dyDescent="0.35">
      <c r="A52" t="s">
        <v>160</v>
      </c>
      <c r="B52">
        <v>51</v>
      </c>
      <c r="C52">
        <v>285.99978738650242</v>
      </c>
      <c r="D52">
        <v>213.47631694141126</v>
      </c>
    </row>
    <row r="53" spans="1:4" x14ac:dyDescent="0.35">
      <c r="A53" t="s">
        <v>161</v>
      </c>
      <c r="B53">
        <v>52</v>
      </c>
      <c r="C53">
        <v>83.320316354288678</v>
      </c>
      <c r="D53">
        <v>71.411635466375273</v>
      </c>
    </row>
    <row r="54" spans="1:4" x14ac:dyDescent="0.35">
      <c r="A54" t="s">
        <v>162</v>
      </c>
      <c r="B54">
        <v>53</v>
      </c>
      <c r="C54">
        <v>30.387520639170557</v>
      </c>
      <c r="D54">
        <v>20.777929415860438</v>
      </c>
    </row>
    <row r="55" spans="1:4" x14ac:dyDescent="0.35">
      <c r="A55" t="s">
        <v>163</v>
      </c>
      <c r="B55">
        <v>54</v>
      </c>
      <c r="C55">
        <v>36.317116596595795</v>
      </c>
      <c r="D55">
        <v>23.800339155928803</v>
      </c>
    </row>
    <row r="56" spans="1:4" x14ac:dyDescent="0.35">
      <c r="A56" t="s">
        <v>164</v>
      </c>
      <c r="B56">
        <v>55</v>
      </c>
      <c r="C56">
        <v>56.352151791007159</v>
      </c>
      <c r="D56">
        <v>29.116745249627694</v>
      </c>
    </row>
    <row r="57" spans="1:4" x14ac:dyDescent="0.35">
      <c r="A57" t="s">
        <v>165</v>
      </c>
      <c r="B57">
        <v>56</v>
      </c>
      <c r="C57">
        <v>137.15882558666215</v>
      </c>
      <c r="D57">
        <v>38.972167349799321</v>
      </c>
    </row>
    <row r="58" spans="1:4" x14ac:dyDescent="0.35">
      <c r="A58" t="s">
        <v>166</v>
      </c>
      <c r="B58">
        <v>57</v>
      </c>
      <c r="C58">
        <v>51.702548380809397</v>
      </c>
      <c r="D58">
        <v>9.9857909669659044</v>
      </c>
    </row>
    <row r="59" spans="1:4" x14ac:dyDescent="0.35">
      <c r="A59" t="s">
        <v>167</v>
      </c>
      <c r="B59">
        <v>58</v>
      </c>
      <c r="C59">
        <v>32.810060153187287</v>
      </c>
      <c r="D59">
        <v>12.859137567062366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0.51932098514958869</v>
      </c>
      <c r="D61">
        <v>16.506318607077812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71.802233817561358</v>
      </c>
      <c r="D63">
        <v>26.955030289151271</v>
      </c>
    </row>
    <row r="64" spans="1:4" x14ac:dyDescent="0.35">
      <c r="A64" t="s">
        <v>171</v>
      </c>
      <c r="B64">
        <v>63</v>
      </c>
      <c r="C64">
        <v>33.591486915568908</v>
      </c>
      <c r="D64">
        <v>35.101405796740629</v>
      </c>
    </row>
    <row r="65" spans="1:4" x14ac:dyDescent="0.35">
      <c r="A65" t="s">
        <v>172</v>
      </c>
      <c r="B65">
        <v>64</v>
      </c>
      <c r="C65">
        <v>2.8693336159341007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203.66551093169343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49.649316210262292</v>
      </c>
      <c r="D71">
        <v>0</v>
      </c>
    </row>
    <row r="72" spans="1:4" x14ac:dyDescent="0.35">
      <c r="A72" t="s">
        <v>179</v>
      </c>
      <c r="B72">
        <v>71</v>
      </c>
      <c r="C72">
        <v>46.280846162030961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181.41163792006239</v>
      </c>
      <c r="D74">
        <v>0</v>
      </c>
    </row>
    <row r="75" spans="1:4" x14ac:dyDescent="0.35">
      <c r="A75" t="s">
        <v>182</v>
      </c>
      <c r="B75">
        <v>74</v>
      </c>
      <c r="C75">
        <v>0</v>
      </c>
      <c r="D75">
        <v>0</v>
      </c>
    </row>
    <row r="76" spans="1:4" x14ac:dyDescent="0.35">
      <c r="A76" t="s">
        <v>183</v>
      </c>
      <c r="B76">
        <v>75</v>
      </c>
      <c r="C76">
        <v>26.856614802030631</v>
      </c>
      <c r="D76">
        <v>0</v>
      </c>
    </row>
    <row r="77" spans="1:4" x14ac:dyDescent="0.35">
      <c r="A77" t="s">
        <v>184</v>
      </c>
      <c r="B77">
        <v>76</v>
      </c>
      <c r="C77">
        <v>0.56181443257869901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24.659803835405764</v>
      </c>
      <c r="D79">
        <v>0</v>
      </c>
    </row>
    <row r="80" spans="1:4" x14ac:dyDescent="0.35">
      <c r="A80" t="s">
        <v>187</v>
      </c>
      <c r="B80">
        <v>79</v>
      </c>
      <c r="C80">
        <v>1.6778710770241343</v>
      </c>
      <c r="D80">
        <v>0</v>
      </c>
    </row>
    <row r="81" spans="1:4" x14ac:dyDescent="0.35">
      <c r="A81" t="s">
        <v>188</v>
      </c>
      <c r="B81">
        <v>80</v>
      </c>
      <c r="C81">
        <v>2.3550978292969302E-2</v>
      </c>
      <c r="D81">
        <v>0</v>
      </c>
    </row>
    <row r="82" spans="1:4" x14ac:dyDescent="0.35">
      <c r="A82" t="s">
        <v>189</v>
      </c>
      <c r="B82">
        <v>81</v>
      </c>
      <c r="C82">
        <v>1.3070951673992253</v>
      </c>
      <c r="D82">
        <v>0</v>
      </c>
    </row>
    <row r="83" spans="1:4" x14ac:dyDescent="0.35">
      <c r="A83" t="s">
        <v>190</v>
      </c>
      <c r="B83">
        <v>82</v>
      </c>
      <c r="C83">
        <v>4.6715145436899717E-2</v>
      </c>
      <c r="D83">
        <v>0</v>
      </c>
    </row>
    <row r="84" spans="1:4" x14ac:dyDescent="0.35">
      <c r="A84" t="s">
        <v>191</v>
      </c>
      <c r="B84">
        <v>83</v>
      </c>
      <c r="C84">
        <v>5.6015299945167571</v>
      </c>
      <c r="D84">
        <v>0</v>
      </c>
    </row>
    <row r="85" spans="1:4" x14ac:dyDescent="0.35">
      <c r="A85" t="s">
        <v>192</v>
      </c>
      <c r="B85">
        <v>84</v>
      </c>
      <c r="C85">
        <v>1.8262659337851166</v>
      </c>
      <c r="D85">
        <v>0</v>
      </c>
    </row>
    <row r="86" spans="1:4" x14ac:dyDescent="0.35">
      <c r="A86" t="s">
        <v>193</v>
      </c>
      <c r="B86">
        <v>85</v>
      </c>
      <c r="C86">
        <v>0.34827804077192837</v>
      </c>
      <c r="D86">
        <v>0</v>
      </c>
    </row>
    <row r="87" spans="1:4" x14ac:dyDescent="0.35">
      <c r="A87" t="s">
        <v>194</v>
      </c>
      <c r="B87">
        <v>86</v>
      </c>
      <c r="C87">
        <v>10.820864151657164</v>
      </c>
      <c r="D87">
        <v>2.533295409571219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0.13168460476799804</v>
      </c>
      <c r="D89">
        <v>0</v>
      </c>
    </row>
    <row r="90" spans="1:4" x14ac:dyDescent="0.35">
      <c r="A90" t="s">
        <v>197</v>
      </c>
      <c r="B90">
        <v>89</v>
      </c>
      <c r="C90">
        <v>4.9478804765908899</v>
      </c>
      <c r="D90">
        <v>7.3542318793471617</v>
      </c>
    </row>
    <row r="91" spans="1:4" x14ac:dyDescent="0.35">
      <c r="A91" t="s">
        <v>198</v>
      </c>
      <c r="B91">
        <v>90</v>
      </c>
      <c r="C91">
        <v>167.10967240513867</v>
      </c>
      <c r="D91">
        <v>25.991939259672712</v>
      </c>
    </row>
    <row r="92" spans="1:4" x14ac:dyDescent="0.35">
      <c r="A92" t="s">
        <v>199</v>
      </c>
      <c r="B92">
        <v>91</v>
      </c>
      <c r="C92">
        <v>1.6608583682880569</v>
      </c>
      <c r="D92">
        <v>2.0343585820419927E-2</v>
      </c>
    </row>
    <row r="93" spans="1:4" x14ac:dyDescent="0.35">
      <c r="A93" t="s">
        <v>200</v>
      </c>
      <c r="B93">
        <v>92</v>
      </c>
      <c r="C93">
        <v>0.11049842723904746</v>
      </c>
      <c r="D93">
        <v>0</v>
      </c>
    </row>
    <row r="94" spans="1:4" x14ac:dyDescent="0.35">
      <c r="A94" t="s">
        <v>201</v>
      </c>
      <c r="B94">
        <v>93</v>
      </c>
      <c r="C94">
        <v>1.2600788442129968E-2</v>
      </c>
      <c r="D94">
        <v>0</v>
      </c>
    </row>
    <row r="95" spans="1:4" x14ac:dyDescent="0.35">
      <c r="A95" t="s">
        <v>202</v>
      </c>
      <c r="B95">
        <v>94</v>
      </c>
      <c r="C95">
        <v>2.4151059409856122E-3</v>
      </c>
      <c r="D95">
        <v>0.39816366594545233</v>
      </c>
    </row>
    <row r="96" spans="1:4" x14ac:dyDescent="0.35">
      <c r="A96" t="s">
        <v>203</v>
      </c>
      <c r="B96">
        <v>95</v>
      </c>
      <c r="C96">
        <v>2.8543169070096523E-3</v>
      </c>
      <c r="D96">
        <v>0</v>
      </c>
    </row>
    <row r="97" spans="1:4" x14ac:dyDescent="0.35">
      <c r="A97" t="s">
        <v>204</v>
      </c>
      <c r="B97">
        <v>96</v>
      </c>
      <c r="C97">
        <v>117.29400997352457</v>
      </c>
      <c r="D97">
        <v>56.659741823677315</v>
      </c>
    </row>
    <row r="98" spans="1:4" x14ac:dyDescent="0.35">
      <c r="A98" t="s">
        <v>205</v>
      </c>
      <c r="B98">
        <v>97</v>
      </c>
      <c r="C98">
        <v>14.580489598050258</v>
      </c>
      <c r="D98">
        <v>0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14.800943970152488</v>
      </c>
      <c r="D100">
        <v>6.224045860716755</v>
      </c>
    </row>
    <row r="101" spans="1:4" x14ac:dyDescent="0.35">
      <c r="A101" t="s">
        <v>208</v>
      </c>
      <c r="B101">
        <v>100</v>
      </c>
      <c r="C101">
        <v>1.5049876493224845</v>
      </c>
      <c r="D101">
        <v>2.7099763931182415E-2</v>
      </c>
    </row>
    <row r="102" spans="1:4" x14ac:dyDescent="0.35">
      <c r="A102" t="s">
        <v>209</v>
      </c>
      <c r="B102">
        <v>101</v>
      </c>
      <c r="C102">
        <v>7.1339953208766822</v>
      </c>
      <c r="D102">
        <v>149.01233258885617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11.261758314604903</v>
      </c>
      <c r="D104">
        <v>1.846969145650148</v>
      </c>
    </row>
    <row r="105" spans="1:4" x14ac:dyDescent="0.35">
      <c r="A105" t="s">
        <v>211</v>
      </c>
      <c r="B105">
        <v>104</v>
      </c>
      <c r="C105">
        <v>83.263609545510278</v>
      </c>
      <c r="D105">
        <v>13.515122368297146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1.3689827708265383</v>
      </c>
      <c r="D107">
        <v>0.73864072406870196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26.058869289850733</v>
      </c>
      <c r="D109">
        <v>19.726898309838369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8.6744185970899466</v>
      </c>
      <c r="D111">
        <v>2.3005975343714273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15.793132774958464</v>
      </c>
      <c r="D113">
        <v>17.83579629330908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5.2413436248826564E-2</v>
      </c>
      <c r="D115">
        <v>5.7103812636992414E-2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84.548443548084308</v>
      </c>
      <c r="D118">
        <v>79.749582873291288</v>
      </c>
    </row>
    <row r="119" spans="1:4" x14ac:dyDescent="0.35">
      <c r="A119" t="s">
        <v>225</v>
      </c>
      <c r="B119">
        <v>118</v>
      </c>
      <c r="C119">
        <v>157.44536710638994</v>
      </c>
      <c r="D119">
        <v>65.910428068788349</v>
      </c>
    </row>
    <row r="120" spans="1:4" x14ac:dyDescent="0.35">
      <c r="A120" t="s">
        <v>226</v>
      </c>
      <c r="B120">
        <v>119</v>
      </c>
      <c r="C120">
        <v>32.186832608206402</v>
      </c>
      <c r="D120">
        <v>0</v>
      </c>
    </row>
    <row r="121" spans="1:4" x14ac:dyDescent="0.35">
      <c r="A121" t="s">
        <v>227</v>
      </c>
      <c r="B121">
        <v>120</v>
      </c>
      <c r="C121">
        <v>81.432834693740048</v>
      </c>
      <c r="D121">
        <v>29.4265386305395</v>
      </c>
    </row>
    <row r="122" spans="1:4" x14ac:dyDescent="0.35">
      <c r="A122" t="s">
        <v>228</v>
      </c>
      <c r="B122">
        <v>121</v>
      </c>
      <c r="C122">
        <v>125.2530206204177</v>
      </c>
      <c r="D122">
        <v>12.601358916646738</v>
      </c>
    </row>
    <row r="123" spans="1:4" x14ac:dyDescent="0.35">
      <c r="A123" t="s">
        <v>229</v>
      </c>
      <c r="B123">
        <v>122</v>
      </c>
      <c r="C123">
        <v>102.99462274247941</v>
      </c>
      <c r="D123">
        <v>8.1530600756209175</v>
      </c>
    </row>
    <row r="124" spans="1:4" x14ac:dyDescent="0.35">
      <c r="A124" t="s">
        <v>230</v>
      </c>
      <c r="B124">
        <v>123</v>
      </c>
      <c r="C124">
        <v>162.01129870681481</v>
      </c>
      <c r="D124">
        <v>16.374018170919818</v>
      </c>
    </row>
    <row r="125" spans="1:4" x14ac:dyDescent="0.35">
      <c r="A125" t="s">
        <v>231</v>
      </c>
      <c r="B125">
        <v>124</v>
      </c>
      <c r="C125">
        <v>170.35562886608679</v>
      </c>
      <c r="D125">
        <v>7.5040475570824752</v>
      </c>
    </row>
    <row r="126" spans="1:4" x14ac:dyDescent="0.35">
      <c r="A126" t="s">
        <v>232</v>
      </c>
      <c r="B126">
        <v>125</v>
      </c>
      <c r="C126">
        <v>112.1549055629913</v>
      </c>
      <c r="D126">
        <v>101.51453347036446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520.82403478699814</v>
      </c>
      <c r="D151">
        <v>477.87804494769154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39.653456507740103</v>
      </c>
      <c r="D153">
        <v>107.55912037811225</v>
      </c>
    </row>
    <row r="154" spans="1:4" x14ac:dyDescent="0.35">
      <c r="A154" t="s">
        <v>260</v>
      </c>
      <c r="B154">
        <v>153</v>
      </c>
      <c r="C154">
        <v>8.6740250066480602</v>
      </c>
      <c r="D154">
        <v>31.103786195428572</v>
      </c>
    </row>
    <row r="155" spans="1:4" x14ac:dyDescent="0.35">
      <c r="A155" t="s">
        <v>261</v>
      </c>
      <c r="B155">
        <v>154</v>
      </c>
      <c r="C155">
        <v>147.12779104561685</v>
      </c>
      <c r="D155">
        <v>304.7681661673443</v>
      </c>
    </row>
    <row r="156" spans="1:4" x14ac:dyDescent="0.35">
      <c r="A156" t="s">
        <v>327</v>
      </c>
      <c r="B156">
        <v>155</v>
      </c>
      <c r="C156">
        <v>140.83076935009876</v>
      </c>
      <c r="D156">
        <v>373.96079373452579</v>
      </c>
    </row>
    <row r="157" spans="1:4" x14ac:dyDescent="0.35">
      <c r="A157" t="s">
        <v>262</v>
      </c>
      <c r="B157">
        <v>156</v>
      </c>
      <c r="C157">
        <v>699.90724742644443</v>
      </c>
      <c r="D157">
        <v>2216.4033613708852</v>
      </c>
    </row>
    <row r="158" spans="1:4" x14ac:dyDescent="0.35">
      <c r="A158" t="s">
        <v>263</v>
      </c>
      <c r="B158">
        <v>157</v>
      </c>
      <c r="C158">
        <v>114.28687858959739</v>
      </c>
      <c r="D158">
        <v>190.05124704463145</v>
      </c>
    </row>
    <row r="159" spans="1:4" x14ac:dyDescent="0.35">
      <c r="A159" t="s">
        <v>264</v>
      </c>
      <c r="B159">
        <v>158</v>
      </c>
      <c r="C159">
        <v>117.0091639135056</v>
      </c>
      <c r="D159">
        <v>244.72285583720446</v>
      </c>
    </row>
    <row r="160" spans="1:4" x14ac:dyDescent="0.35">
      <c r="A160" t="s">
        <v>265</v>
      </c>
      <c r="B160">
        <v>159</v>
      </c>
      <c r="C160">
        <v>2.9624691185494556</v>
      </c>
      <c r="D160">
        <v>10.307319612281809</v>
      </c>
    </row>
    <row r="161" spans="1:4" x14ac:dyDescent="0.35">
      <c r="A161" t="s">
        <v>266</v>
      </c>
      <c r="B161">
        <v>160</v>
      </c>
      <c r="C161">
        <v>466.38494655736304</v>
      </c>
      <c r="D161">
        <v>391.80231150977971</v>
      </c>
    </row>
    <row r="162" spans="1:4" x14ac:dyDescent="0.35">
      <c r="A162" t="s">
        <v>267</v>
      </c>
      <c r="B162">
        <v>161</v>
      </c>
      <c r="C162">
        <v>5.9335061519593459</v>
      </c>
      <c r="D162">
        <v>14.524297564794749</v>
      </c>
    </row>
    <row r="163" spans="1:4" x14ac:dyDescent="0.35">
      <c r="A163" t="s">
        <v>268</v>
      </c>
      <c r="B163">
        <v>162</v>
      </c>
      <c r="C163">
        <v>390.77786480837887</v>
      </c>
      <c r="D163">
        <v>251.60284496949453</v>
      </c>
    </row>
    <row r="164" spans="1:4" x14ac:dyDescent="0.35">
      <c r="A164" t="s">
        <v>269</v>
      </c>
      <c r="B164">
        <v>163</v>
      </c>
      <c r="C164">
        <v>232.2582381180616</v>
      </c>
      <c r="D164">
        <v>103.04808904628862</v>
      </c>
    </row>
    <row r="165" spans="1:4" x14ac:dyDescent="0.35">
      <c r="A165" t="s">
        <v>270</v>
      </c>
      <c r="B165">
        <v>164</v>
      </c>
      <c r="C165">
        <v>179.14440447375802</v>
      </c>
      <c r="D165">
        <v>178.67397564194084</v>
      </c>
    </row>
    <row r="166" spans="1:4" x14ac:dyDescent="0.35">
      <c r="A166" t="s">
        <v>271</v>
      </c>
      <c r="B166">
        <v>165</v>
      </c>
      <c r="C166">
        <v>322.94659180015651</v>
      </c>
      <c r="D166">
        <v>293.74431531283244</v>
      </c>
    </row>
    <row r="167" spans="1:4" x14ac:dyDescent="0.35">
      <c r="A167" t="s">
        <v>272</v>
      </c>
      <c r="B167">
        <v>166</v>
      </c>
      <c r="C167">
        <v>68.219981346880942</v>
      </c>
      <c r="D167">
        <v>65.603900397472671</v>
      </c>
    </row>
    <row r="168" spans="1:4" x14ac:dyDescent="0.35">
      <c r="A168" t="s">
        <v>273</v>
      </c>
      <c r="B168">
        <v>167</v>
      </c>
      <c r="C168">
        <v>115.65060632020258</v>
      </c>
      <c r="D168">
        <v>10.797097193872297</v>
      </c>
    </row>
    <row r="169" spans="1:4" x14ac:dyDescent="0.35">
      <c r="A169" t="s">
        <v>274</v>
      </c>
      <c r="B169">
        <v>168</v>
      </c>
      <c r="C169">
        <v>289.872533314527</v>
      </c>
      <c r="D169">
        <v>442.7122449043444</v>
      </c>
    </row>
    <row r="170" spans="1:4" x14ac:dyDescent="0.35">
      <c r="A170" t="s">
        <v>275</v>
      </c>
      <c r="B170">
        <v>169</v>
      </c>
      <c r="C170">
        <v>140.44054051055636</v>
      </c>
      <c r="D170">
        <v>118.23241153684825</v>
      </c>
    </row>
    <row r="171" spans="1:4" x14ac:dyDescent="0.35">
      <c r="A171" t="s">
        <v>276</v>
      </c>
      <c r="B171">
        <v>170</v>
      </c>
      <c r="C171">
        <v>625.88710122322414</v>
      </c>
      <c r="D171">
        <v>128.99101111301869</v>
      </c>
    </row>
    <row r="172" spans="1:4" x14ac:dyDescent="0.35">
      <c r="A172" t="s">
        <v>277</v>
      </c>
      <c r="B172">
        <v>171</v>
      </c>
      <c r="C172">
        <v>12.797041181415294</v>
      </c>
      <c r="D172">
        <v>11.524344927310638</v>
      </c>
    </row>
    <row r="173" spans="1:4" x14ac:dyDescent="0.35">
      <c r="A173" t="s">
        <v>278</v>
      </c>
      <c r="B173">
        <v>172</v>
      </c>
      <c r="C173">
        <v>733.15925528185596</v>
      </c>
      <c r="D173">
        <v>749.5909378386483</v>
      </c>
    </row>
    <row r="174" spans="1:4" x14ac:dyDescent="0.35">
      <c r="A174" t="s">
        <v>279</v>
      </c>
      <c r="B174">
        <v>173</v>
      </c>
      <c r="C174">
        <v>137.89096278813744</v>
      </c>
      <c r="D174">
        <v>323.69089709841739</v>
      </c>
    </row>
    <row r="175" spans="1:4" x14ac:dyDescent="0.35">
      <c r="A175" t="s">
        <v>280</v>
      </c>
      <c r="B175">
        <v>174</v>
      </c>
      <c r="C175">
        <v>79.582633258361639</v>
      </c>
      <c r="D175">
        <v>77.872202005243139</v>
      </c>
    </row>
    <row r="176" spans="1:4" x14ac:dyDescent="0.35">
      <c r="A176" t="s">
        <v>281</v>
      </c>
      <c r="B176">
        <v>175</v>
      </c>
      <c r="C176">
        <v>93.339962771672106</v>
      </c>
      <c r="D176">
        <v>102.85075699180608</v>
      </c>
    </row>
    <row r="177" spans="1:4" x14ac:dyDescent="0.35">
      <c r="A177" t="s">
        <v>282</v>
      </c>
      <c r="B177">
        <v>176</v>
      </c>
      <c r="C177">
        <v>0.48514954965351403</v>
      </c>
      <c r="D177">
        <v>2.3088702453537849E-2</v>
      </c>
    </row>
    <row r="178" spans="1:4" x14ac:dyDescent="0.35">
      <c r="A178" t="s">
        <v>283</v>
      </c>
      <c r="B178">
        <v>177</v>
      </c>
      <c r="C178">
        <v>0.52672852571780071</v>
      </c>
      <c r="D178">
        <v>2.3091976629800955E-2</v>
      </c>
    </row>
    <row r="179" spans="1:4" x14ac:dyDescent="0.35">
      <c r="A179" t="s">
        <v>284</v>
      </c>
      <c r="B179">
        <v>178</v>
      </c>
      <c r="C179">
        <v>0.27070125632704661</v>
      </c>
      <c r="D179">
        <v>4.8517203333085035E-3</v>
      </c>
    </row>
    <row r="180" spans="1:4" x14ac:dyDescent="0.35">
      <c r="A180" t="s">
        <v>285</v>
      </c>
      <c r="B180">
        <v>179</v>
      </c>
      <c r="C180">
        <v>1.2232535471608543</v>
      </c>
      <c r="D180">
        <v>1.6275781067318056</v>
      </c>
    </row>
    <row r="181" spans="1:4" x14ac:dyDescent="0.35">
      <c r="A181" t="s">
        <v>286</v>
      </c>
      <c r="B181">
        <v>180</v>
      </c>
      <c r="C181">
        <v>0.11106594086434804</v>
      </c>
      <c r="D181">
        <v>4.9913474967070749E-3</v>
      </c>
    </row>
    <row r="182" spans="1:4" x14ac:dyDescent="0.35">
      <c r="A182" t="s">
        <v>287</v>
      </c>
      <c r="B182">
        <v>181</v>
      </c>
      <c r="C182">
        <v>0.20768998641284681</v>
      </c>
      <c r="D182">
        <v>5.8207184863900072E-3</v>
      </c>
    </row>
    <row r="183" spans="1:4" x14ac:dyDescent="0.35">
      <c r="A183" t="s">
        <v>288</v>
      </c>
      <c r="B183">
        <v>182</v>
      </c>
      <c r="C183">
        <v>1.1031080791353698</v>
      </c>
      <c r="D183">
        <v>0.20821896867842934</v>
      </c>
    </row>
    <row r="184" spans="1:4" x14ac:dyDescent="0.35">
      <c r="A184" t="s">
        <v>289</v>
      </c>
      <c r="B184">
        <v>183</v>
      </c>
      <c r="C184">
        <v>9.3126695438368198E-2</v>
      </c>
      <c r="D184">
        <v>0</v>
      </c>
    </row>
    <row r="185" spans="1:4" x14ac:dyDescent="0.35">
      <c r="A185" t="s">
        <v>290</v>
      </c>
      <c r="B185">
        <v>184</v>
      </c>
      <c r="C185">
        <v>1.1810250967885292E-2</v>
      </c>
      <c r="D185">
        <v>0</v>
      </c>
    </row>
    <row r="186" spans="1:4" x14ac:dyDescent="0.35">
      <c r="A186" t="s">
        <v>291</v>
      </c>
      <c r="B186">
        <v>185</v>
      </c>
      <c r="C186">
        <v>3.4094554380923077</v>
      </c>
      <c r="D186">
        <v>0</v>
      </c>
    </row>
    <row r="187" spans="1:4" x14ac:dyDescent="0.35">
      <c r="A187" t="s">
        <v>292</v>
      </c>
      <c r="B187">
        <v>186</v>
      </c>
      <c r="C187">
        <v>2.2789326192306434</v>
      </c>
      <c r="D187">
        <v>1.8647759572594755</v>
      </c>
    </row>
    <row r="188" spans="1:4" x14ac:dyDescent="0.35">
      <c r="A188" t="s">
        <v>293</v>
      </c>
      <c r="B188">
        <v>187</v>
      </c>
      <c r="C188">
        <v>8.9898786911025083E-3</v>
      </c>
      <c r="D188">
        <v>0</v>
      </c>
    </row>
    <row r="189" spans="1:4" x14ac:dyDescent="0.35">
      <c r="A189" t="s">
        <v>294</v>
      </c>
      <c r="B189">
        <v>188</v>
      </c>
      <c r="C189">
        <v>3.4481270172834555</v>
      </c>
      <c r="D189">
        <v>3.9950192292326268</v>
      </c>
    </row>
    <row r="190" spans="1:4" x14ac:dyDescent="0.35">
      <c r="A190" t="s">
        <v>295</v>
      </c>
      <c r="B190">
        <v>189</v>
      </c>
      <c r="C190">
        <v>5.5709033042704581</v>
      </c>
      <c r="D190">
        <v>6.3707971891372335</v>
      </c>
    </row>
    <row r="191" spans="1:4" x14ac:dyDescent="0.35">
      <c r="A191" t="s">
        <v>296</v>
      </c>
      <c r="B191">
        <v>190</v>
      </c>
      <c r="C191">
        <v>16.753615219049252</v>
      </c>
      <c r="D191">
        <v>26.052139195125108</v>
      </c>
    </row>
    <row r="192" spans="1:4" x14ac:dyDescent="0.35">
      <c r="A192" t="s">
        <v>297</v>
      </c>
      <c r="B192">
        <v>191</v>
      </c>
      <c r="C192">
        <v>9.4938560613613188</v>
      </c>
      <c r="D192">
        <v>12.392058836756737</v>
      </c>
    </row>
    <row r="193" spans="1:4" x14ac:dyDescent="0.35">
      <c r="A193" t="s">
        <v>298</v>
      </c>
      <c r="B193">
        <v>192</v>
      </c>
      <c r="C193">
        <v>2.8867594873451199</v>
      </c>
      <c r="D193">
        <v>1.0323719379973939</v>
      </c>
    </row>
    <row r="194" spans="1:4" x14ac:dyDescent="0.35">
      <c r="A194" t="s">
        <v>299</v>
      </c>
      <c r="B194">
        <v>193</v>
      </c>
      <c r="C194">
        <v>12.711740788982759</v>
      </c>
      <c r="D194">
        <v>7.3022300236199316</v>
      </c>
    </row>
    <row r="195" spans="1:4" x14ac:dyDescent="0.35">
      <c r="A195" t="s">
        <v>300</v>
      </c>
      <c r="B195">
        <v>194</v>
      </c>
      <c r="C195">
        <v>2.257193571823783</v>
      </c>
      <c r="D195">
        <v>2.5969766527038676</v>
      </c>
    </row>
    <row r="196" spans="1:4" x14ac:dyDescent="0.35">
      <c r="A196" t="s">
        <v>301</v>
      </c>
      <c r="B196">
        <v>195</v>
      </c>
      <c r="C196">
        <v>2.770747166875843</v>
      </c>
      <c r="D196">
        <v>3.1158992894736617</v>
      </c>
    </row>
    <row r="197" spans="1:4" x14ac:dyDescent="0.35">
      <c r="A197" t="s">
        <v>302</v>
      </c>
      <c r="B197">
        <v>196</v>
      </c>
      <c r="C197">
        <v>132.78790131271506</v>
      </c>
      <c r="D197">
        <v>125.97076400356852</v>
      </c>
    </row>
    <row r="198" spans="1:4" x14ac:dyDescent="0.35">
      <c r="A198" t="s">
        <v>303</v>
      </c>
      <c r="B198">
        <v>197</v>
      </c>
      <c r="C198">
        <v>99.352617360244807</v>
      </c>
      <c r="D198">
        <v>115.43318198834282</v>
      </c>
    </row>
    <row r="199" spans="1:4" x14ac:dyDescent="0.35">
      <c r="A199" t="s">
        <v>304</v>
      </c>
      <c r="B199">
        <v>198</v>
      </c>
      <c r="C199">
        <v>16.29276466521361</v>
      </c>
      <c r="D199">
        <v>18.015507497961536</v>
      </c>
    </row>
    <row r="200" spans="1:4" x14ac:dyDescent="0.35">
      <c r="A200" t="s">
        <v>305</v>
      </c>
      <c r="B200">
        <v>199</v>
      </c>
      <c r="C200">
        <v>12.395137879419536</v>
      </c>
      <c r="D200">
        <v>6.1491710110943245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0.23253354765477571</v>
      </c>
      <c r="D2">
        <v>0</v>
      </c>
    </row>
    <row r="3" spans="1:4" x14ac:dyDescent="0.35">
      <c r="A3" t="s">
        <v>111</v>
      </c>
      <c r="B3">
        <v>2</v>
      </c>
      <c r="C3">
        <v>18.387405430448016</v>
      </c>
      <c r="D3">
        <v>531.12942370449127</v>
      </c>
    </row>
    <row r="4" spans="1:4" x14ac:dyDescent="0.35">
      <c r="A4" t="s">
        <v>112</v>
      </c>
      <c r="B4">
        <v>3</v>
      </c>
      <c r="C4">
        <v>109.68826586098004</v>
      </c>
      <c r="D4">
        <v>128.15813159257121</v>
      </c>
    </row>
    <row r="5" spans="1:4" x14ac:dyDescent="0.35">
      <c r="A5" t="s">
        <v>113</v>
      </c>
      <c r="B5">
        <v>4</v>
      </c>
      <c r="C5">
        <v>1122.7581819087529</v>
      </c>
      <c r="D5">
        <v>212.30280762314283</v>
      </c>
    </row>
    <row r="6" spans="1:4" x14ac:dyDescent="0.35">
      <c r="A6" t="s">
        <v>114</v>
      </c>
      <c r="B6">
        <v>5</v>
      </c>
      <c r="C6">
        <v>179.68464640132177</v>
      </c>
      <c r="D6">
        <v>198.7565172598448</v>
      </c>
    </row>
    <row r="7" spans="1:4" x14ac:dyDescent="0.35">
      <c r="A7" t="s">
        <v>115</v>
      </c>
      <c r="B7">
        <v>6</v>
      </c>
      <c r="C7">
        <v>11.974337732610083</v>
      </c>
      <c r="D7">
        <v>1.1492373537735769</v>
      </c>
    </row>
    <row r="8" spans="1:4" x14ac:dyDescent="0.35">
      <c r="A8" t="s">
        <v>116</v>
      </c>
      <c r="B8">
        <v>7</v>
      </c>
      <c r="C8">
        <v>6.2365426151371599</v>
      </c>
      <c r="D8">
        <v>0.34420007468693109</v>
      </c>
    </row>
    <row r="9" spans="1:4" x14ac:dyDescent="0.35">
      <c r="A9" t="s">
        <v>117</v>
      </c>
      <c r="B9">
        <v>8</v>
      </c>
      <c r="C9">
        <v>161.72887579204865</v>
      </c>
      <c r="D9">
        <v>72.723130382244193</v>
      </c>
    </row>
    <row r="10" spans="1:4" x14ac:dyDescent="0.35">
      <c r="A10" t="s">
        <v>118</v>
      </c>
      <c r="B10">
        <v>9</v>
      </c>
      <c r="C10">
        <v>4.2354124033879597</v>
      </c>
      <c r="D10">
        <v>99.253877142963617</v>
      </c>
    </row>
    <row r="11" spans="1:4" x14ac:dyDescent="0.35">
      <c r="A11" t="s">
        <v>119</v>
      </c>
      <c r="B11">
        <v>10</v>
      </c>
      <c r="C11">
        <v>42.712848858518186</v>
      </c>
      <c r="D11">
        <v>48.747880437323495</v>
      </c>
    </row>
    <row r="12" spans="1:4" x14ac:dyDescent="0.35">
      <c r="A12" t="s">
        <v>120</v>
      </c>
      <c r="B12">
        <v>11</v>
      </c>
      <c r="C12">
        <v>39.658125119973462</v>
      </c>
      <c r="D12">
        <v>94.769286199495681</v>
      </c>
    </row>
    <row r="13" spans="1:4" x14ac:dyDescent="0.35">
      <c r="A13" t="s">
        <v>121</v>
      </c>
      <c r="B13">
        <v>12</v>
      </c>
      <c r="C13">
        <v>10.796563222367372</v>
      </c>
      <c r="D13">
        <v>11.933220316340394</v>
      </c>
    </row>
    <row r="14" spans="1:4" x14ac:dyDescent="0.35">
      <c r="A14" t="s">
        <v>122</v>
      </c>
      <c r="B14">
        <v>13</v>
      </c>
      <c r="C14">
        <v>12.923532741620718</v>
      </c>
      <c r="D14">
        <v>44.416503255334227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82.073831846755269</v>
      </c>
      <c r="D16">
        <v>0.41064719623694429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302.67718981768849</v>
      </c>
      <c r="D19">
        <v>416.11015327397041</v>
      </c>
    </row>
    <row r="20" spans="1:4" x14ac:dyDescent="0.35">
      <c r="A20" t="s">
        <v>128</v>
      </c>
      <c r="B20">
        <v>19</v>
      </c>
      <c r="C20">
        <v>92.218734964403993</v>
      </c>
      <c r="D20">
        <v>43.723596297063047</v>
      </c>
    </row>
    <row r="21" spans="1:4" x14ac:dyDescent="0.35">
      <c r="A21" t="s">
        <v>129</v>
      </c>
      <c r="B21">
        <v>20</v>
      </c>
      <c r="C21">
        <v>1.6611437143460832</v>
      </c>
      <c r="D21">
        <v>0</v>
      </c>
    </row>
    <row r="22" spans="1:4" x14ac:dyDescent="0.35">
      <c r="A22" t="s">
        <v>130</v>
      </c>
      <c r="B22">
        <v>21</v>
      </c>
      <c r="C22">
        <v>8.3904723804256438</v>
      </c>
      <c r="D22">
        <v>0</v>
      </c>
    </row>
    <row r="23" spans="1:4" x14ac:dyDescent="0.35">
      <c r="A23" t="s">
        <v>131</v>
      </c>
      <c r="B23">
        <v>22</v>
      </c>
      <c r="C23">
        <v>274.85647302468652</v>
      </c>
      <c r="D23">
        <v>346.4959016145495</v>
      </c>
    </row>
    <row r="24" spans="1:4" x14ac:dyDescent="0.35">
      <c r="A24" t="s">
        <v>132</v>
      </c>
      <c r="B24">
        <v>23</v>
      </c>
      <c r="C24">
        <v>2.2433871266215291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39.302528620518565</v>
      </c>
      <c r="D26">
        <v>57.084163908565962</v>
      </c>
    </row>
    <row r="27" spans="1:4" x14ac:dyDescent="0.35">
      <c r="A27" t="s">
        <v>135</v>
      </c>
      <c r="B27">
        <v>26</v>
      </c>
      <c r="C27">
        <v>5.141313025641554</v>
      </c>
      <c r="D27">
        <v>0</v>
      </c>
    </row>
    <row r="28" spans="1:4" x14ac:dyDescent="0.35">
      <c r="A28" t="s">
        <v>136</v>
      </c>
      <c r="B28">
        <v>27</v>
      </c>
      <c r="C28">
        <v>0.72375943046591829</v>
      </c>
      <c r="D28">
        <v>0</v>
      </c>
    </row>
    <row r="29" spans="1:4" x14ac:dyDescent="0.35">
      <c r="A29" t="s">
        <v>137</v>
      </c>
      <c r="B29">
        <v>28</v>
      </c>
      <c r="C29">
        <v>1397.1831752859102</v>
      </c>
      <c r="D29">
        <v>13.455704150514796</v>
      </c>
    </row>
    <row r="30" spans="1:4" x14ac:dyDescent="0.35">
      <c r="A30" t="s">
        <v>138</v>
      </c>
      <c r="B30">
        <v>29</v>
      </c>
      <c r="C30">
        <v>668.56586084930996</v>
      </c>
      <c r="D30">
        <v>57.443940284608423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1.694924735232146E-4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0.17901513644932299</v>
      </c>
    </row>
    <row r="34" spans="1:4" x14ac:dyDescent="0.35">
      <c r="A34" t="s">
        <v>142</v>
      </c>
      <c r="B34">
        <v>33</v>
      </c>
      <c r="C34">
        <v>136.43621867777952</v>
      </c>
      <c r="D34">
        <v>2.2574689661392844</v>
      </c>
    </row>
    <row r="35" spans="1:4" x14ac:dyDescent="0.35">
      <c r="A35" t="s">
        <v>143</v>
      </c>
      <c r="B35">
        <v>34</v>
      </c>
      <c r="C35">
        <v>2.804934712833666E-3</v>
      </c>
      <c r="D35">
        <v>0</v>
      </c>
    </row>
    <row r="36" spans="1:4" x14ac:dyDescent="0.35">
      <c r="A36" t="s">
        <v>144</v>
      </c>
      <c r="B36">
        <v>35</v>
      </c>
      <c r="C36">
        <v>13.48994866536982</v>
      </c>
      <c r="D36">
        <v>4.2101287902176807E-2</v>
      </c>
    </row>
    <row r="37" spans="1:4" x14ac:dyDescent="0.35">
      <c r="A37" t="s">
        <v>145</v>
      </c>
      <c r="B37">
        <v>36</v>
      </c>
      <c r="C37">
        <v>4.6909222187613588</v>
      </c>
      <c r="D37">
        <v>0.11584612922523305</v>
      </c>
    </row>
    <row r="38" spans="1:4" x14ac:dyDescent="0.35">
      <c r="A38" t="s">
        <v>146</v>
      </c>
      <c r="B38">
        <v>37</v>
      </c>
      <c r="C38">
        <v>1.9791290717791454E-2</v>
      </c>
      <c r="D38">
        <v>0</v>
      </c>
    </row>
    <row r="39" spans="1:4" x14ac:dyDescent="0.35">
      <c r="A39" t="s">
        <v>147</v>
      </c>
      <c r="B39">
        <v>38</v>
      </c>
      <c r="C39">
        <v>3.0700314756167422</v>
      </c>
      <c r="D39">
        <v>4.9884079016795195E-3</v>
      </c>
    </row>
    <row r="40" spans="1:4" x14ac:dyDescent="0.35">
      <c r="A40" t="s">
        <v>148</v>
      </c>
      <c r="B40">
        <v>39</v>
      </c>
      <c r="C40">
        <v>22.019172958021482</v>
      </c>
      <c r="D40">
        <v>1.3343875033040504</v>
      </c>
    </row>
    <row r="41" spans="1:4" x14ac:dyDescent="0.35">
      <c r="A41" t="s">
        <v>149</v>
      </c>
      <c r="B41">
        <v>40</v>
      </c>
      <c r="C41">
        <v>33.087145444709549</v>
      </c>
      <c r="D41">
        <v>5.9115210953247921</v>
      </c>
    </row>
    <row r="42" spans="1:4" x14ac:dyDescent="0.35">
      <c r="A42" t="s">
        <v>150</v>
      </c>
      <c r="B42">
        <v>41</v>
      </c>
      <c r="C42">
        <v>57.66135240085837</v>
      </c>
      <c r="D42">
        <v>123.73246934429567</v>
      </c>
    </row>
    <row r="43" spans="1:4" x14ac:dyDescent="0.35">
      <c r="A43" t="s">
        <v>151</v>
      </c>
      <c r="B43">
        <v>42</v>
      </c>
      <c r="C43">
        <v>89.416457968916902</v>
      </c>
      <c r="D43">
        <v>47.023017755813896</v>
      </c>
    </row>
    <row r="44" spans="1:4" x14ac:dyDescent="0.35">
      <c r="A44" t="s">
        <v>152</v>
      </c>
      <c r="B44">
        <v>43</v>
      </c>
      <c r="C44">
        <v>124.83894309165969</v>
      </c>
      <c r="D44">
        <v>39.570599744654047</v>
      </c>
    </row>
    <row r="45" spans="1:4" x14ac:dyDescent="0.35">
      <c r="A45" t="s">
        <v>153</v>
      </c>
      <c r="B45">
        <v>44</v>
      </c>
      <c r="C45">
        <v>669.4815249923613</v>
      </c>
      <c r="D45">
        <v>96.519166322271744</v>
      </c>
    </row>
    <row r="46" spans="1:4" x14ac:dyDescent="0.35">
      <c r="A46" t="s">
        <v>154</v>
      </c>
      <c r="B46">
        <v>45</v>
      </c>
      <c r="C46">
        <v>313.95331355846145</v>
      </c>
      <c r="D46">
        <v>83.031152798346753</v>
      </c>
    </row>
    <row r="47" spans="1:4" x14ac:dyDescent="0.35">
      <c r="A47" t="s">
        <v>155</v>
      </c>
      <c r="B47">
        <v>46</v>
      </c>
      <c r="C47">
        <v>85.021026192070238</v>
      </c>
      <c r="D47">
        <v>3.5196767116033905</v>
      </c>
    </row>
    <row r="48" spans="1:4" x14ac:dyDescent="0.35">
      <c r="A48" t="s">
        <v>156</v>
      </c>
      <c r="B48">
        <v>47</v>
      </c>
      <c r="C48">
        <v>286.25417460790129</v>
      </c>
      <c r="D48">
        <v>187.77006823752899</v>
      </c>
    </row>
    <row r="49" spans="1:4" x14ac:dyDescent="0.35">
      <c r="A49" t="s">
        <v>157</v>
      </c>
      <c r="B49">
        <v>48</v>
      </c>
      <c r="C49">
        <v>790.19360013835126</v>
      </c>
      <c r="D49">
        <v>897.08787597077912</v>
      </c>
    </row>
    <row r="50" spans="1:4" x14ac:dyDescent="0.35">
      <c r="A50" t="s">
        <v>158</v>
      </c>
      <c r="B50">
        <v>49</v>
      </c>
      <c r="C50">
        <v>33.462626067515906</v>
      </c>
      <c r="D50">
        <v>11.140081901500796</v>
      </c>
    </row>
    <row r="51" spans="1:4" x14ac:dyDescent="0.35">
      <c r="A51" t="s">
        <v>159</v>
      </c>
      <c r="B51">
        <v>50</v>
      </c>
      <c r="C51">
        <v>93.640193012285792</v>
      </c>
      <c r="D51">
        <v>49.475943626853145</v>
      </c>
    </row>
    <row r="52" spans="1:4" x14ac:dyDescent="0.35">
      <c r="A52" t="s">
        <v>160</v>
      </c>
      <c r="B52">
        <v>51</v>
      </c>
      <c r="C52">
        <v>3393.5225598125276</v>
      </c>
      <c r="D52">
        <v>2192.1814964388368</v>
      </c>
    </row>
    <row r="53" spans="1:4" x14ac:dyDescent="0.35">
      <c r="A53" t="s">
        <v>161</v>
      </c>
      <c r="B53">
        <v>52</v>
      </c>
      <c r="C53">
        <v>657.94712432882204</v>
      </c>
      <c r="D53">
        <v>598.75538177882675</v>
      </c>
    </row>
    <row r="54" spans="1:4" x14ac:dyDescent="0.35">
      <c r="A54" t="s">
        <v>162</v>
      </c>
      <c r="B54">
        <v>53</v>
      </c>
      <c r="C54">
        <v>200.3029228728787</v>
      </c>
      <c r="D54">
        <v>66.789059371568754</v>
      </c>
    </row>
    <row r="55" spans="1:4" x14ac:dyDescent="0.35">
      <c r="A55" t="s">
        <v>163</v>
      </c>
      <c r="B55">
        <v>54</v>
      </c>
      <c r="C55">
        <v>166.39487449519942</v>
      </c>
      <c r="D55">
        <v>399.8414069379121</v>
      </c>
    </row>
    <row r="56" spans="1:4" x14ac:dyDescent="0.35">
      <c r="A56" t="s">
        <v>164</v>
      </c>
      <c r="B56">
        <v>55</v>
      </c>
      <c r="C56">
        <v>2109.9261531868888</v>
      </c>
      <c r="D56">
        <v>2098.7971636488928</v>
      </c>
    </row>
    <row r="57" spans="1:4" x14ac:dyDescent="0.35">
      <c r="A57" t="s">
        <v>165</v>
      </c>
      <c r="B57">
        <v>56</v>
      </c>
      <c r="C57">
        <v>1258.105015512733</v>
      </c>
      <c r="D57">
        <v>901.21810729170647</v>
      </c>
    </row>
    <row r="58" spans="1:4" x14ac:dyDescent="0.35">
      <c r="A58" t="s">
        <v>166</v>
      </c>
      <c r="B58">
        <v>57</v>
      </c>
      <c r="C58">
        <v>926.80677042141451</v>
      </c>
      <c r="D58">
        <v>555.46379335871984</v>
      </c>
    </row>
    <row r="59" spans="1:4" x14ac:dyDescent="0.35">
      <c r="A59" t="s">
        <v>167</v>
      </c>
      <c r="B59">
        <v>58</v>
      </c>
      <c r="C59">
        <v>857.75300138770342</v>
      </c>
      <c r="D59">
        <v>1282.0222287126255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117.21111988249054</v>
      </c>
      <c r="D61">
        <v>289.18234498304804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1714.7629197399194</v>
      </c>
      <c r="D63">
        <v>1566.2519183604852</v>
      </c>
    </row>
    <row r="64" spans="1:4" x14ac:dyDescent="0.35">
      <c r="A64" t="s">
        <v>171</v>
      </c>
      <c r="B64">
        <v>63</v>
      </c>
      <c r="C64">
        <v>806.25918755520274</v>
      </c>
      <c r="D64">
        <v>1088.2365031605627</v>
      </c>
    </row>
    <row r="65" spans="1:4" x14ac:dyDescent="0.35">
      <c r="A65" t="s">
        <v>172</v>
      </c>
      <c r="B65">
        <v>64</v>
      </c>
      <c r="C65">
        <v>51.16721004584231</v>
      </c>
      <c r="D65">
        <v>89.077088159742686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35.147033743313642</v>
      </c>
      <c r="D67">
        <v>0.6653254332374251</v>
      </c>
    </row>
    <row r="68" spans="1:4" x14ac:dyDescent="0.35">
      <c r="A68" t="s">
        <v>175</v>
      </c>
      <c r="B68">
        <v>67</v>
      </c>
      <c r="C68">
        <v>806.6386747009584</v>
      </c>
      <c r="D68">
        <v>720.7082081484474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9.0818915197696855E-4</v>
      </c>
      <c r="D70">
        <v>0</v>
      </c>
    </row>
    <row r="71" spans="1:4" x14ac:dyDescent="0.35">
      <c r="A71" t="s">
        <v>178</v>
      </c>
      <c r="B71">
        <v>70</v>
      </c>
      <c r="C71">
        <v>111.5347812325732</v>
      </c>
      <c r="D71">
        <v>31.311388505959684</v>
      </c>
    </row>
    <row r="72" spans="1:4" x14ac:dyDescent="0.35">
      <c r="A72" t="s">
        <v>179</v>
      </c>
      <c r="B72">
        <v>71</v>
      </c>
      <c r="C72">
        <v>2.0476780976795843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147.11716446404969</v>
      </c>
      <c r="D74">
        <v>20.426665410409345</v>
      </c>
    </row>
    <row r="75" spans="1:4" x14ac:dyDescent="0.35">
      <c r="A75" t="s">
        <v>182</v>
      </c>
      <c r="B75">
        <v>74</v>
      </c>
      <c r="C75">
        <v>9.7775681729796258E-3</v>
      </c>
      <c r="D75">
        <v>4.6357712248025302E-3</v>
      </c>
    </row>
    <row r="76" spans="1:4" x14ac:dyDescent="0.35">
      <c r="A76" t="s">
        <v>183</v>
      </c>
      <c r="B76">
        <v>75</v>
      </c>
      <c r="C76">
        <v>82.740651582061602</v>
      </c>
      <c r="D76">
        <v>73.985728940719937</v>
      </c>
    </row>
    <row r="77" spans="1:4" x14ac:dyDescent="0.35">
      <c r="A77" t="s">
        <v>184</v>
      </c>
      <c r="B77">
        <v>76</v>
      </c>
      <c r="C77">
        <v>37.297188227094878</v>
      </c>
      <c r="D77">
        <v>17.811316711037076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137.39877147372721</v>
      </c>
      <c r="D79">
        <v>139.59525634887686</v>
      </c>
    </row>
    <row r="80" spans="1:4" x14ac:dyDescent="0.35">
      <c r="A80" t="s">
        <v>187</v>
      </c>
      <c r="B80">
        <v>79</v>
      </c>
      <c r="C80">
        <v>23.766643549334443</v>
      </c>
      <c r="D80">
        <v>1.2142512366646252</v>
      </c>
    </row>
    <row r="81" spans="1:4" x14ac:dyDescent="0.35">
      <c r="A81" t="s">
        <v>188</v>
      </c>
      <c r="B81">
        <v>80</v>
      </c>
      <c r="C81">
        <v>3.0468824956146383</v>
      </c>
      <c r="D81">
        <v>0.25026305621893347</v>
      </c>
    </row>
    <row r="82" spans="1:4" x14ac:dyDescent="0.35">
      <c r="A82" t="s">
        <v>189</v>
      </c>
      <c r="B82">
        <v>81</v>
      </c>
      <c r="C82">
        <v>40.701080836261099</v>
      </c>
      <c r="D82">
        <v>40.196909954918148</v>
      </c>
    </row>
    <row r="83" spans="1:4" x14ac:dyDescent="0.35">
      <c r="A83" t="s">
        <v>190</v>
      </c>
      <c r="B83">
        <v>82</v>
      </c>
      <c r="C83">
        <v>5.0974350353249367</v>
      </c>
      <c r="D83">
        <v>1.4901100053983365</v>
      </c>
    </row>
    <row r="84" spans="1:4" x14ac:dyDescent="0.35">
      <c r="A84" t="s">
        <v>191</v>
      </c>
      <c r="B84">
        <v>83</v>
      </c>
      <c r="C84">
        <v>1.2687611200631101</v>
      </c>
      <c r="D84">
        <v>0</v>
      </c>
    </row>
    <row r="85" spans="1:4" x14ac:dyDescent="0.35">
      <c r="A85" t="s">
        <v>192</v>
      </c>
      <c r="B85">
        <v>84</v>
      </c>
      <c r="C85">
        <v>7.1072084010809586</v>
      </c>
      <c r="D85">
        <v>9.1507043297477058</v>
      </c>
    </row>
    <row r="86" spans="1:4" x14ac:dyDescent="0.35">
      <c r="A86" t="s">
        <v>193</v>
      </c>
      <c r="B86">
        <v>85</v>
      </c>
      <c r="C86">
        <v>73.505952659911998</v>
      </c>
      <c r="D86">
        <v>29.725711320762539</v>
      </c>
    </row>
    <row r="87" spans="1:4" x14ac:dyDescent="0.35">
      <c r="A87" t="s">
        <v>194</v>
      </c>
      <c r="B87">
        <v>86</v>
      </c>
      <c r="C87">
        <v>1471.6533154489773</v>
      </c>
      <c r="D87">
        <v>28.075980307814088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15.02432442557674</v>
      </c>
      <c r="D89">
        <v>55.596251529013074</v>
      </c>
    </row>
    <row r="90" spans="1:4" x14ac:dyDescent="0.35">
      <c r="A90" t="s">
        <v>197</v>
      </c>
      <c r="B90">
        <v>89</v>
      </c>
      <c r="C90">
        <v>172.51869221377723</v>
      </c>
      <c r="D90">
        <v>48.875462342762859</v>
      </c>
    </row>
    <row r="91" spans="1:4" x14ac:dyDescent="0.35">
      <c r="A91" t="s">
        <v>198</v>
      </c>
      <c r="B91">
        <v>90</v>
      </c>
      <c r="C91">
        <v>4147.6122521069001</v>
      </c>
      <c r="D91">
        <v>6551.6238356855538</v>
      </c>
    </row>
    <row r="92" spans="1:4" x14ac:dyDescent="0.35">
      <c r="A92" t="s">
        <v>199</v>
      </c>
      <c r="B92">
        <v>91</v>
      </c>
      <c r="C92">
        <v>3.5057065565386956</v>
      </c>
      <c r="D92">
        <v>0</v>
      </c>
    </row>
    <row r="93" spans="1:4" x14ac:dyDescent="0.35">
      <c r="A93" t="s">
        <v>200</v>
      </c>
      <c r="B93">
        <v>92</v>
      </c>
      <c r="C93">
        <v>2.4116580738036029</v>
      </c>
      <c r="D93">
        <v>16.922371444738324</v>
      </c>
    </row>
    <row r="94" spans="1:4" x14ac:dyDescent="0.35">
      <c r="A94" t="s">
        <v>201</v>
      </c>
      <c r="B94">
        <v>93</v>
      </c>
      <c r="C94">
        <v>4.5402495951692332</v>
      </c>
      <c r="D94">
        <v>7.3678261608371187</v>
      </c>
    </row>
    <row r="95" spans="1:4" x14ac:dyDescent="0.35">
      <c r="A95" t="s">
        <v>202</v>
      </c>
      <c r="B95">
        <v>94</v>
      </c>
      <c r="C95">
        <v>1.0497994109928677</v>
      </c>
      <c r="D95">
        <v>0</v>
      </c>
    </row>
    <row r="96" spans="1:4" x14ac:dyDescent="0.35">
      <c r="A96" t="s">
        <v>203</v>
      </c>
      <c r="B96">
        <v>95</v>
      </c>
      <c r="C96">
        <v>4.5708882786678329</v>
      </c>
      <c r="D96">
        <v>0</v>
      </c>
    </row>
    <row r="97" spans="1:4" x14ac:dyDescent="0.35">
      <c r="A97" t="s">
        <v>204</v>
      </c>
      <c r="B97">
        <v>96</v>
      </c>
      <c r="C97">
        <v>6041.6726253558945</v>
      </c>
      <c r="D97">
        <v>6244.7328438888408</v>
      </c>
    </row>
    <row r="98" spans="1:4" x14ac:dyDescent="0.35">
      <c r="A98" t="s">
        <v>205</v>
      </c>
      <c r="B98">
        <v>97</v>
      </c>
      <c r="C98">
        <v>580.49065184903179</v>
      </c>
      <c r="D98">
        <v>1188.8787364164543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295.2293639772609</v>
      </c>
      <c r="D100">
        <v>363.71281687460072</v>
      </c>
    </row>
    <row r="101" spans="1:4" x14ac:dyDescent="0.35">
      <c r="A101" t="s">
        <v>208</v>
      </c>
      <c r="B101">
        <v>100</v>
      </c>
      <c r="C101">
        <v>30.15471779029799</v>
      </c>
      <c r="D101">
        <v>30.005514266470726</v>
      </c>
    </row>
    <row r="102" spans="1:4" x14ac:dyDescent="0.35">
      <c r="A102" t="s">
        <v>209</v>
      </c>
      <c r="B102">
        <v>101</v>
      </c>
      <c r="C102">
        <v>225.42406506294114</v>
      </c>
      <c r="D102">
        <v>319.59095524769123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413.96896204508369</v>
      </c>
      <c r="D104">
        <v>329.93684138631011</v>
      </c>
    </row>
    <row r="105" spans="1:4" x14ac:dyDescent="0.35">
      <c r="A105" t="s">
        <v>211</v>
      </c>
      <c r="B105">
        <v>104</v>
      </c>
      <c r="C105">
        <v>4005.3053307642799</v>
      </c>
      <c r="D105">
        <v>3003.7676552384914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194.54165428064309</v>
      </c>
      <c r="D107">
        <v>417.93382283956674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1498.2939834621534</v>
      </c>
      <c r="D109">
        <v>651.37745919431484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384.1545971808128</v>
      </c>
      <c r="D111">
        <v>204.60817365359793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841.91302180772516</v>
      </c>
      <c r="D113">
        <v>554.1444044667046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296.3640558968869</v>
      </c>
      <c r="D115">
        <v>35.13427091534863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5676.2474432415138</v>
      </c>
      <c r="D118">
        <v>6502.5307569685456</v>
      </c>
    </row>
    <row r="119" spans="1:4" x14ac:dyDescent="0.35">
      <c r="A119" t="s">
        <v>225</v>
      </c>
      <c r="B119">
        <v>118</v>
      </c>
      <c r="C119">
        <v>10891.055721147934</v>
      </c>
      <c r="D119">
        <v>13977.461537748826</v>
      </c>
    </row>
    <row r="120" spans="1:4" x14ac:dyDescent="0.35">
      <c r="A120" t="s">
        <v>226</v>
      </c>
      <c r="B120">
        <v>119</v>
      </c>
      <c r="C120">
        <v>5251.9765044201285</v>
      </c>
      <c r="D120">
        <v>7168.8691865606088</v>
      </c>
    </row>
    <row r="121" spans="1:4" x14ac:dyDescent="0.35">
      <c r="A121" t="s">
        <v>227</v>
      </c>
      <c r="B121">
        <v>120</v>
      </c>
      <c r="C121">
        <v>7884.6672888762914</v>
      </c>
      <c r="D121">
        <v>10133.710322628503</v>
      </c>
    </row>
    <row r="122" spans="1:4" x14ac:dyDescent="0.35">
      <c r="A122" t="s">
        <v>228</v>
      </c>
      <c r="B122">
        <v>121</v>
      </c>
      <c r="C122">
        <v>6491.4246504914945</v>
      </c>
      <c r="D122">
        <v>7546.6349201774292</v>
      </c>
    </row>
    <row r="123" spans="1:4" x14ac:dyDescent="0.35">
      <c r="A123" t="s">
        <v>229</v>
      </c>
      <c r="B123">
        <v>122</v>
      </c>
      <c r="C123">
        <v>2406.5207655796721</v>
      </c>
      <c r="D123">
        <v>2389.7308211973368</v>
      </c>
    </row>
    <row r="124" spans="1:4" x14ac:dyDescent="0.35">
      <c r="A124" t="s">
        <v>230</v>
      </c>
      <c r="B124">
        <v>123</v>
      </c>
      <c r="C124">
        <v>12219.581184223209</v>
      </c>
      <c r="D124">
        <v>22948.889182910418</v>
      </c>
    </row>
    <row r="125" spans="1:4" x14ac:dyDescent="0.35">
      <c r="A125" t="s">
        <v>231</v>
      </c>
      <c r="B125">
        <v>124</v>
      </c>
      <c r="C125">
        <v>1029.1566887684089</v>
      </c>
      <c r="D125">
        <v>1797.5406239202771</v>
      </c>
    </row>
    <row r="126" spans="1:4" x14ac:dyDescent="0.35">
      <c r="A126" t="s">
        <v>232</v>
      </c>
      <c r="B126">
        <v>125</v>
      </c>
      <c r="C126">
        <v>3060.210557906445</v>
      </c>
      <c r="D126">
        <v>4596.6771699080709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6.0211416511887451E-3</v>
      </c>
      <c r="D143">
        <v>7.5984093760605054E-4</v>
      </c>
    </row>
    <row r="144" spans="1:4" x14ac:dyDescent="0.35">
      <c r="A144" t="s">
        <v>250</v>
      </c>
      <c r="B144">
        <v>143</v>
      </c>
      <c r="C144">
        <v>1.0750976293872668E-2</v>
      </c>
      <c r="D144">
        <v>8.5904482379566569E-4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6.7334481508205164E-4</v>
      </c>
    </row>
    <row r="147" spans="1:4" x14ac:dyDescent="0.35">
      <c r="A147" t="s">
        <v>253</v>
      </c>
      <c r="B147">
        <v>146</v>
      </c>
      <c r="C147">
        <v>7.1820555027961724E-3</v>
      </c>
      <c r="D147">
        <v>1.0031375839390278E-2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1482.6699148516047</v>
      </c>
      <c r="D151">
        <v>825.42856903972665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178.97550444015874</v>
      </c>
      <c r="D153">
        <v>115.40629516340212</v>
      </c>
    </row>
    <row r="154" spans="1:4" x14ac:dyDescent="0.35">
      <c r="A154" t="s">
        <v>260</v>
      </c>
      <c r="B154">
        <v>153</v>
      </c>
      <c r="C154">
        <v>28.159077074426722</v>
      </c>
      <c r="D154">
        <v>19.858906652544579</v>
      </c>
    </row>
    <row r="155" spans="1:4" x14ac:dyDescent="0.35">
      <c r="A155" t="s">
        <v>261</v>
      </c>
      <c r="B155">
        <v>154</v>
      </c>
      <c r="C155">
        <v>747.61871353947129</v>
      </c>
      <c r="D155">
        <v>608.53234447927002</v>
      </c>
    </row>
    <row r="156" spans="1:4" x14ac:dyDescent="0.35">
      <c r="A156" t="s">
        <v>327</v>
      </c>
      <c r="B156">
        <v>155</v>
      </c>
      <c r="C156">
        <v>409.6313156935434</v>
      </c>
      <c r="D156">
        <v>298.54896973329551</v>
      </c>
    </row>
    <row r="157" spans="1:4" x14ac:dyDescent="0.35">
      <c r="A157" t="s">
        <v>262</v>
      </c>
      <c r="B157">
        <v>156</v>
      </c>
      <c r="C157">
        <v>4433.0417074960515</v>
      </c>
      <c r="D157">
        <v>4638.0884392395919</v>
      </c>
    </row>
    <row r="158" spans="1:4" x14ac:dyDescent="0.35">
      <c r="A158" t="s">
        <v>263</v>
      </c>
      <c r="B158">
        <v>157</v>
      </c>
      <c r="C158">
        <v>892.62537088917338</v>
      </c>
      <c r="D158">
        <v>733.83544676017596</v>
      </c>
    </row>
    <row r="159" spans="1:4" x14ac:dyDescent="0.35">
      <c r="A159" t="s">
        <v>264</v>
      </c>
      <c r="B159">
        <v>158</v>
      </c>
      <c r="C159">
        <v>3964.2527905941979</v>
      </c>
      <c r="D159">
        <v>3749.835093506128</v>
      </c>
    </row>
    <row r="160" spans="1:4" x14ac:dyDescent="0.35">
      <c r="A160" t="s">
        <v>265</v>
      </c>
      <c r="B160">
        <v>159</v>
      </c>
      <c r="C160">
        <v>465.98819790180522</v>
      </c>
      <c r="D160">
        <v>155.90260622726805</v>
      </c>
    </row>
    <row r="161" spans="1:4" x14ac:dyDescent="0.35">
      <c r="A161" t="s">
        <v>266</v>
      </c>
      <c r="B161">
        <v>160</v>
      </c>
      <c r="C161">
        <v>121.86114587863389</v>
      </c>
      <c r="D161">
        <v>55.566309528612017</v>
      </c>
    </row>
    <row r="162" spans="1:4" x14ac:dyDescent="0.35">
      <c r="A162" t="s">
        <v>267</v>
      </c>
      <c r="B162">
        <v>161</v>
      </c>
      <c r="C162">
        <v>9.0080287766290592</v>
      </c>
      <c r="D162">
        <v>1.1294953164269692</v>
      </c>
    </row>
    <row r="163" spans="1:4" x14ac:dyDescent="0.35">
      <c r="A163" t="s">
        <v>268</v>
      </c>
      <c r="B163">
        <v>162</v>
      </c>
      <c r="C163">
        <v>799.49073194764969</v>
      </c>
      <c r="D163">
        <v>432.58776397739143</v>
      </c>
    </row>
    <row r="164" spans="1:4" x14ac:dyDescent="0.35">
      <c r="A164" t="s">
        <v>269</v>
      </c>
      <c r="B164">
        <v>163</v>
      </c>
      <c r="C164">
        <v>2037.0805755380134</v>
      </c>
      <c r="D164">
        <v>2103.6338187443534</v>
      </c>
    </row>
    <row r="165" spans="1:4" x14ac:dyDescent="0.35">
      <c r="A165" t="s">
        <v>270</v>
      </c>
      <c r="B165">
        <v>164</v>
      </c>
      <c r="C165">
        <v>961.92437991721499</v>
      </c>
      <c r="D165">
        <v>406.78114364233181</v>
      </c>
    </row>
    <row r="166" spans="1:4" x14ac:dyDescent="0.35">
      <c r="A166" t="s">
        <v>271</v>
      </c>
      <c r="B166">
        <v>165</v>
      </c>
      <c r="C166">
        <v>291.25859844076558</v>
      </c>
      <c r="D166">
        <v>151.05822265935174</v>
      </c>
    </row>
    <row r="167" spans="1:4" x14ac:dyDescent="0.35">
      <c r="A167" t="s">
        <v>272</v>
      </c>
      <c r="B167">
        <v>166</v>
      </c>
      <c r="C167">
        <v>448.44989746933771</v>
      </c>
      <c r="D167">
        <v>233.78905432712142</v>
      </c>
    </row>
    <row r="168" spans="1:4" x14ac:dyDescent="0.35">
      <c r="A168" t="s">
        <v>273</v>
      </c>
      <c r="B168">
        <v>167</v>
      </c>
      <c r="C168">
        <v>131.1329460845742</v>
      </c>
      <c r="D168">
        <v>64.073074401930683</v>
      </c>
    </row>
    <row r="169" spans="1:4" x14ac:dyDescent="0.35">
      <c r="A169" t="s">
        <v>274</v>
      </c>
      <c r="B169">
        <v>168</v>
      </c>
      <c r="C169">
        <v>895.07778782448906</v>
      </c>
      <c r="D169">
        <v>600.40751587451769</v>
      </c>
    </row>
    <row r="170" spans="1:4" x14ac:dyDescent="0.35">
      <c r="A170" t="s">
        <v>275</v>
      </c>
      <c r="B170">
        <v>169</v>
      </c>
      <c r="C170">
        <v>836.40890453425834</v>
      </c>
      <c r="D170">
        <v>226.60345960359399</v>
      </c>
    </row>
    <row r="171" spans="1:4" x14ac:dyDescent="0.35">
      <c r="A171" t="s">
        <v>276</v>
      </c>
      <c r="B171">
        <v>170</v>
      </c>
      <c r="C171">
        <v>1472.5748782249348</v>
      </c>
      <c r="D171">
        <v>1092.3220493249776</v>
      </c>
    </row>
    <row r="172" spans="1:4" x14ac:dyDescent="0.35">
      <c r="A172" t="s">
        <v>277</v>
      </c>
      <c r="B172">
        <v>171</v>
      </c>
      <c r="C172">
        <v>540.0958051702753</v>
      </c>
      <c r="D172">
        <v>248.99288424753519</v>
      </c>
    </row>
    <row r="173" spans="1:4" x14ac:dyDescent="0.35">
      <c r="A173" t="s">
        <v>278</v>
      </c>
      <c r="B173">
        <v>172</v>
      </c>
      <c r="C173">
        <v>4508.3013736879057</v>
      </c>
      <c r="D173">
        <v>2924.772412552511</v>
      </c>
    </row>
    <row r="174" spans="1:4" x14ac:dyDescent="0.35">
      <c r="A174" t="s">
        <v>279</v>
      </c>
      <c r="B174">
        <v>173</v>
      </c>
      <c r="C174">
        <v>321.34455314718161</v>
      </c>
      <c r="D174">
        <v>101.08947839373188</v>
      </c>
    </row>
    <row r="175" spans="1:4" x14ac:dyDescent="0.35">
      <c r="A175" t="s">
        <v>280</v>
      </c>
      <c r="B175">
        <v>174</v>
      </c>
      <c r="C175">
        <v>170.37349958045735</v>
      </c>
      <c r="D175">
        <v>63.567500596487356</v>
      </c>
    </row>
    <row r="176" spans="1:4" x14ac:dyDescent="0.35">
      <c r="A176" t="s">
        <v>281</v>
      </c>
      <c r="B176">
        <v>175</v>
      </c>
      <c r="C176">
        <v>208.27819264105401</v>
      </c>
      <c r="D176">
        <v>154.90505676615587</v>
      </c>
    </row>
    <row r="177" spans="1:4" x14ac:dyDescent="0.35">
      <c r="A177" t="s">
        <v>282</v>
      </c>
      <c r="B177">
        <v>176</v>
      </c>
      <c r="C177">
        <v>9.5592475623660587</v>
      </c>
      <c r="D177">
        <v>12.47538347609556</v>
      </c>
    </row>
    <row r="178" spans="1:4" x14ac:dyDescent="0.35">
      <c r="A178" t="s">
        <v>283</v>
      </c>
      <c r="B178">
        <v>177</v>
      </c>
      <c r="C178">
        <v>10.391012674108275</v>
      </c>
      <c r="D178">
        <v>13.133685548422452</v>
      </c>
    </row>
    <row r="179" spans="1:4" x14ac:dyDescent="0.35">
      <c r="A179" t="s">
        <v>284</v>
      </c>
      <c r="B179">
        <v>178</v>
      </c>
      <c r="C179">
        <v>5.5638637247616352</v>
      </c>
      <c r="D179">
        <v>5.9543921928010297</v>
      </c>
    </row>
    <row r="180" spans="1:4" x14ac:dyDescent="0.35">
      <c r="A180" t="s">
        <v>285</v>
      </c>
      <c r="B180">
        <v>179</v>
      </c>
      <c r="C180">
        <v>19.930728664869001</v>
      </c>
      <c r="D180">
        <v>15.847776840826267</v>
      </c>
    </row>
    <row r="181" spans="1:4" x14ac:dyDescent="0.35">
      <c r="A181" t="s">
        <v>286</v>
      </c>
      <c r="B181">
        <v>180</v>
      </c>
      <c r="C181">
        <v>2.1129673577144898</v>
      </c>
      <c r="D181">
        <v>2.8011149243080373</v>
      </c>
    </row>
    <row r="182" spans="1:4" x14ac:dyDescent="0.35">
      <c r="A182" t="s">
        <v>287</v>
      </c>
      <c r="B182">
        <v>181</v>
      </c>
      <c r="C182">
        <v>3.8083619046930903</v>
      </c>
      <c r="D182">
        <v>3.8738598286426531</v>
      </c>
    </row>
    <row r="183" spans="1:4" x14ac:dyDescent="0.35">
      <c r="A183" t="s">
        <v>288</v>
      </c>
      <c r="B183">
        <v>182</v>
      </c>
      <c r="C183">
        <v>14.666721539469897</v>
      </c>
      <c r="D183">
        <v>18.113717811963436</v>
      </c>
    </row>
    <row r="184" spans="1:4" x14ac:dyDescent="0.35">
      <c r="A184" t="s">
        <v>289</v>
      </c>
      <c r="B184">
        <v>183</v>
      </c>
      <c r="C184">
        <v>0.43356794722570663</v>
      </c>
      <c r="D184">
        <v>0</v>
      </c>
    </row>
    <row r="185" spans="1:4" x14ac:dyDescent="0.35">
      <c r="A185" t="s">
        <v>290</v>
      </c>
      <c r="B185">
        <v>184</v>
      </c>
      <c r="C185">
        <v>5.218620541556207E-2</v>
      </c>
      <c r="D185">
        <v>0</v>
      </c>
    </row>
    <row r="186" spans="1:4" x14ac:dyDescent="0.35">
      <c r="A186" t="s">
        <v>291</v>
      </c>
      <c r="B186">
        <v>185</v>
      </c>
      <c r="C186">
        <v>55.574137036831601</v>
      </c>
      <c r="D186">
        <v>76.454223951459952</v>
      </c>
    </row>
    <row r="187" spans="1:4" x14ac:dyDescent="0.35">
      <c r="A187" t="s">
        <v>292</v>
      </c>
      <c r="B187">
        <v>186</v>
      </c>
      <c r="C187">
        <v>17.211638334587583</v>
      </c>
      <c r="D187">
        <v>15.104360253014701</v>
      </c>
    </row>
    <row r="188" spans="1:4" x14ac:dyDescent="0.35">
      <c r="A188" t="s">
        <v>293</v>
      </c>
      <c r="B188">
        <v>187</v>
      </c>
      <c r="C188">
        <v>5.9445955788825881E-2</v>
      </c>
      <c r="D188">
        <v>0</v>
      </c>
    </row>
    <row r="189" spans="1:4" x14ac:dyDescent="0.35">
      <c r="A189" t="s">
        <v>294</v>
      </c>
      <c r="B189">
        <v>188</v>
      </c>
      <c r="C189">
        <v>19.379535224064195</v>
      </c>
      <c r="D189">
        <v>21.88941390556214</v>
      </c>
    </row>
    <row r="190" spans="1:4" x14ac:dyDescent="0.35">
      <c r="A190" t="s">
        <v>295</v>
      </c>
      <c r="B190">
        <v>189</v>
      </c>
      <c r="C190">
        <v>34.632718895950489</v>
      </c>
      <c r="D190">
        <v>41.057838340911125</v>
      </c>
    </row>
    <row r="191" spans="1:4" x14ac:dyDescent="0.35">
      <c r="A191" t="s">
        <v>296</v>
      </c>
      <c r="B191">
        <v>190</v>
      </c>
      <c r="C191">
        <v>85.314124497845285</v>
      </c>
      <c r="D191">
        <v>60.248762878734283</v>
      </c>
    </row>
    <row r="192" spans="1:4" x14ac:dyDescent="0.35">
      <c r="A192" t="s">
        <v>297</v>
      </c>
      <c r="B192">
        <v>191</v>
      </c>
      <c r="C192">
        <v>49.97919858960001</v>
      </c>
      <c r="D192">
        <v>40.188405432613706</v>
      </c>
    </row>
    <row r="193" spans="1:4" x14ac:dyDescent="0.35">
      <c r="A193" t="s">
        <v>298</v>
      </c>
      <c r="B193">
        <v>192</v>
      </c>
      <c r="C193">
        <v>20.505883932367134</v>
      </c>
      <c r="D193">
        <v>5.8015321964021993</v>
      </c>
    </row>
    <row r="194" spans="1:4" x14ac:dyDescent="0.35">
      <c r="A194" t="s">
        <v>299</v>
      </c>
      <c r="B194">
        <v>193</v>
      </c>
      <c r="C194">
        <v>45.938662133144</v>
      </c>
      <c r="D194">
        <v>28.974242621911024</v>
      </c>
    </row>
    <row r="195" spans="1:4" x14ac:dyDescent="0.35">
      <c r="A195" t="s">
        <v>300</v>
      </c>
      <c r="B195">
        <v>194</v>
      </c>
      <c r="C195">
        <v>11.786460365852481</v>
      </c>
      <c r="D195">
        <v>8.5310936556640851</v>
      </c>
    </row>
    <row r="196" spans="1:4" x14ac:dyDescent="0.35">
      <c r="A196" t="s">
        <v>301</v>
      </c>
      <c r="B196">
        <v>195</v>
      </c>
      <c r="C196">
        <v>16.745530314806324</v>
      </c>
      <c r="D196">
        <v>10.95117189327701</v>
      </c>
    </row>
    <row r="197" spans="1:4" x14ac:dyDescent="0.35">
      <c r="A197" t="s">
        <v>302</v>
      </c>
      <c r="B197">
        <v>196</v>
      </c>
      <c r="C197">
        <v>123.1814361874369</v>
      </c>
      <c r="D197">
        <v>145.34756118532076</v>
      </c>
    </row>
    <row r="198" spans="1:4" x14ac:dyDescent="0.35">
      <c r="A198" t="s">
        <v>303</v>
      </c>
      <c r="B198">
        <v>197</v>
      </c>
      <c r="C198">
        <v>279.01345261381283</v>
      </c>
      <c r="D198">
        <v>171.85449051362326</v>
      </c>
    </row>
    <row r="199" spans="1:4" x14ac:dyDescent="0.35">
      <c r="A199" t="s">
        <v>304</v>
      </c>
      <c r="B199">
        <v>198</v>
      </c>
      <c r="C199">
        <v>31.525314852604804</v>
      </c>
      <c r="D199">
        <v>11.657967629506597</v>
      </c>
    </row>
    <row r="200" spans="1:4" x14ac:dyDescent="0.35">
      <c r="A200" t="s">
        <v>305</v>
      </c>
      <c r="B200">
        <v>199</v>
      </c>
      <c r="C200">
        <v>6.3211952502477073</v>
      </c>
      <c r="D200">
        <v>1.8539887703600111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7.9497151585200904E-2</v>
      </c>
      <c r="D2">
        <v>0</v>
      </c>
    </row>
    <row r="3" spans="1:4" x14ac:dyDescent="0.35">
      <c r="A3" t="s">
        <v>111</v>
      </c>
      <c r="B3">
        <v>2</v>
      </c>
      <c r="C3">
        <v>0.95945806626601282</v>
      </c>
      <c r="D3">
        <v>92.510582424293943</v>
      </c>
    </row>
    <row r="4" spans="1:4" x14ac:dyDescent="0.35">
      <c r="A4" t="s">
        <v>112</v>
      </c>
      <c r="B4">
        <v>3</v>
      </c>
      <c r="C4">
        <v>18.866839290359483</v>
      </c>
      <c r="D4">
        <v>101.35841210483717</v>
      </c>
    </row>
    <row r="5" spans="1:4" x14ac:dyDescent="0.35">
      <c r="A5" t="s">
        <v>113</v>
      </c>
      <c r="B5">
        <v>4</v>
      </c>
      <c r="C5">
        <v>141.54434355317392</v>
      </c>
      <c r="D5">
        <v>36.621593093345645</v>
      </c>
    </row>
    <row r="6" spans="1:4" x14ac:dyDescent="0.35">
      <c r="A6" t="s">
        <v>114</v>
      </c>
      <c r="B6">
        <v>5</v>
      </c>
      <c r="C6">
        <v>20.336160855356116</v>
      </c>
      <c r="D6">
        <v>51.692542271049312</v>
      </c>
    </row>
    <row r="7" spans="1:4" x14ac:dyDescent="0.35">
      <c r="A7" t="s">
        <v>115</v>
      </c>
      <c r="B7">
        <v>6</v>
      </c>
      <c r="C7">
        <v>0.13317326931486895</v>
      </c>
      <c r="D7">
        <v>0</v>
      </c>
    </row>
    <row r="8" spans="1:4" x14ac:dyDescent="0.35">
      <c r="A8" t="s">
        <v>116</v>
      </c>
      <c r="B8">
        <v>7</v>
      </c>
      <c r="C8">
        <v>1.1173217376418855E-2</v>
      </c>
      <c r="D8">
        <v>2.2235448245241825E-2</v>
      </c>
    </row>
    <row r="9" spans="1:4" x14ac:dyDescent="0.35">
      <c r="A9" t="s">
        <v>117</v>
      </c>
      <c r="B9">
        <v>8</v>
      </c>
      <c r="C9">
        <v>38.63213944695844</v>
      </c>
      <c r="D9">
        <v>34.74278730123789</v>
      </c>
    </row>
    <row r="10" spans="1:4" x14ac:dyDescent="0.35">
      <c r="A10" t="s">
        <v>118</v>
      </c>
      <c r="B10">
        <v>9</v>
      </c>
      <c r="C10">
        <v>1.3265501273233402</v>
      </c>
      <c r="D10">
        <v>19.637768158464198</v>
      </c>
    </row>
    <row r="11" spans="1:4" x14ac:dyDescent="0.35">
      <c r="A11" t="s">
        <v>119</v>
      </c>
      <c r="B11">
        <v>10</v>
      </c>
      <c r="C11">
        <v>0.34855352174986742</v>
      </c>
      <c r="D11">
        <v>17.206362501850741</v>
      </c>
    </row>
    <row r="12" spans="1:4" x14ac:dyDescent="0.35">
      <c r="A12" t="s">
        <v>120</v>
      </c>
      <c r="B12">
        <v>11</v>
      </c>
      <c r="C12">
        <v>0.62961076965209317</v>
      </c>
      <c r="D12">
        <v>0.28322319266627577</v>
      </c>
    </row>
    <row r="13" spans="1:4" x14ac:dyDescent="0.35">
      <c r="A13" t="s">
        <v>121</v>
      </c>
      <c r="B13">
        <v>12</v>
      </c>
      <c r="C13">
        <v>0.43438424167773571</v>
      </c>
      <c r="D13">
        <v>0.87904956890731822</v>
      </c>
    </row>
    <row r="14" spans="1:4" x14ac:dyDescent="0.35">
      <c r="A14" t="s">
        <v>122</v>
      </c>
      <c r="B14">
        <v>13</v>
      </c>
      <c r="C14">
        <v>2.5712309825193649</v>
      </c>
      <c r="D14">
        <v>7.6823473687490145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29.572411177446863</v>
      </c>
      <c r="D19">
        <v>333.12288504884759</v>
      </c>
    </row>
    <row r="20" spans="1:4" x14ac:dyDescent="0.35">
      <c r="A20" t="s">
        <v>128</v>
      </c>
      <c r="B20">
        <v>19</v>
      </c>
      <c r="C20">
        <v>98.983913190012174</v>
      </c>
      <c r="D20">
        <v>21.239229109445429</v>
      </c>
    </row>
    <row r="21" spans="1:4" x14ac:dyDescent="0.35">
      <c r="A21" t="s">
        <v>129</v>
      </c>
      <c r="B21">
        <v>20</v>
      </c>
      <c r="C21">
        <v>6.8146342596942217E-2</v>
      </c>
      <c r="D21">
        <v>0</v>
      </c>
    </row>
    <row r="22" spans="1:4" x14ac:dyDescent="0.35">
      <c r="A22" t="s">
        <v>130</v>
      </c>
      <c r="B22">
        <v>21</v>
      </c>
      <c r="C22">
        <v>0.21769401758998319</v>
      </c>
      <c r="D22">
        <v>0</v>
      </c>
    </row>
    <row r="23" spans="1:4" x14ac:dyDescent="0.35">
      <c r="A23" t="s">
        <v>131</v>
      </c>
      <c r="B23">
        <v>22</v>
      </c>
      <c r="C23">
        <v>2.165836372234665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1.6454679456402676E-2</v>
      </c>
      <c r="D27">
        <v>3.2461833881463789</v>
      </c>
    </row>
    <row r="28" spans="1:4" x14ac:dyDescent="0.35">
      <c r="A28" t="s">
        <v>136</v>
      </c>
      <c r="B28">
        <v>27</v>
      </c>
      <c r="C28">
        <v>0.2883655680659063</v>
      </c>
      <c r="D28">
        <v>0.91004114717746798</v>
      </c>
    </row>
    <row r="29" spans="1:4" x14ac:dyDescent="0.35">
      <c r="A29" t="s">
        <v>137</v>
      </c>
      <c r="B29">
        <v>28</v>
      </c>
      <c r="C29">
        <v>16.474476760976259</v>
      </c>
      <c r="D29">
        <v>0</v>
      </c>
    </row>
    <row r="30" spans="1:4" x14ac:dyDescent="0.35">
      <c r="A30" t="s">
        <v>138</v>
      </c>
      <c r="B30">
        <v>29</v>
      </c>
      <c r="C30">
        <v>54.622079260776246</v>
      </c>
      <c r="D30">
        <v>0</v>
      </c>
    </row>
    <row r="31" spans="1:4" x14ac:dyDescent="0.35">
      <c r="A31" t="s">
        <v>139</v>
      </c>
      <c r="B31">
        <v>30</v>
      </c>
      <c r="C31">
        <v>1.7627318753300498E-2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3.7976250720446539E-2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3.0523438931872805E-2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5.0565580805064791E-3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2.8784623853209022</v>
      </c>
      <c r="D40">
        <v>0</v>
      </c>
    </row>
    <row r="41" spans="1:4" x14ac:dyDescent="0.35">
      <c r="A41" t="s">
        <v>149</v>
      </c>
      <c r="B41">
        <v>40</v>
      </c>
      <c r="C41">
        <v>2.8601977907294174</v>
      </c>
      <c r="D41">
        <v>13.588872366185161</v>
      </c>
    </row>
    <row r="42" spans="1:4" x14ac:dyDescent="0.35">
      <c r="A42" t="s">
        <v>150</v>
      </c>
      <c r="B42">
        <v>41</v>
      </c>
      <c r="C42">
        <v>20.313821869617609</v>
      </c>
      <c r="D42">
        <v>18.001870528227595</v>
      </c>
    </row>
    <row r="43" spans="1:4" x14ac:dyDescent="0.35">
      <c r="A43" t="s">
        <v>151</v>
      </c>
      <c r="B43">
        <v>42</v>
      </c>
      <c r="C43">
        <v>9.3147878112813114</v>
      </c>
      <c r="D43">
        <v>5.1057615604664468</v>
      </c>
    </row>
    <row r="44" spans="1:4" x14ac:dyDescent="0.35">
      <c r="A44" t="s">
        <v>152</v>
      </c>
      <c r="B44">
        <v>43</v>
      </c>
      <c r="C44">
        <v>9.9071858732349956</v>
      </c>
      <c r="D44">
        <v>11.032834512743459</v>
      </c>
    </row>
    <row r="45" spans="1:4" x14ac:dyDescent="0.35">
      <c r="A45" t="s">
        <v>153</v>
      </c>
      <c r="B45">
        <v>44</v>
      </c>
      <c r="C45">
        <v>50.190129508814202</v>
      </c>
      <c r="D45">
        <v>37.437541123357768</v>
      </c>
    </row>
    <row r="46" spans="1:4" x14ac:dyDescent="0.35">
      <c r="A46" t="s">
        <v>154</v>
      </c>
      <c r="B46">
        <v>45</v>
      </c>
      <c r="C46">
        <v>52.111987113645213</v>
      </c>
      <c r="D46">
        <v>30.361002181978769</v>
      </c>
    </row>
    <row r="47" spans="1:4" x14ac:dyDescent="0.35">
      <c r="A47" t="s">
        <v>155</v>
      </c>
      <c r="B47">
        <v>46</v>
      </c>
      <c r="C47">
        <v>12.653586980788683</v>
      </c>
      <c r="D47">
        <v>4.3430959008269543</v>
      </c>
    </row>
    <row r="48" spans="1:4" x14ac:dyDescent="0.35">
      <c r="A48" t="s">
        <v>156</v>
      </c>
      <c r="B48">
        <v>47</v>
      </c>
      <c r="C48">
        <v>27.667569012773431</v>
      </c>
      <c r="D48">
        <v>8.3450818298951965</v>
      </c>
    </row>
    <row r="49" spans="1:4" x14ac:dyDescent="0.35">
      <c r="A49" t="s">
        <v>157</v>
      </c>
      <c r="B49">
        <v>48</v>
      </c>
      <c r="C49">
        <v>88.54662571742945</v>
      </c>
      <c r="D49">
        <v>348.20083258809228</v>
      </c>
    </row>
    <row r="50" spans="1:4" x14ac:dyDescent="0.35">
      <c r="A50" t="s">
        <v>158</v>
      </c>
      <c r="B50">
        <v>49</v>
      </c>
      <c r="C50">
        <v>1.666013286599324</v>
      </c>
      <c r="D50">
        <v>0.20554705728703193</v>
      </c>
    </row>
    <row r="51" spans="1:4" x14ac:dyDescent="0.35">
      <c r="A51" t="s">
        <v>159</v>
      </c>
      <c r="B51">
        <v>50</v>
      </c>
      <c r="C51">
        <v>16.344889656437644</v>
      </c>
      <c r="D51">
        <v>3.1349341908668769</v>
      </c>
    </row>
    <row r="52" spans="1:4" x14ac:dyDescent="0.35">
      <c r="A52" t="s">
        <v>160</v>
      </c>
      <c r="B52">
        <v>51</v>
      </c>
      <c r="C52">
        <v>589.83625540799574</v>
      </c>
      <c r="D52">
        <v>471.32657321042478</v>
      </c>
    </row>
    <row r="53" spans="1:4" x14ac:dyDescent="0.35">
      <c r="A53" t="s">
        <v>161</v>
      </c>
      <c r="B53">
        <v>52</v>
      </c>
      <c r="C53">
        <v>309.67599349430833</v>
      </c>
      <c r="D53">
        <v>93.21553724949365</v>
      </c>
    </row>
    <row r="54" spans="1:4" x14ac:dyDescent="0.35">
      <c r="A54" t="s">
        <v>162</v>
      </c>
      <c r="B54">
        <v>53</v>
      </c>
      <c r="C54">
        <v>80.724136588390692</v>
      </c>
      <c r="D54">
        <v>120.20329694488355</v>
      </c>
    </row>
    <row r="55" spans="1:4" x14ac:dyDescent="0.35">
      <c r="A55" t="s">
        <v>163</v>
      </c>
      <c r="B55">
        <v>54</v>
      </c>
      <c r="C55">
        <v>20.970641832686855</v>
      </c>
      <c r="D55">
        <v>0</v>
      </c>
    </row>
    <row r="56" spans="1:4" x14ac:dyDescent="0.35">
      <c r="A56" t="s">
        <v>164</v>
      </c>
      <c r="B56">
        <v>55</v>
      </c>
      <c r="C56">
        <v>306.77343017363728</v>
      </c>
      <c r="D56">
        <v>319.33030650772059</v>
      </c>
    </row>
    <row r="57" spans="1:4" x14ac:dyDescent="0.35">
      <c r="A57" t="s">
        <v>165</v>
      </c>
      <c r="B57">
        <v>56</v>
      </c>
      <c r="C57">
        <v>271.80936192988105</v>
      </c>
      <c r="D57">
        <v>248.66423082340663</v>
      </c>
    </row>
    <row r="58" spans="1:4" x14ac:dyDescent="0.35">
      <c r="A58" t="s">
        <v>166</v>
      </c>
      <c r="B58">
        <v>57</v>
      </c>
      <c r="C58">
        <v>117.34955022625668</v>
      </c>
      <c r="D58">
        <v>43.832380262285106</v>
      </c>
    </row>
    <row r="59" spans="1:4" x14ac:dyDescent="0.35">
      <c r="A59" t="s">
        <v>167</v>
      </c>
      <c r="B59">
        <v>58</v>
      </c>
      <c r="C59">
        <v>452.04009320625789</v>
      </c>
      <c r="D59">
        <v>1152.4383564826144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10.137639032373624</v>
      </c>
      <c r="D61">
        <v>51.688283023040533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190.77123196065173</v>
      </c>
      <c r="D63">
        <v>167.36327652089076</v>
      </c>
    </row>
    <row r="64" spans="1:4" x14ac:dyDescent="0.35">
      <c r="A64" t="s">
        <v>171</v>
      </c>
      <c r="B64">
        <v>63</v>
      </c>
      <c r="C64">
        <v>61.107966096678588</v>
      </c>
      <c r="D64">
        <v>363.30023720557239</v>
      </c>
    </row>
    <row r="65" spans="1:4" x14ac:dyDescent="0.35">
      <c r="A65" t="s">
        <v>172</v>
      </c>
      <c r="B65">
        <v>64</v>
      </c>
      <c r="C65">
        <v>9.967529639072506E-2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218.86433929210483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92.916506737280073</v>
      </c>
      <c r="D71">
        <v>0</v>
      </c>
    </row>
    <row r="72" spans="1:4" x14ac:dyDescent="0.35">
      <c r="A72" t="s">
        <v>179</v>
      </c>
      <c r="B72">
        <v>71</v>
      </c>
      <c r="C72">
        <v>2.1130169515910961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328.76779744527056</v>
      </c>
      <c r="D74">
        <v>0</v>
      </c>
    </row>
    <row r="75" spans="1:4" x14ac:dyDescent="0.35">
      <c r="A75" t="s">
        <v>182</v>
      </c>
      <c r="B75">
        <v>74</v>
      </c>
      <c r="C75">
        <v>8.3500172458762529E-3</v>
      </c>
      <c r="D75">
        <v>0</v>
      </c>
    </row>
    <row r="76" spans="1:4" x14ac:dyDescent="0.35">
      <c r="A76" t="s">
        <v>183</v>
      </c>
      <c r="B76">
        <v>75</v>
      </c>
      <c r="C76">
        <v>15.375391038884457</v>
      </c>
      <c r="D76">
        <v>0</v>
      </c>
    </row>
    <row r="77" spans="1:4" x14ac:dyDescent="0.35">
      <c r="A77" t="s">
        <v>184</v>
      </c>
      <c r="B77">
        <v>76</v>
      </c>
      <c r="C77">
        <v>0.36095550672059012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27.657828580834511</v>
      </c>
      <c r="D79">
        <v>0</v>
      </c>
    </row>
    <row r="80" spans="1:4" x14ac:dyDescent="0.35">
      <c r="A80" t="s">
        <v>187</v>
      </c>
      <c r="B80">
        <v>79</v>
      </c>
      <c r="C80">
        <v>10.891214030810211</v>
      </c>
      <c r="D80">
        <v>0</v>
      </c>
    </row>
    <row r="81" spans="1:4" x14ac:dyDescent="0.35">
      <c r="A81" t="s">
        <v>188</v>
      </c>
      <c r="B81">
        <v>80</v>
      </c>
      <c r="C81">
        <v>0.28709499083364515</v>
      </c>
      <c r="D81">
        <v>0</v>
      </c>
    </row>
    <row r="82" spans="1:4" x14ac:dyDescent="0.35">
      <c r="A82" t="s">
        <v>189</v>
      </c>
      <c r="B82">
        <v>81</v>
      </c>
      <c r="C82">
        <v>11.105982711902588</v>
      </c>
      <c r="D82">
        <v>0</v>
      </c>
    </row>
    <row r="83" spans="1:4" x14ac:dyDescent="0.35">
      <c r="A83" t="s">
        <v>190</v>
      </c>
      <c r="B83">
        <v>82</v>
      </c>
      <c r="C83">
        <v>2.8369247566272744</v>
      </c>
      <c r="D83">
        <v>0</v>
      </c>
    </row>
    <row r="84" spans="1:4" x14ac:dyDescent="0.35">
      <c r="A84" t="s">
        <v>191</v>
      </c>
      <c r="B84">
        <v>83</v>
      </c>
      <c r="C84">
        <v>2.8513530498437156E-3</v>
      </c>
      <c r="D84">
        <v>0</v>
      </c>
    </row>
    <row r="85" spans="1:4" x14ac:dyDescent="0.35">
      <c r="A85" t="s">
        <v>192</v>
      </c>
      <c r="B85">
        <v>84</v>
      </c>
      <c r="C85">
        <v>1.9891186916185855</v>
      </c>
      <c r="D85">
        <v>0</v>
      </c>
    </row>
    <row r="86" spans="1:4" x14ac:dyDescent="0.35">
      <c r="A86" t="s">
        <v>193</v>
      </c>
      <c r="B86">
        <v>85</v>
      </c>
      <c r="C86">
        <v>0.57214177629509178</v>
      </c>
      <c r="D86">
        <v>2.602377404869302E-4</v>
      </c>
    </row>
    <row r="87" spans="1:4" x14ac:dyDescent="0.35">
      <c r="A87" t="s">
        <v>194</v>
      </c>
      <c r="B87">
        <v>86</v>
      </c>
      <c r="C87">
        <v>84.228062499789445</v>
      </c>
      <c r="D87">
        <v>96.086797551579991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2.224027360180993</v>
      </c>
      <c r="D89">
        <v>1.8073451128110662</v>
      </c>
    </row>
    <row r="90" spans="1:4" x14ac:dyDescent="0.35">
      <c r="A90" t="s">
        <v>197</v>
      </c>
      <c r="B90">
        <v>89</v>
      </c>
      <c r="C90">
        <v>91.261102784584295</v>
      </c>
      <c r="D90">
        <v>45.570401176329959</v>
      </c>
    </row>
    <row r="91" spans="1:4" x14ac:dyDescent="0.35">
      <c r="A91" t="s">
        <v>198</v>
      </c>
      <c r="B91">
        <v>90</v>
      </c>
      <c r="C91">
        <v>698.21510190151196</v>
      </c>
      <c r="D91">
        <v>118.48638686261513</v>
      </c>
    </row>
    <row r="92" spans="1:4" x14ac:dyDescent="0.35">
      <c r="A92" t="s">
        <v>199</v>
      </c>
      <c r="B92">
        <v>91</v>
      </c>
      <c r="C92">
        <v>2.0341382018639402</v>
      </c>
      <c r="D92">
        <v>0</v>
      </c>
    </row>
    <row r="93" spans="1:4" x14ac:dyDescent="0.35">
      <c r="A93" t="s">
        <v>200</v>
      </c>
      <c r="B93">
        <v>92</v>
      </c>
      <c r="C93">
        <v>0.43433202501397017</v>
      </c>
      <c r="D93">
        <v>0</v>
      </c>
    </row>
    <row r="94" spans="1:4" x14ac:dyDescent="0.35">
      <c r="A94" t="s">
        <v>201</v>
      </c>
      <c r="B94">
        <v>93</v>
      </c>
      <c r="C94">
        <v>6.4340190295838942E-2</v>
      </c>
      <c r="D94">
        <v>0</v>
      </c>
    </row>
    <row r="95" spans="1:4" x14ac:dyDescent="0.35">
      <c r="A95" t="s">
        <v>202</v>
      </c>
      <c r="B95">
        <v>94</v>
      </c>
      <c r="C95">
        <v>5.5164605437742327E-2</v>
      </c>
      <c r="D95">
        <v>0</v>
      </c>
    </row>
    <row r="96" spans="1:4" x14ac:dyDescent="0.35">
      <c r="A96" t="s">
        <v>203</v>
      </c>
      <c r="B96">
        <v>95</v>
      </c>
      <c r="C96">
        <v>0.1073048332960439</v>
      </c>
      <c r="D96">
        <v>0</v>
      </c>
    </row>
    <row r="97" spans="1:4" x14ac:dyDescent="0.35">
      <c r="A97" t="s">
        <v>204</v>
      </c>
      <c r="B97">
        <v>96</v>
      </c>
      <c r="C97">
        <v>591.40112227387681</v>
      </c>
      <c r="D97">
        <v>380.97999342548076</v>
      </c>
    </row>
    <row r="98" spans="1:4" x14ac:dyDescent="0.35">
      <c r="A98" t="s">
        <v>205</v>
      </c>
      <c r="B98">
        <v>97</v>
      </c>
      <c r="C98">
        <v>71.261692789337857</v>
      </c>
      <c r="D98">
        <v>66.864024926270446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32.490307950441846</v>
      </c>
      <c r="D100">
        <v>3.4286643786657498</v>
      </c>
    </row>
    <row r="101" spans="1:4" x14ac:dyDescent="0.35">
      <c r="A101" t="s">
        <v>208</v>
      </c>
      <c r="B101">
        <v>100</v>
      </c>
      <c r="C101">
        <v>17.36513617276491</v>
      </c>
      <c r="D101">
        <v>3.4395994113986594</v>
      </c>
    </row>
    <row r="102" spans="1:4" x14ac:dyDescent="0.35">
      <c r="A102" t="s">
        <v>209</v>
      </c>
      <c r="B102">
        <v>101</v>
      </c>
      <c r="C102">
        <v>46.259428268622067</v>
      </c>
      <c r="D102">
        <v>159.94829440465469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60.752873899335178</v>
      </c>
      <c r="D104">
        <v>27.142734303806019</v>
      </c>
    </row>
    <row r="105" spans="1:4" x14ac:dyDescent="0.35">
      <c r="A105" t="s">
        <v>211</v>
      </c>
      <c r="B105">
        <v>104</v>
      </c>
      <c r="C105">
        <v>381.90665580446404</v>
      </c>
      <c r="D105">
        <v>62.616420815775832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24.785821934286762</v>
      </c>
      <c r="D107">
        <v>5.1860165625585495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61.851149105278864</v>
      </c>
      <c r="D109">
        <v>11.437043754169292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8.2741946650825984</v>
      </c>
      <c r="D111">
        <v>4.9343345366137923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59.300808888305106</v>
      </c>
      <c r="D113">
        <v>7.9192162050046093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21.286094440099749</v>
      </c>
      <c r="D115">
        <v>10.20245233689087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461.01376151978263</v>
      </c>
      <c r="D118">
        <v>989.6387909052454</v>
      </c>
    </row>
    <row r="119" spans="1:4" x14ac:dyDescent="0.35">
      <c r="A119" t="s">
        <v>225</v>
      </c>
      <c r="B119">
        <v>118</v>
      </c>
      <c r="C119">
        <v>978.7549076924472</v>
      </c>
      <c r="D119">
        <v>394.56355428689716</v>
      </c>
    </row>
    <row r="120" spans="1:4" x14ac:dyDescent="0.35">
      <c r="A120" t="s">
        <v>226</v>
      </c>
      <c r="B120">
        <v>119</v>
      </c>
      <c r="C120">
        <v>85.997076737736052</v>
      </c>
      <c r="D120">
        <v>48.400809443672543</v>
      </c>
    </row>
    <row r="121" spans="1:4" x14ac:dyDescent="0.35">
      <c r="A121" t="s">
        <v>227</v>
      </c>
      <c r="B121">
        <v>120</v>
      </c>
      <c r="C121">
        <v>753.92994493156721</v>
      </c>
      <c r="D121">
        <v>968.19849755649477</v>
      </c>
    </row>
    <row r="122" spans="1:4" x14ac:dyDescent="0.35">
      <c r="A122" t="s">
        <v>228</v>
      </c>
      <c r="B122">
        <v>121</v>
      </c>
      <c r="C122">
        <v>1055.9987852667061</v>
      </c>
      <c r="D122">
        <v>907.82615348328636</v>
      </c>
    </row>
    <row r="123" spans="1:4" x14ac:dyDescent="0.35">
      <c r="A123" t="s">
        <v>229</v>
      </c>
      <c r="B123">
        <v>122</v>
      </c>
      <c r="C123">
        <v>257.43276174475591</v>
      </c>
      <c r="D123">
        <v>209.90424985507173</v>
      </c>
    </row>
    <row r="124" spans="1:4" x14ac:dyDescent="0.35">
      <c r="A124" t="s">
        <v>230</v>
      </c>
      <c r="B124">
        <v>123</v>
      </c>
      <c r="C124">
        <v>846.48426064501746</v>
      </c>
      <c r="D124">
        <v>394.03405783656507</v>
      </c>
    </row>
    <row r="125" spans="1:4" x14ac:dyDescent="0.35">
      <c r="A125" t="s">
        <v>231</v>
      </c>
      <c r="B125">
        <v>124</v>
      </c>
      <c r="C125">
        <v>166.2361567022557</v>
      </c>
      <c r="D125">
        <v>86.739489647484902</v>
      </c>
    </row>
    <row r="126" spans="1:4" x14ac:dyDescent="0.35">
      <c r="A126" t="s">
        <v>232</v>
      </c>
      <c r="B126">
        <v>125</v>
      </c>
      <c r="C126">
        <v>236.31278054032066</v>
      </c>
      <c r="D126">
        <v>536.37676056394525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272.79385302289461</v>
      </c>
      <c r="D151">
        <v>514.47420136350297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22.953964134173315</v>
      </c>
      <c r="D153">
        <v>22.911957691853058</v>
      </c>
    </row>
    <row r="154" spans="1:4" x14ac:dyDescent="0.35">
      <c r="A154" t="s">
        <v>260</v>
      </c>
      <c r="B154">
        <v>153</v>
      </c>
      <c r="C154">
        <v>3.4280039566667644</v>
      </c>
      <c r="D154">
        <v>3.4972576266084401</v>
      </c>
    </row>
    <row r="155" spans="1:4" x14ac:dyDescent="0.35">
      <c r="A155" t="s">
        <v>261</v>
      </c>
      <c r="B155">
        <v>154</v>
      </c>
      <c r="C155">
        <v>99.297623479984011</v>
      </c>
      <c r="D155">
        <v>128.88277483980738</v>
      </c>
    </row>
    <row r="156" spans="1:4" x14ac:dyDescent="0.35">
      <c r="A156" t="s">
        <v>327</v>
      </c>
      <c r="B156">
        <v>155</v>
      </c>
      <c r="C156">
        <v>60.886131731034276</v>
      </c>
      <c r="D156">
        <v>76.053372397112255</v>
      </c>
    </row>
    <row r="157" spans="1:4" x14ac:dyDescent="0.35">
      <c r="A157" t="s">
        <v>262</v>
      </c>
      <c r="B157">
        <v>156</v>
      </c>
      <c r="C157">
        <v>803.35144544327045</v>
      </c>
      <c r="D157">
        <v>902.36950261931418</v>
      </c>
    </row>
    <row r="158" spans="1:4" x14ac:dyDescent="0.35">
      <c r="A158" t="s">
        <v>263</v>
      </c>
      <c r="B158">
        <v>157</v>
      </c>
      <c r="C158">
        <v>137.32470128582244</v>
      </c>
      <c r="D158">
        <v>283.76343285814147</v>
      </c>
    </row>
    <row r="159" spans="1:4" x14ac:dyDescent="0.35">
      <c r="A159" t="s">
        <v>264</v>
      </c>
      <c r="B159">
        <v>158</v>
      </c>
      <c r="C159">
        <v>327.94374255730031</v>
      </c>
      <c r="D159">
        <v>872.73996165441008</v>
      </c>
    </row>
    <row r="160" spans="1:4" x14ac:dyDescent="0.35">
      <c r="A160" t="s">
        <v>265</v>
      </c>
      <c r="B160">
        <v>159</v>
      </c>
      <c r="C160">
        <v>2.9805128869255784</v>
      </c>
      <c r="D160">
        <v>6.6087447072300805</v>
      </c>
    </row>
    <row r="161" spans="1:4" x14ac:dyDescent="0.35">
      <c r="A161" t="s">
        <v>266</v>
      </c>
      <c r="B161">
        <v>160</v>
      </c>
      <c r="C161">
        <v>203.20589635946919</v>
      </c>
      <c r="D161">
        <v>597.13785042182246</v>
      </c>
    </row>
    <row r="162" spans="1:4" x14ac:dyDescent="0.35">
      <c r="A162" t="s">
        <v>267</v>
      </c>
      <c r="B162">
        <v>161</v>
      </c>
      <c r="C162">
        <v>2.8540337913033977</v>
      </c>
      <c r="D162">
        <v>11.786951508208601</v>
      </c>
    </row>
    <row r="163" spans="1:4" x14ac:dyDescent="0.35">
      <c r="A163" t="s">
        <v>268</v>
      </c>
      <c r="B163">
        <v>162</v>
      </c>
      <c r="C163">
        <v>159.76849348196546</v>
      </c>
      <c r="D163">
        <v>110.6749029904126</v>
      </c>
    </row>
    <row r="164" spans="1:4" x14ac:dyDescent="0.35">
      <c r="A164" t="s">
        <v>269</v>
      </c>
      <c r="B164">
        <v>163</v>
      </c>
      <c r="C164">
        <v>297.16812478059489</v>
      </c>
      <c r="D164">
        <v>564.07007200845544</v>
      </c>
    </row>
    <row r="165" spans="1:4" x14ac:dyDescent="0.35">
      <c r="A165" t="s">
        <v>270</v>
      </c>
      <c r="B165">
        <v>164</v>
      </c>
      <c r="C165">
        <v>214.29590100347608</v>
      </c>
      <c r="D165">
        <v>251.71291931170006</v>
      </c>
    </row>
    <row r="166" spans="1:4" x14ac:dyDescent="0.35">
      <c r="A166" t="s">
        <v>271</v>
      </c>
      <c r="B166">
        <v>165</v>
      </c>
      <c r="C166">
        <v>51.508424860344178</v>
      </c>
      <c r="D166">
        <v>82.040778340628094</v>
      </c>
    </row>
    <row r="167" spans="1:4" x14ac:dyDescent="0.35">
      <c r="A167" t="s">
        <v>272</v>
      </c>
      <c r="B167">
        <v>166</v>
      </c>
      <c r="C167">
        <v>8.4756702799714425</v>
      </c>
      <c r="D167">
        <v>17.267663742517211</v>
      </c>
    </row>
    <row r="168" spans="1:4" x14ac:dyDescent="0.35">
      <c r="A168" t="s">
        <v>273</v>
      </c>
      <c r="B168">
        <v>167</v>
      </c>
      <c r="C168">
        <v>19.705283003461595</v>
      </c>
      <c r="D168">
        <v>23.565525005314555</v>
      </c>
    </row>
    <row r="169" spans="1:4" x14ac:dyDescent="0.35">
      <c r="A169" t="s">
        <v>274</v>
      </c>
      <c r="B169">
        <v>168</v>
      </c>
      <c r="C169">
        <v>165.07729010841945</v>
      </c>
      <c r="D169">
        <v>284.8018790402482</v>
      </c>
    </row>
    <row r="170" spans="1:4" x14ac:dyDescent="0.35">
      <c r="A170" t="s">
        <v>275</v>
      </c>
      <c r="B170">
        <v>169</v>
      </c>
      <c r="C170">
        <v>70.758158033602228</v>
      </c>
      <c r="D170">
        <v>111.15194922916379</v>
      </c>
    </row>
    <row r="171" spans="1:4" x14ac:dyDescent="0.35">
      <c r="A171" t="s">
        <v>276</v>
      </c>
      <c r="B171">
        <v>170</v>
      </c>
      <c r="C171">
        <v>108.82670073173813</v>
      </c>
      <c r="D171">
        <v>203.9574375873346</v>
      </c>
    </row>
    <row r="172" spans="1:4" x14ac:dyDescent="0.35">
      <c r="A172" t="s">
        <v>277</v>
      </c>
      <c r="B172">
        <v>171</v>
      </c>
      <c r="C172">
        <v>12.106977004633988</v>
      </c>
      <c r="D172">
        <v>43.333791917218498</v>
      </c>
    </row>
    <row r="173" spans="1:4" x14ac:dyDescent="0.35">
      <c r="A173" t="s">
        <v>278</v>
      </c>
      <c r="B173">
        <v>172</v>
      </c>
      <c r="C173">
        <v>407.33369315500556</v>
      </c>
      <c r="D173">
        <v>444.91156850976876</v>
      </c>
    </row>
    <row r="174" spans="1:4" x14ac:dyDescent="0.35">
      <c r="A174" t="s">
        <v>279</v>
      </c>
      <c r="B174">
        <v>173</v>
      </c>
      <c r="C174">
        <v>53.242764894991844</v>
      </c>
      <c r="D174">
        <v>38.117871461323674</v>
      </c>
    </row>
    <row r="175" spans="1:4" x14ac:dyDescent="0.35">
      <c r="A175" t="s">
        <v>280</v>
      </c>
      <c r="B175">
        <v>174</v>
      </c>
      <c r="C175">
        <v>19.744953423261972</v>
      </c>
      <c r="D175">
        <v>19.32972761965668</v>
      </c>
    </row>
    <row r="176" spans="1:4" x14ac:dyDescent="0.35">
      <c r="A176" t="s">
        <v>281</v>
      </c>
      <c r="B176">
        <v>175</v>
      </c>
      <c r="C176">
        <v>22.862231813256436</v>
      </c>
      <c r="D176">
        <v>23.340151812542082</v>
      </c>
    </row>
    <row r="177" spans="1:4" x14ac:dyDescent="0.35">
      <c r="A177" t="s">
        <v>282</v>
      </c>
      <c r="B177">
        <v>176</v>
      </c>
      <c r="C177">
        <v>0.9157862311783046</v>
      </c>
      <c r="D177">
        <v>0</v>
      </c>
    </row>
    <row r="178" spans="1:4" x14ac:dyDescent="0.35">
      <c r="A178" t="s">
        <v>283</v>
      </c>
      <c r="B178">
        <v>177</v>
      </c>
      <c r="C178">
        <v>0.47209685414767016</v>
      </c>
      <c r="D178">
        <v>4.1373660210425999E-3</v>
      </c>
    </row>
    <row r="179" spans="1:4" x14ac:dyDescent="0.35">
      <c r="A179" t="s">
        <v>284</v>
      </c>
      <c r="B179">
        <v>178</v>
      </c>
      <c r="C179">
        <v>0.30173381000613297</v>
      </c>
      <c r="D179">
        <v>5.7953550386098569E-2</v>
      </c>
    </row>
    <row r="180" spans="1:4" x14ac:dyDescent="0.35">
      <c r="A180" t="s">
        <v>285</v>
      </c>
      <c r="B180">
        <v>179</v>
      </c>
      <c r="C180">
        <v>4.0073852001530241</v>
      </c>
      <c r="D180">
        <v>0</v>
      </c>
    </row>
    <row r="181" spans="1:4" x14ac:dyDescent="0.35">
      <c r="A181" t="s">
        <v>286</v>
      </c>
      <c r="B181">
        <v>180</v>
      </c>
      <c r="C181">
        <v>0.20493080018295737</v>
      </c>
      <c r="D181">
        <v>0</v>
      </c>
    </row>
    <row r="182" spans="1:4" x14ac:dyDescent="0.35">
      <c r="A182" t="s">
        <v>287</v>
      </c>
      <c r="B182">
        <v>181</v>
      </c>
      <c r="C182">
        <v>0.30818815958023849</v>
      </c>
      <c r="D182">
        <v>1.0728408312938349</v>
      </c>
    </row>
    <row r="183" spans="1:4" x14ac:dyDescent="0.35">
      <c r="A183" t="s">
        <v>288</v>
      </c>
      <c r="B183">
        <v>182</v>
      </c>
      <c r="C183">
        <v>0.89044710590506337</v>
      </c>
      <c r="D183">
        <v>4.5445900112659388</v>
      </c>
    </row>
    <row r="184" spans="1:4" x14ac:dyDescent="0.35">
      <c r="A184" t="s">
        <v>289</v>
      </c>
      <c r="B184">
        <v>183</v>
      </c>
      <c r="C184">
        <v>7.3449734195455293E-2</v>
      </c>
      <c r="D184">
        <v>0</v>
      </c>
    </row>
    <row r="185" spans="1:4" x14ac:dyDescent="0.35">
      <c r="A185" t="s">
        <v>290</v>
      </c>
      <c r="B185">
        <v>184</v>
      </c>
      <c r="C185">
        <v>8.7143701484749675E-3</v>
      </c>
      <c r="D185">
        <v>0</v>
      </c>
    </row>
    <row r="186" spans="1:4" x14ac:dyDescent="0.35">
      <c r="A186" t="s">
        <v>291</v>
      </c>
      <c r="B186">
        <v>185</v>
      </c>
      <c r="C186">
        <v>0.95724652876013605</v>
      </c>
      <c r="D186">
        <v>2.1871885455611753</v>
      </c>
    </row>
    <row r="187" spans="1:4" x14ac:dyDescent="0.35">
      <c r="A187" t="s">
        <v>292</v>
      </c>
      <c r="B187">
        <v>186</v>
      </c>
      <c r="C187">
        <v>1.6463444505657614</v>
      </c>
      <c r="D187">
        <v>2.3707027493497699</v>
      </c>
    </row>
    <row r="188" spans="1:4" x14ac:dyDescent="0.35">
      <c r="A188" t="s">
        <v>293</v>
      </c>
      <c r="B188">
        <v>187</v>
      </c>
      <c r="C188">
        <v>4.551463394221451E-3</v>
      </c>
      <c r="D188">
        <v>3.1139629024517855E-2</v>
      </c>
    </row>
    <row r="189" spans="1:4" x14ac:dyDescent="0.35">
      <c r="A189" t="s">
        <v>294</v>
      </c>
      <c r="B189">
        <v>188</v>
      </c>
      <c r="C189">
        <v>0.62504105549892208</v>
      </c>
      <c r="D189">
        <v>1.1889007912507379</v>
      </c>
    </row>
    <row r="190" spans="1:4" x14ac:dyDescent="0.35">
      <c r="A190" t="s">
        <v>295</v>
      </c>
      <c r="B190">
        <v>189</v>
      </c>
      <c r="C190">
        <v>1.2046344366917061</v>
      </c>
      <c r="D190">
        <v>2.2640846628706188</v>
      </c>
    </row>
    <row r="191" spans="1:4" x14ac:dyDescent="0.35">
      <c r="A191" t="s">
        <v>296</v>
      </c>
      <c r="B191">
        <v>190</v>
      </c>
      <c r="C191">
        <v>1.4823027641821114</v>
      </c>
      <c r="D191">
        <v>3.0407231506874206</v>
      </c>
    </row>
    <row r="192" spans="1:4" x14ac:dyDescent="0.35">
      <c r="A192" t="s">
        <v>297</v>
      </c>
      <c r="B192">
        <v>191</v>
      </c>
      <c r="C192">
        <v>1.0099777532872216</v>
      </c>
      <c r="D192">
        <v>2.2125188368854696</v>
      </c>
    </row>
    <row r="193" spans="1:4" x14ac:dyDescent="0.35">
      <c r="A193" t="s">
        <v>298</v>
      </c>
      <c r="B193">
        <v>192</v>
      </c>
      <c r="C193">
        <v>0.16695194466288554</v>
      </c>
      <c r="D193">
        <v>0.47568462222199748</v>
      </c>
    </row>
    <row r="194" spans="1:4" x14ac:dyDescent="0.35">
      <c r="A194" t="s">
        <v>299</v>
      </c>
      <c r="B194">
        <v>193</v>
      </c>
      <c r="C194">
        <v>3.9326845256254832</v>
      </c>
      <c r="D194">
        <v>8.6458596965413026</v>
      </c>
    </row>
    <row r="195" spans="1:4" x14ac:dyDescent="0.35">
      <c r="A195" t="s">
        <v>300</v>
      </c>
      <c r="B195">
        <v>194</v>
      </c>
      <c r="C195">
        <v>0.18794172386404556</v>
      </c>
      <c r="D195">
        <v>0.41010210673593528</v>
      </c>
    </row>
    <row r="196" spans="1:4" x14ac:dyDescent="0.35">
      <c r="A196" t="s">
        <v>301</v>
      </c>
      <c r="B196">
        <v>195</v>
      </c>
      <c r="C196">
        <v>0.24412277545261812</v>
      </c>
      <c r="D196">
        <v>0.58939470527456528</v>
      </c>
    </row>
    <row r="197" spans="1:4" x14ac:dyDescent="0.35">
      <c r="A197" t="s">
        <v>302</v>
      </c>
      <c r="B197">
        <v>196</v>
      </c>
      <c r="C197">
        <v>279.28348215185571</v>
      </c>
      <c r="D197">
        <v>100.41728340134182</v>
      </c>
    </row>
    <row r="198" spans="1:4" x14ac:dyDescent="0.35">
      <c r="A198" t="s">
        <v>303</v>
      </c>
      <c r="B198">
        <v>197</v>
      </c>
      <c r="C198">
        <v>20.152344373043228</v>
      </c>
      <c r="D198">
        <v>29.351670823344094</v>
      </c>
    </row>
    <row r="199" spans="1:4" x14ac:dyDescent="0.35">
      <c r="A199" t="s">
        <v>304</v>
      </c>
      <c r="B199">
        <v>198</v>
      </c>
      <c r="C199">
        <v>2.9097808551809634</v>
      </c>
      <c r="D199">
        <v>4.4231370688652119</v>
      </c>
    </row>
    <row r="200" spans="1:4" x14ac:dyDescent="0.35">
      <c r="A200" t="s">
        <v>305</v>
      </c>
      <c r="B200">
        <v>199</v>
      </c>
      <c r="C200">
        <v>0.44481194029830984</v>
      </c>
      <c r="D200">
        <v>0.31502796056252524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0.90829393173292106</v>
      </c>
      <c r="D2">
        <v>0</v>
      </c>
    </row>
    <row r="3" spans="1:4" x14ac:dyDescent="0.35">
      <c r="A3" t="s">
        <v>111</v>
      </c>
      <c r="B3">
        <v>2</v>
      </c>
      <c r="C3">
        <v>3.216498952789077</v>
      </c>
      <c r="D3">
        <v>31.207973792833528</v>
      </c>
    </row>
    <row r="4" spans="1:4" x14ac:dyDescent="0.35">
      <c r="A4" t="s">
        <v>112</v>
      </c>
      <c r="B4">
        <v>3</v>
      </c>
      <c r="C4">
        <v>20.391919058772519</v>
      </c>
      <c r="D4">
        <v>72.328319817981154</v>
      </c>
    </row>
    <row r="5" spans="1:4" x14ac:dyDescent="0.35">
      <c r="A5" t="s">
        <v>113</v>
      </c>
      <c r="B5">
        <v>4</v>
      </c>
      <c r="C5">
        <v>626.77247406382935</v>
      </c>
      <c r="D5">
        <v>18.661328330521055</v>
      </c>
    </row>
    <row r="6" spans="1:4" x14ac:dyDescent="0.35">
      <c r="A6" t="s">
        <v>114</v>
      </c>
      <c r="B6">
        <v>5</v>
      </c>
      <c r="C6">
        <v>85.944892473902783</v>
      </c>
      <c r="D6">
        <v>3.9223200459934282</v>
      </c>
    </row>
    <row r="7" spans="1:4" x14ac:dyDescent="0.35">
      <c r="A7" t="s">
        <v>115</v>
      </c>
      <c r="B7">
        <v>6</v>
      </c>
      <c r="C7">
        <v>0.55803997797607319</v>
      </c>
      <c r="D7">
        <v>3.0428584206514415E-3</v>
      </c>
    </row>
    <row r="8" spans="1:4" x14ac:dyDescent="0.35">
      <c r="A8" t="s">
        <v>116</v>
      </c>
      <c r="B8">
        <v>7</v>
      </c>
      <c r="C8">
        <v>3.8518511389979943E-2</v>
      </c>
      <c r="D8">
        <v>0</v>
      </c>
    </row>
    <row r="9" spans="1:4" x14ac:dyDescent="0.35">
      <c r="A9" t="s">
        <v>117</v>
      </c>
      <c r="B9">
        <v>8</v>
      </c>
      <c r="C9">
        <v>216.05062034665031</v>
      </c>
      <c r="D9">
        <v>35.073459817440046</v>
      </c>
    </row>
    <row r="10" spans="1:4" x14ac:dyDescent="0.35">
      <c r="A10" t="s">
        <v>118</v>
      </c>
      <c r="B10">
        <v>9</v>
      </c>
      <c r="C10">
        <v>0.15417964815694302</v>
      </c>
      <c r="D10">
        <v>1.8093790844645234</v>
      </c>
    </row>
    <row r="11" spans="1:4" x14ac:dyDescent="0.35">
      <c r="A11" t="s">
        <v>119</v>
      </c>
      <c r="B11">
        <v>10</v>
      </c>
      <c r="C11">
        <v>1.2099205230221295</v>
      </c>
      <c r="D11">
        <v>0.10752130579010979</v>
      </c>
    </row>
    <row r="12" spans="1:4" x14ac:dyDescent="0.35">
      <c r="A12" t="s">
        <v>120</v>
      </c>
      <c r="B12">
        <v>11</v>
      </c>
      <c r="C12">
        <v>4.1992322087912619</v>
      </c>
      <c r="D12">
        <v>1.6704364551814852</v>
      </c>
    </row>
    <row r="13" spans="1:4" x14ac:dyDescent="0.35">
      <c r="A13" t="s">
        <v>121</v>
      </c>
      <c r="B13">
        <v>12</v>
      </c>
      <c r="C13">
        <v>3.3010197389433014</v>
      </c>
      <c r="D13">
        <v>1.6825894259974705</v>
      </c>
    </row>
    <row r="14" spans="1:4" x14ac:dyDescent="0.35">
      <c r="A14" t="s">
        <v>122</v>
      </c>
      <c r="B14">
        <v>13</v>
      </c>
      <c r="C14">
        <v>66.297232545256861</v>
      </c>
      <c r="D14">
        <v>7.2518004071447164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9.9199183262156632E-4</v>
      </c>
      <c r="D16">
        <v>6.764639084661038E-2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647.70280574924334</v>
      </c>
      <c r="D19">
        <v>86.920648020855168</v>
      </c>
    </row>
    <row r="20" spans="1:4" x14ac:dyDescent="0.35">
      <c r="A20" t="s">
        <v>128</v>
      </c>
      <c r="B20">
        <v>19</v>
      </c>
      <c r="C20">
        <v>282.3080411794042</v>
      </c>
      <c r="D20">
        <v>14.031249413100314</v>
      </c>
    </row>
    <row r="21" spans="1:4" x14ac:dyDescent="0.35">
      <c r="A21" t="s">
        <v>129</v>
      </c>
      <c r="B21">
        <v>20</v>
      </c>
      <c r="C21">
        <v>2.3826854423015704E-2</v>
      </c>
      <c r="D21">
        <v>0</v>
      </c>
    </row>
    <row r="22" spans="1:4" x14ac:dyDescent="0.35">
      <c r="A22" t="s">
        <v>130</v>
      </c>
      <c r="B22">
        <v>21</v>
      </c>
      <c r="C22">
        <v>37.488978824304333</v>
      </c>
      <c r="D22">
        <v>0</v>
      </c>
    </row>
    <row r="23" spans="1:4" x14ac:dyDescent="0.35">
      <c r="A23" t="s">
        <v>131</v>
      </c>
      <c r="B23">
        <v>22</v>
      </c>
      <c r="C23">
        <v>263.71041547533406</v>
      </c>
      <c r="D23">
        <v>0</v>
      </c>
    </row>
    <row r="24" spans="1:4" x14ac:dyDescent="0.35">
      <c r="A24" t="s">
        <v>132</v>
      </c>
      <c r="B24">
        <v>23</v>
      </c>
      <c r="C24">
        <v>6.9996943164126151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0.33487215785940133</v>
      </c>
      <c r="D27">
        <v>0</v>
      </c>
    </row>
    <row r="28" spans="1:4" x14ac:dyDescent="0.35">
      <c r="A28" t="s">
        <v>136</v>
      </c>
      <c r="B28">
        <v>27</v>
      </c>
      <c r="C28">
        <v>1.321385437522185</v>
      </c>
      <c r="D28">
        <v>12.084763493267026</v>
      </c>
    </row>
    <row r="29" spans="1:4" x14ac:dyDescent="0.35">
      <c r="A29" t="s">
        <v>137</v>
      </c>
      <c r="B29">
        <v>28</v>
      </c>
      <c r="C29">
        <v>2761.0372973468261</v>
      </c>
      <c r="D29">
        <v>0</v>
      </c>
    </row>
    <row r="30" spans="1:4" x14ac:dyDescent="0.35">
      <c r="A30" t="s">
        <v>138</v>
      </c>
      <c r="B30">
        <v>29</v>
      </c>
      <c r="C30">
        <v>3.9464427633557321E-2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2.2913488924203853E-3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55.440592556484496</v>
      </c>
      <c r="D34">
        <v>0</v>
      </c>
    </row>
    <row r="35" spans="1:4" x14ac:dyDescent="0.35">
      <c r="A35" t="s">
        <v>143</v>
      </c>
      <c r="B35">
        <v>34</v>
      </c>
      <c r="C35">
        <v>622.67374871135837</v>
      </c>
      <c r="D35">
        <v>10.378647690990672</v>
      </c>
    </row>
    <row r="36" spans="1:4" x14ac:dyDescent="0.35">
      <c r="A36" t="s">
        <v>144</v>
      </c>
      <c r="B36">
        <v>35</v>
      </c>
      <c r="C36">
        <v>235.24257661697877</v>
      </c>
      <c r="D36">
        <v>255.88448364560833</v>
      </c>
    </row>
    <row r="37" spans="1:4" x14ac:dyDescent="0.35">
      <c r="A37" t="s">
        <v>145</v>
      </c>
      <c r="B37">
        <v>36</v>
      </c>
      <c r="C37">
        <v>0.56273288635478913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4.0686821839288427</v>
      </c>
    </row>
    <row r="39" spans="1:4" x14ac:dyDescent="0.35">
      <c r="A39" t="s">
        <v>147</v>
      </c>
      <c r="B39">
        <v>38</v>
      </c>
      <c r="C39">
        <v>68.43792263257825</v>
      </c>
      <c r="D39">
        <v>11.914528576992574</v>
      </c>
    </row>
    <row r="40" spans="1:4" x14ac:dyDescent="0.35">
      <c r="A40" t="s">
        <v>148</v>
      </c>
      <c r="B40">
        <v>39</v>
      </c>
      <c r="C40">
        <v>34.807569235994784</v>
      </c>
      <c r="D40">
        <v>0.81623936583068557</v>
      </c>
    </row>
    <row r="41" spans="1:4" x14ac:dyDescent="0.35">
      <c r="A41" t="s">
        <v>149</v>
      </c>
      <c r="B41">
        <v>40</v>
      </c>
      <c r="C41">
        <v>56.481795910504466</v>
      </c>
      <c r="D41">
        <v>88.037496888028329</v>
      </c>
    </row>
    <row r="42" spans="1:4" x14ac:dyDescent="0.35">
      <c r="A42" t="s">
        <v>150</v>
      </c>
      <c r="B42">
        <v>41</v>
      </c>
      <c r="C42">
        <v>125.79617434399442</v>
      </c>
      <c r="D42">
        <v>24.282668183616554</v>
      </c>
    </row>
    <row r="43" spans="1:4" x14ac:dyDescent="0.35">
      <c r="A43" t="s">
        <v>151</v>
      </c>
      <c r="B43">
        <v>42</v>
      </c>
      <c r="C43">
        <v>36.723097960859995</v>
      </c>
      <c r="D43">
        <v>186.18877971529619</v>
      </c>
    </row>
    <row r="44" spans="1:4" x14ac:dyDescent="0.35">
      <c r="A44" t="s">
        <v>152</v>
      </c>
      <c r="B44">
        <v>43</v>
      </c>
      <c r="C44">
        <v>69.081610237616985</v>
      </c>
      <c r="D44">
        <v>8.6023468176197415</v>
      </c>
    </row>
    <row r="45" spans="1:4" x14ac:dyDescent="0.35">
      <c r="A45" t="s">
        <v>153</v>
      </c>
      <c r="B45">
        <v>44</v>
      </c>
      <c r="C45">
        <v>75.229816821244341</v>
      </c>
      <c r="D45">
        <v>83.51956876566328</v>
      </c>
    </row>
    <row r="46" spans="1:4" x14ac:dyDescent="0.35">
      <c r="A46" t="s">
        <v>154</v>
      </c>
      <c r="B46">
        <v>45</v>
      </c>
      <c r="C46">
        <v>65.468976001476918</v>
      </c>
      <c r="D46">
        <v>22.997775389879585</v>
      </c>
    </row>
    <row r="47" spans="1:4" x14ac:dyDescent="0.35">
      <c r="A47" t="s">
        <v>155</v>
      </c>
      <c r="B47">
        <v>46</v>
      </c>
      <c r="C47">
        <v>86.902551140516493</v>
      </c>
      <c r="D47">
        <v>10.505390125167311</v>
      </c>
    </row>
    <row r="48" spans="1:4" x14ac:dyDescent="0.35">
      <c r="A48" t="s">
        <v>156</v>
      </c>
      <c r="B48">
        <v>47</v>
      </c>
      <c r="C48">
        <v>111.30767454374019</v>
      </c>
      <c r="D48">
        <v>53.922838098328256</v>
      </c>
    </row>
    <row r="49" spans="1:4" x14ac:dyDescent="0.35">
      <c r="A49" t="s">
        <v>157</v>
      </c>
      <c r="B49">
        <v>48</v>
      </c>
      <c r="C49">
        <v>491.84981324567315</v>
      </c>
      <c r="D49">
        <v>589.57671503400172</v>
      </c>
    </row>
    <row r="50" spans="1:4" x14ac:dyDescent="0.35">
      <c r="A50" t="s">
        <v>158</v>
      </c>
      <c r="B50">
        <v>49</v>
      </c>
      <c r="C50">
        <v>18.586875488903068</v>
      </c>
      <c r="D50">
        <v>0.88855863615297515</v>
      </c>
    </row>
    <row r="51" spans="1:4" x14ac:dyDescent="0.35">
      <c r="A51" t="s">
        <v>159</v>
      </c>
      <c r="B51">
        <v>50</v>
      </c>
      <c r="C51">
        <v>75.797454896808404</v>
      </c>
      <c r="D51">
        <v>29.259099229984571</v>
      </c>
    </row>
    <row r="52" spans="1:4" x14ac:dyDescent="0.35">
      <c r="A52" t="s">
        <v>160</v>
      </c>
      <c r="B52">
        <v>51</v>
      </c>
      <c r="C52">
        <v>2549.1611187012386</v>
      </c>
      <c r="D52">
        <v>589.70809979862497</v>
      </c>
    </row>
    <row r="53" spans="1:4" x14ac:dyDescent="0.35">
      <c r="A53" t="s">
        <v>161</v>
      </c>
      <c r="B53">
        <v>52</v>
      </c>
      <c r="C53">
        <v>520.11559054542829</v>
      </c>
      <c r="D53">
        <v>220.95345963843397</v>
      </c>
    </row>
    <row r="54" spans="1:4" x14ac:dyDescent="0.35">
      <c r="A54" t="s">
        <v>162</v>
      </c>
      <c r="B54">
        <v>53</v>
      </c>
      <c r="C54">
        <v>144.36439756480891</v>
      </c>
      <c r="D54">
        <v>26.299898061184987</v>
      </c>
    </row>
    <row r="55" spans="1:4" x14ac:dyDescent="0.35">
      <c r="A55" t="s">
        <v>163</v>
      </c>
      <c r="B55">
        <v>54</v>
      </c>
      <c r="C55">
        <v>127.78320038411793</v>
      </c>
      <c r="D55">
        <v>0</v>
      </c>
    </row>
    <row r="56" spans="1:4" x14ac:dyDescent="0.35">
      <c r="A56" t="s">
        <v>164</v>
      </c>
      <c r="B56">
        <v>55</v>
      </c>
      <c r="C56">
        <v>796.04344478081998</v>
      </c>
      <c r="D56">
        <v>329.29850123060362</v>
      </c>
    </row>
    <row r="57" spans="1:4" x14ac:dyDescent="0.35">
      <c r="A57" t="s">
        <v>165</v>
      </c>
      <c r="B57">
        <v>56</v>
      </c>
      <c r="C57">
        <v>924.4970548667095</v>
      </c>
      <c r="D57">
        <v>294.70436994536163</v>
      </c>
    </row>
    <row r="58" spans="1:4" x14ac:dyDescent="0.35">
      <c r="A58" t="s">
        <v>166</v>
      </c>
      <c r="B58">
        <v>57</v>
      </c>
      <c r="C58">
        <v>338.02346588958136</v>
      </c>
      <c r="D58">
        <v>182.47994162645782</v>
      </c>
    </row>
    <row r="59" spans="1:4" x14ac:dyDescent="0.35">
      <c r="A59" t="s">
        <v>167</v>
      </c>
      <c r="B59">
        <v>58</v>
      </c>
      <c r="C59">
        <v>787.05786015413776</v>
      </c>
      <c r="D59">
        <v>2847.5331617153279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241.43445362245211</v>
      </c>
      <c r="D61">
        <v>1921.5522138903789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615.53181717324185</v>
      </c>
      <c r="D63">
        <v>6883.1625303386681</v>
      </c>
    </row>
    <row r="64" spans="1:4" x14ac:dyDescent="0.35">
      <c r="A64" t="s">
        <v>171</v>
      </c>
      <c r="B64">
        <v>63</v>
      </c>
      <c r="C64">
        <v>423.11617142118604</v>
      </c>
      <c r="D64">
        <v>225.14468577443796</v>
      </c>
    </row>
    <row r="65" spans="1:4" x14ac:dyDescent="0.35">
      <c r="A65" t="s">
        <v>172</v>
      </c>
      <c r="B65">
        <v>64</v>
      </c>
      <c r="C65">
        <v>60.569588414685597</v>
      </c>
      <c r="D65">
        <v>10.030970710773753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450.6152574655809</v>
      </c>
      <c r="D68">
        <v>1004.1519788146112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1.186686488720714E-3</v>
      </c>
      <c r="D70">
        <v>0</v>
      </c>
    </row>
    <row r="71" spans="1:4" x14ac:dyDescent="0.35">
      <c r="A71" t="s">
        <v>178</v>
      </c>
      <c r="B71">
        <v>70</v>
      </c>
      <c r="C71">
        <v>113.24412949196675</v>
      </c>
      <c r="D71">
        <v>269.81478448966834</v>
      </c>
    </row>
    <row r="72" spans="1:4" x14ac:dyDescent="0.35">
      <c r="A72" t="s">
        <v>179</v>
      </c>
      <c r="B72">
        <v>71</v>
      </c>
      <c r="C72">
        <v>8.1128249135942561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460.10788656888809</v>
      </c>
      <c r="D74">
        <v>187.28695155566632</v>
      </c>
    </row>
    <row r="75" spans="1:4" x14ac:dyDescent="0.35">
      <c r="A75" t="s">
        <v>182</v>
      </c>
      <c r="B75">
        <v>74</v>
      </c>
      <c r="C75">
        <v>2.7689961449318568E-2</v>
      </c>
      <c r="D75">
        <v>9.8421771859131934E-3</v>
      </c>
    </row>
    <row r="76" spans="1:4" x14ac:dyDescent="0.35">
      <c r="A76" t="s">
        <v>183</v>
      </c>
      <c r="B76">
        <v>75</v>
      </c>
      <c r="C76">
        <v>312.00190434061079</v>
      </c>
      <c r="D76">
        <v>53.754896391864932</v>
      </c>
    </row>
    <row r="77" spans="1:4" x14ac:dyDescent="0.35">
      <c r="A77" t="s">
        <v>184</v>
      </c>
      <c r="B77">
        <v>76</v>
      </c>
      <c r="C77">
        <v>1.4550587040594052</v>
      </c>
      <c r="D77">
        <v>41.42365924532951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69.598081320360365</v>
      </c>
      <c r="D79">
        <v>61.155513516527662</v>
      </c>
    </row>
    <row r="80" spans="1:4" x14ac:dyDescent="0.35">
      <c r="A80" t="s">
        <v>187</v>
      </c>
      <c r="B80">
        <v>79</v>
      </c>
      <c r="C80">
        <v>4.7125305808788136</v>
      </c>
      <c r="D80">
        <v>134.7737144961456</v>
      </c>
    </row>
    <row r="81" spans="1:4" x14ac:dyDescent="0.35">
      <c r="A81" t="s">
        <v>188</v>
      </c>
      <c r="B81">
        <v>80</v>
      </c>
      <c r="C81">
        <v>1.005896563110745</v>
      </c>
      <c r="D81">
        <v>0.57664582826878241</v>
      </c>
    </row>
    <row r="82" spans="1:4" x14ac:dyDescent="0.35">
      <c r="A82" t="s">
        <v>189</v>
      </c>
      <c r="B82">
        <v>81</v>
      </c>
      <c r="C82">
        <v>21.443914917499413</v>
      </c>
      <c r="D82">
        <v>3.6309984006510234</v>
      </c>
    </row>
    <row r="83" spans="1:4" x14ac:dyDescent="0.35">
      <c r="A83" t="s">
        <v>190</v>
      </c>
      <c r="B83">
        <v>82</v>
      </c>
      <c r="C83">
        <v>5.6915509063717611</v>
      </c>
      <c r="D83">
        <v>0</v>
      </c>
    </row>
    <row r="84" spans="1:4" x14ac:dyDescent="0.35">
      <c r="A84" t="s">
        <v>191</v>
      </c>
      <c r="B84">
        <v>83</v>
      </c>
      <c r="C84">
        <v>1.5937137864558535</v>
      </c>
      <c r="D84">
        <v>0</v>
      </c>
    </row>
    <row r="85" spans="1:4" x14ac:dyDescent="0.35">
      <c r="A85" t="s">
        <v>192</v>
      </c>
      <c r="B85">
        <v>84</v>
      </c>
      <c r="C85">
        <v>0.96386888821767636</v>
      </c>
      <c r="D85">
        <v>0.27399988357985239</v>
      </c>
    </row>
    <row r="86" spans="1:4" x14ac:dyDescent="0.35">
      <c r="A86" t="s">
        <v>193</v>
      </c>
      <c r="B86">
        <v>85</v>
      </c>
      <c r="C86">
        <v>81.530401930324359</v>
      </c>
      <c r="D86">
        <v>0.13712567513032864</v>
      </c>
    </row>
    <row r="87" spans="1:4" x14ac:dyDescent="0.35">
      <c r="A87" t="s">
        <v>194</v>
      </c>
      <c r="B87">
        <v>86</v>
      </c>
      <c r="C87">
        <v>445.91163308870148</v>
      </c>
      <c r="D87">
        <v>811.8853467964932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9.5848858484010524</v>
      </c>
      <c r="D89">
        <v>1.0459079402760434</v>
      </c>
    </row>
    <row r="90" spans="1:4" x14ac:dyDescent="0.35">
      <c r="A90" t="s">
        <v>197</v>
      </c>
      <c r="B90">
        <v>89</v>
      </c>
      <c r="C90">
        <v>154.44489778563866</v>
      </c>
      <c r="D90">
        <v>259.75403814425266</v>
      </c>
    </row>
    <row r="91" spans="1:4" x14ac:dyDescent="0.35">
      <c r="A91" t="s">
        <v>198</v>
      </c>
      <c r="B91">
        <v>90</v>
      </c>
      <c r="C91">
        <v>3415.3570038365192</v>
      </c>
      <c r="D91">
        <v>2300.9928731025207</v>
      </c>
    </row>
    <row r="92" spans="1:4" x14ac:dyDescent="0.35">
      <c r="A92" t="s">
        <v>199</v>
      </c>
      <c r="B92">
        <v>91</v>
      </c>
      <c r="C92">
        <v>9.053749228896063E-2</v>
      </c>
      <c r="D92">
        <v>0</v>
      </c>
    </row>
    <row r="93" spans="1:4" x14ac:dyDescent="0.35">
      <c r="A93" t="s">
        <v>200</v>
      </c>
      <c r="B93">
        <v>92</v>
      </c>
      <c r="C93">
        <v>2.9727735270376288</v>
      </c>
      <c r="D93">
        <v>4.0876378288960247</v>
      </c>
    </row>
    <row r="94" spans="1:4" x14ac:dyDescent="0.35">
      <c r="A94" t="s">
        <v>201</v>
      </c>
      <c r="B94">
        <v>93</v>
      </c>
      <c r="C94">
        <v>1.0363082393677769</v>
      </c>
      <c r="D94">
        <v>0</v>
      </c>
    </row>
    <row r="95" spans="1:4" x14ac:dyDescent="0.35">
      <c r="A95" t="s">
        <v>202</v>
      </c>
      <c r="B95">
        <v>94</v>
      </c>
      <c r="C95">
        <v>0.70660685630299358</v>
      </c>
      <c r="D95">
        <v>0</v>
      </c>
    </row>
    <row r="96" spans="1:4" x14ac:dyDescent="0.35">
      <c r="A96" t="s">
        <v>203</v>
      </c>
      <c r="B96">
        <v>95</v>
      </c>
      <c r="C96">
        <v>0.15919613591958362</v>
      </c>
      <c r="D96">
        <v>5.079554251928128</v>
      </c>
    </row>
    <row r="97" spans="1:4" x14ac:dyDescent="0.35">
      <c r="A97" t="s">
        <v>204</v>
      </c>
      <c r="B97">
        <v>96</v>
      </c>
      <c r="C97">
        <v>1929.9459727932551</v>
      </c>
      <c r="D97">
        <v>1584.038097635341</v>
      </c>
    </row>
    <row r="98" spans="1:4" x14ac:dyDescent="0.35">
      <c r="A98" t="s">
        <v>205</v>
      </c>
      <c r="B98">
        <v>97</v>
      </c>
      <c r="C98">
        <v>261.33718617172644</v>
      </c>
      <c r="D98">
        <v>218.56250257760604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169.0356658349645</v>
      </c>
      <c r="D100">
        <v>91.318911144658884</v>
      </c>
    </row>
    <row r="101" spans="1:4" x14ac:dyDescent="0.35">
      <c r="A101" t="s">
        <v>208</v>
      </c>
      <c r="B101">
        <v>100</v>
      </c>
      <c r="C101">
        <v>3.3956414312694569</v>
      </c>
      <c r="D101">
        <v>3.3086084036493575</v>
      </c>
    </row>
    <row r="102" spans="1:4" x14ac:dyDescent="0.35">
      <c r="A102" t="s">
        <v>209</v>
      </c>
      <c r="B102">
        <v>101</v>
      </c>
      <c r="C102">
        <v>237.19379945156965</v>
      </c>
      <c r="D102">
        <v>79.74580719698784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172.54451160947031</v>
      </c>
      <c r="D104">
        <v>253.65933498261009</v>
      </c>
    </row>
    <row r="105" spans="1:4" x14ac:dyDescent="0.35">
      <c r="A105" t="s">
        <v>211</v>
      </c>
      <c r="B105">
        <v>104</v>
      </c>
      <c r="C105">
        <v>1186.6692609800293</v>
      </c>
      <c r="D105">
        <v>4099.0252489036584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17.939810030587022</v>
      </c>
      <c r="D107">
        <v>65.199579772599563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365.4289381623289</v>
      </c>
      <c r="D109">
        <v>245.79448958660629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23.379289262844008</v>
      </c>
      <c r="D111">
        <v>454.51657064352685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351.50882766338219</v>
      </c>
      <c r="D113">
        <v>1249.0886695637978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276.38921818906005</v>
      </c>
      <c r="D115">
        <v>782.01754172258791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1893.8112623848094</v>
      </c>
      <c r="D118">
        <v>1849.4910762958029</v>
      </c>
    </row>
    <row r="119" spans="1:4" x14ac:dyDescent="0.35">
      <c r="A119" t="s">
        <v>225</v>
      </c>
      <c r="B119">
        <v>118</v>
      </c>
      <c r="C119">
        <v>4873.0942311783747</v>
      </c>
      <c r="D119">
        <v>9424.244451658813</v>
      </c>
    </row>
    <row r="120" spans="1:4" x14ac:dyDescent="0.35">
      <c r="A120" t="s">
        <v>226</v>
      </c>
      <c r="B120">
        <v>119</v>
      </c>
      <c r="C120">
        <v>1104.4690969339279</v>
      </c>
      <c r="D120">
        <v>162.65071164870648</v>
      </c>
    </row>
    <row r="121" spans="1:4" x14ac:dyDescent="0.35">
      <c r="A121" t="s">
        <v>227</v>
      </c>
      <c r="B121">
        <v>120</v>
      </c>
      <c r="C121">
        <v>2671.7608947331132</v>
      </c>
      <c r="D121">
        <v>4813.2679316201575</v>
      </c>
    </row>
    <row r="122" spans="1:4" x14ac:dyDescent="0.35">
      <c r="A122" t="s">
        <v>228</v>
      </c>
      <c r="B122">
        <v>121</v>
      </c>
      <c r="C122">
        <v>1704.6384307835428</v>
      </c>
      <c r="D122">
        <v>1719.3155476540353</v>
      </c>
    </row>
    <row r="123" spans="1:4" x14ac:dyDescent="0.35">
      <c r="A123" t="s">
        <v>229</v>
      </c>
      <c r="B123">
        <v>122</v>
      </c>
      <c r="C123">
        <v>1476.5778152777382</v>
      </c>
      <c r="D123">
        <v>1897.8341840543087</v>
      </c>
    </row>
    <row r="124" spans="1:4" x14ac:dyDescent="0.35">
      <c r="A124" t="s">
        <v>230</v>
      </c>
      <c r="B124">
        <v>123</v>
      </c>
      <c r="C124">
        <v>4165.0464301233314</v>
      </c>
      <c r="D124">
        <v>1742.111931639922</v>
      </c>
    </row>
    <row r="125" spans="1:4" x14ac:dyDescent="0.35">
      <c r="A125" t="s">
        <v>231</v>
      </c>
      <c r="B125">
        <v>124</v>
      </c>
      <c r="C125">
        <v>1027.6174814834567</v>
      </c>
      <c r="D125">
        <v>1266.2828686756216</v>
      </c>
    </row>
    <row r="126" spans="1:4" x14ac:dyDescent="0.35">
      <c r="A126" t="s">
        <v>232</v>
      </c>
      <c r="B126">
        <v>125</v>
      </c>
      <c r="C126">
        <v>1146.8052717089058</v>
      </c>
      <c r="D126">
        <v>319.57511979208323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6.6329728724969905E-4</v>
      </c>
      <c r="D143">
        <v>0</v>
      </c>
    </row>
    <row r="144" spans="1:4" x14ac:dyDescent="0.35">
      <c r="A144" t="s">
        <v>250</v>
      </c>
      <c r="B144">
        <v>143</v>
      </c>
      <c r="C144">
        <v>1.12073714982379E-3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1.6335799651499699E-3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1366.5197956506879</v>
      </c>
      <c r="D151">
        <v>1567.5286955150475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161.68066166112087</v>
      </c>
      <c r="D153">
        <v>247.41941759993728</v>
      </c>
    </row>
    <row r="154" spans="1:4" x14ac:dyDescent="0.35">
      <c r="A154" t="s">
        <v>260</v>
      </c>
      <c r="B154">
        <v>153</v>
      </c>
      <c r="C154">
        <v>15.94513316027763</v>
      </c>
      <c r="D154">
        <v>24.539017809604836</v>
      </c>
    </row>
    <row r="155" spans="1:4" x14ac:dyDescent="0.35">
      <c r="A155" t="s">
        <v>261</v>
      </c>
      <c r="B155">
        <v>154</v>
      </c>
      <c r="C155">
        <v>577.97976000747178</v>
      </c>
      <c r="D155">
        <v>798.04374500977633</v>
      </c>
    </row>
    <row r="156" spans="1:4" x14ac:dyDescent="0.35">
      <c r="A156" t="s">
        <v>327</v>
      </c>
      <c r="B156">
        <v>155</v>
      </c>
      <c r="C156">
        <v>414.58121313584013</v>
      </c>
      <c r="D156">
        <v>657.76594725652831</v>
      </c>
    </row>
    <row r="157" spans="1:4" x14ac:dyDescent="0.35">
      <c r="A157" t="s">
        <v>262</v>
      </c>
      <c r="B157">
        <v>156</v>
      </c>
      <c r="C157">
        <v>5346.0289464784728</v>
      </c>
      <c r="D157">
        <v>3406.9799236112299</v>
      </c>
    </row>
    <row r="158" spans="1:4" x14ac:dyDescent="0.35">
      <c r="A158" t="s">
        <v>263</v>
      </c>
      <c r="B158">
        <v>157</v>
      </c>
      <c r="C158">
        <v>413.83095430903415</v>
      </c>
      <c r="D158">
        <v>180.33875055621377</v>
      </c>
    </row>
    <row r="159" spans="1:4" x14ac:dyDescent="0.35">
      <c r="A159" t="s">
        <v>264</v>
      </c>
      <c r="B159">
        <v>158</v>
      </c>
      <c r="C159">
        <v>1945.6801026399448</v>
      </c>
      <c r="D159">
        <v>651.88379400625661</v>
      </c>
    </row>
    <row r="160" spans="1:4" x14ac:dyDescent="0.35">
      <c r="A160" t="s">
        <v>265</v>
      </c>
      <c r="B160">
        <v>159</v>
      </c>
      <c r="C160">
        <v>21.034245908030801</v>
      </c>
      <c r="D160">
        <v>17.101936867477271</v>
      </c>
    </row>
    <row r="161" spans="1:4" x14ac:dyDescent="0.35">
      <c r="A161" t="s">
        <v>266</v>
      </c>
      <c r="B161">
        <v>160</v>
      </c>
      <c r="C161">
        <v>2080.037555156483</v>
      </c>
      <c r="D161">
        <v>726.73090066134455</v>
      </c>
    </row>
    <row r="162" spans="1:4" x14ac:dyDescent="0.35">
      <c r="A162" t="s">
        <v>267</v>
      </c>
      <c r="B162">
        <v>161</v>
      </c>
      <c r="C162">
        <v>10.712576948168547</v>
      </c>
      <c r="D162">
        <v>6.1402024673589617</v>
      </c>
    </row>
    <row r="163" spans="1:4" x14ac:dyDescent="0.35">
      <c r="A163" t="s">
        <v>268</v>
      </c>
      <c r="B163">
        <v>162</v>
      </c>
      <c r="C163">
        <v>920.58604534881647</v>
      </c>
      <c r="D163">
        <v>539.67540502487941</v>
      </c>
    </row>
    <row r="164" spans="1:4" x14ac:dyDescent="0.35">
      <c r="A164" t="s">
        <v>269</v>
      </c>
      <c r="B164">
        <v>163</v>
      </c>
      <c r="C164">
        <v>791.211609467367</v>
      </c>
      <c r="D164">
        <v>557.0541568593178</v>
      </c>
    </row>
    <row r="165" spans="1:4" x14ac:dyDescent="0.35">
      <c r="A165" t="s">
        <v>270</v>
      </c>
      <c r="B165">
        <v>164</v>
      </c>
      <c r="C165">
        <v>775.90017797066412</v>
      </c>
      <c r="D165">
        <v>546.490550945937</v>
      </c>
    </row>
    <row r="166" spans="1:4" x14ac:dyDescent="0.35">
      <c r="A166" t="s">
        <v>271</v>
      </c>
      <c r="B166">
        <v>165</v>
      </c>
      <c r="C166">
        <v>917.30069799913599</v>
      </c>
      <c r="D166">
        <v>343.6327283895468</v>
      </c>
    </row>
    <row r="167" spans="1:4" x14ac:dyDescent="0.35">
      <c r="A167" t="s">
        <v>272</v>
      </c>
      <c r="B167">
        <v>166</v>
      </c>
      <c r="C167">
        <v>342.03016689598041</v>
      </c>
      <c r="D167">
        <v>74.051743489637914</v>
      </c>
    </row>
    <row r="168" spans="1:4" x14ac:dyDescent="0.35">
      <c r="A168" t="s">
        <v>273</v>
      </c>
      <c r="B168">
        <v>167</v>
      </c>
      <c r="C168">
        <v>92.79818304393163</v>
      </c>
      <c r="D168">
        <v>42.832276050672149</v>
      </c>
    </row>
    <row r="169" spans="1:4" x14ac:dyDescent="0.35">
      <c r="A169" t="s">
        <v>274</v>
      </c>
      <c r="B169">
        <v>168</v>
      </c>
      <c r="C169">
        <v>951.70210255257621</v>
      </c>
      <c r="D169">
        <v>698.44538042642853</v>
      </c>
    </row>
    <row r="170" spans="1:4" x14ac:dyDescent="0.35">
      <c r="A170" t="s">
        <v>275</v>
      </c>
      <c r="B170">
        <v>169</v>
      </c>
      <c r="C170">
        <v>836.89504768929169</v>
      </c>
      <c r="D170">
        <v>937.06309257537828</v>
      </c>
    </row>
    <row r="171" spans="1:4" x14ac:dyDescent="0.35">
      <c r="A171" t="s">
        <v>276</v>
      </c>
      <c r="B171">
        <v>170</v>
      </c>
      <c r="C171">
        <v>2142.2648283275753</v>
      </c>
      <c r="D171">
        <v>2931.2083676719458</v>
      </c>
    </row>
    <row r="172" spans="1:4" x14ac:dyDescent="0.35">
      <c r="A172" t="s">
        <v>277</v>
      </c>
      <c r="B172">
        <v>171</v>
      </c>
      <c r="C172">
        <v>3241.9019152631067</v>
      </c>
      <c r="D172">
        <v>334.33262148014092</v>
      </c>
    </row>
    <row r="173" spans="1:4" x14ac:dyDescent="0.35">
      <c r="A173" t="s">
        <v>278</v>
      </c>
      <c r="B173">
        <v>172</v>
      </c>
      <c r="C173">
        <v>4369.9866869277848</v>
      </c>
      <c r="D173">
        <v>4936.2833659977487</v>
      </c>
    </row>
    <row r="174" spans="1:4" x14ac:dyDescent="0.35">
      <c r="A174" t="s">
        <v>279</v>
      </c>
      <c r="B174">
        <v>173</v>
      </c>
      <c r="C174">
        <v>473.95583169226472</v>
      </c>
      <c r="D174">
        <v>194.14267920738629</v>
      </c>
    </row>
    <row r="175" spans="1:4" x14ac:dyDescent="0.35">
      <c r="A175" t="s">
        <v>280</v>
      </c>
      <c r="B175">
        <v>174</v>
      </c>
      <c r="C175">
        <v>274.6162798213316</v>
      </c>
      <c r="D175">
        <v>450.43704535782297</v>
      </c>
    </row>
    <row r="176" spans="1:4" x14ac:dyDescent="0.35">
      <c r="A176" t="s">
        <v>281</v>
      </c>
      <c r="B176">
        <v>175</v>
      </c>
      <c r="C176">
        <v>518.87977578212679</v>
      </c>
      <c r="D176">
        <v>1252.1975198237562</v>
      </c>
    </row>
    <row r="177" spans="1:4" x14ac:dyDescent="0.35">
      <c r="A177" t="s">
        <v>282</v>
      </c>
      <c r="B177">
        <v>176</v>
      </c>
      <c r="C177">
        <v>63.208753266327797</v>
      </c>
      <c r="D177">
        <v>19.274060921205201</v>
      </c>
    </row>
    <row r="178" spans="1:4" x14ac:dyDescent="0.35">
      <c r="A178" t="s">
        <v>283</v>
      </c>
      <c r="B178">
        <v>177</v>
      </c>
      <c r="C178">
        <v>67.437541358301203</v>
      </c>
      <c r="D178">
        <v>20.170124251937381</v>
      </c>
    </row>
    <row r="179" spans="1:4" x14ac:dyDescent="0.35">
      <c r="A179" t="s">
        <v>284</v>
      </c>
      <c r="B179">
        <v>178</v>
      </c>
      <c r="C179">
        <v>52.413717306684362</v>
      </c>
      <c r="D179">
        <v>12.771818114233341</v>
      </c>
    </row>
    <row r="180" spans="1:4" x14ac:dyDescent="0.35">
      <c r="A180" t="s">
        <v>285</v>
      </c>
      <c r="B180">
        <v>179</v>
      </c>
      <c r="C180">
        <v>380.65791813410095</v>
      </c>
      <c r="D180">
        <v>167.00720869043676</v>
      </c>
    </row>
    <row r="181" spans="1:4" x14ac:dyDescent="0.35">
      <c r="A181" t="s">
        <v>286</v>
      </c>
      <c r="B181">
        <v>180</v>
      </c>
      <c r="C181">
        <v>14.192950106620723</v>
      </c>
      <c r="D181">
        <v>4.3412644637979332</v>
      </c>
    </row>
    <row r="182" spans="1:4" x14ac:dyDescent="0.35">
      <c r="A182" t="s">
        <v>287</v>
      </c>
      <c r="B182">
        <v>181</v>
      </c>
      <c r="C182">
        <v>44.254476884256754</v>
      </c>
      <c r="D182">
        <v>19.076290070750808</v>
      </c>
    </row>
    <row r="183" spans="1:4" x14ac:dyDescent="0.35">
      <c r="A183" t="s">
        <v>288</v>
      </c>
      <c r="B183">
        <v>182</v>
      </c>
      <c r="C183">
        <v>257.44738057522204</v>
      </c>
      <c r="D183">
        <v>110.3137221970879</v>
      </c>
    </row>
    <row r="184" spans="1:4" x14ac:dyDescent="0.35">
      <c r="A184" t="s">
        <v>289</v>
      </c>
      <c r="B184">
        <v>183</v>
      </c>
      <c r="C184">
        <v>18.656913843646137</v>
      </c>
      <c r="D184">
        <v>0</v>
      </c>
    </row>
    <row r="185" spans="1:4" x14ac:dyDescent="0.35">
      <c r="A185" t="s">
        <v>290</v>
      </c>
      <c r="B185">
        <v>184</v>
      </c>
      <c r="C185">
        <v>2.2814265091737447</v>
      </c>
      <c r="D185">
        <v>0</v>
      </c>
    </row>
    <row r="186" spans="1:4" x14ac:dyDescent="0.35">
      <c r="A186" t="s">
        <v>291</v>
      </c>
      <c r="B186">
        <v>185</v>
      </c>
      <c r="C186">
        <v>95.95451800514796</v>
      </c>
      <c r="D186">
        <v>46.400393597657384</v>
      </c>
    </row>
    <row r="187" spans="1:4" x14ac:dyDescent="0.35">
      <c r="A187" t="s">
        <v>292</v>
      </c>
      <c r="B187">
        <v>186</v>
      </c>
      <c r="C187">
        <v>76.602350507803237</v>
      </c>
      <c r="D187">
        <v>16.773640701934891</v>
      </c>
    </row>
    <row r="188" spans="1:4" x14ac:dyDescent="0.35">
      <c r="A188" t="s">
        <v>293</v>
      </c>
      <c r="B188">
        <v>187</v>
      </c>
      <c r="C188">
        <v>3.391543416857886E-2</v>
      </c>
      <c r="D188">
        <v>0</v>
      </c>
    </row>
    <row r="189" spans="1:4" x14ac:dyDescent="0.35">
      <c r="A189" t="s">
        <v>294</v>
      </c>
      <c r="B189">
        <v>188</v>
      </c>
      <c r="C189">
        <v>50.750622638367666</v>
      </c>
      <c r="D189">
        <v>17.742536276213126</v>
      </c>
    </row>
    <row r="190" spans="1:4" x14ac:dyDescent="0.35">
      <c r="A190" t="s">
        <v>295</v>
      </c>
      <c r="B190">
        <v>189</v>
      </c>
      <c r="C190">
        <v>97.953290555023528</v>
      </c>
      <c r="D190">
        <v>33.70903747945075</v>
      </c>
    </row>
    <row r="191" spans="1:4" x14ac:dyDescent="0.35">
      <c r="A191" t="s">
        <v>296</v>
      </c>
      <c r="B191">
        <v>190</v>
      </c>
      <c r="C191">
        <v>66.057170740566008</v>
      </c>
      <c r="D191">
        <v>46.955186684894962</v>
      </c>
    </row>
    <row r="192" spans="1:4" x14ac:dyDescent="0.35">
      <c r="A192" t="s">
        <v>297</v>
      </c>
      <c r="B192">
        <v>191</v>
      </c>
      <c r="C192">
        <v>65.929166727099755</v>
      </c>
      <c r="D192">
        <v>34.035364911723974</v>
      </c>
    </row>
    <row r="193" spans="1:4" x14ac:dyDescent="0.35">
      <c r="A193" t="s">
        <v>298</v>
      </c>
      <c r="B193">
        <v>192</v>
      </c>
      <c r="C193">
        <v>25.272217414461895</v>
      </c>
      <c r="D193">
        <v>10.293676569282558</v>
      </c>
    </row>
    <row r="194" spans="1:4" x14ac:dyDescent="0.35">
      <c r="A194" t="s">
        <v>299</v>
      </c>
      <c r="B194">
        <v>193</v>
      </c>
      <c r="C194">
        <v>192.74100133745162</v>
      </c>
      <c r="D194">
        <v>94.36104886827836</v>
      </c>
    </row>
    <row r="195" spans="1:4" x14ac:dyDescent="0.35">
      <c r="A195" t="s">
        <v>300</v>
      </c>
      <c r="B195">
        <v>194</v>
      </c>
      <c r="C195">
        <v>8.456185458302194</v>
      </c>
      <c r="D195">
        <v>6.3139843563892395</v>
      </c>
    </row>
    <row r="196" spans="1:4" x14ac:dyDescent="0.35">
      <c r="A196" t="s">
        <v>301</v>
      </c>
      <c r="B196">
        <v>195</v>
      </c>
      <c r="C196">
        <v>15.514715937771332</v>
      </c>
      <c r="D196">
        <v>10.181915634212151</v>
      </c>
    </row>
    <row r="197" spans="1:4" x14ac:dyDescent="0.35">
      <c r="A197" t="s">
        <v>302</v>
      </c>
      <c r="B197">
        <v>196</v>
      </c>
      <c r="C197">
        <v>79.804054725011511</v>
      </c>
      <c r="D197">
        <v>226.81994807069884</v>
      </c>
    </row>
    <row r="198" spans="1:4" x14ac:dyDescent="0.35">
      <c r="A198" t="s">
        <v>303</v>
      </c>
      <c r="B198">
        <v>197</v>
      </c>
      <c r="C198">
        <v>173.02091642813443</v>
      </c>
      <c r="D198">
        <v>232.28867352201729</v>
      </c>
    </row>
    <row r="199" spans="1:4" x14ac:dyDescent="0.35">
      <c r="A199" t="s">
        <v>304</v>
      </c>
      <c r="B199">
        <v>198</v>
      </c>
      <c r="C199">
        <v>39.36112181856803</v>
      </c>
      <c r="D199">
        <v>74.22937218283289</v>
      </c>
    </row>
    <row r="200" spans="1:4" x14ac:dyDescent="0.35">
      <c r="A200" t="s">
        <v>305</v>
      </c>
      <c r="B200">
        <v>199</v>
      </c>
      <c r="C200">
        <v>10.554165390312749</v>
      </c>
      <c r="D200">
        <v>17.080827952828251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6.9379171376648454</v>
      </c>
      <c r="D2">
        <v>7.3023900706029252</v>
      </c>
    </row>
    <row r="3" spans="1:4" x14ac:dyDescent="0.35">
      <c r="A3" t="s">
        <v>111</v>
      </c>
      <c r="B3">
        <v>2</v>
      </c>
      <c r="C3">
        <v>140.71155901155132</v>
      </c>
      <c r="D3">
        <v>4304.1003219494223</v>
      </c>
    </row>
    <row r="4" spans="1:4" x14ac:dyDescent="0.35">
      <c r="A4" t="s">
        <v>112</v>
      </c>
      <c r="B4">
        <v>3</v>
      </c>
      <c r="C4">
        <v>345.02318289123787</v>
      </c>
      <c r="D4">
        <v>2686.7055948888319</v>
      </c>
    </row>
    <row r="5" spans="1:4" x14ac:dyDescent="0.35">
      <c r="A5" t="s">
        <v>113</v>
      </c>
      <c r="B5">
        <v>4</v>
      </c>
      <c r="C5">
        <v>7010.7451598267817</v>
      </c>
      <c r="D5">
        <v>3104.9846202229828</v>
      </c>
    </row>
    <row r="6" spans="1:4" x14ac:dyDescent="0.35">
      <c r="A6" t="s">
        <v>114</v>
      </c>
      <c r="B6">
        <v>5</v>
      </c>
      <c r="C6">
        <v>680.65811470195513</v>
      </c>
      <c r="D6">
        <v>1214.1613972094558</v>
      </c>
    </row>
    <row r="7" spans="1:4" x14ac:dyDescent="0.35">
      <c r="A7" t="s">
        <v>115</v>
      </c>
      <c r="B7">
        <v>6</v>
      </c>
      <c r="C7">
        <v>0.49816121120288703</v>
      </c>
      <c r="D7">
        <v>1.8521546783983369</v>
      </c>
    </row>
    <row r="8" spans="1:4" x14ac:dyDescent="0.35">
      <c r="A8" t="s">
        <v>116</v>
      </c>
      <c r="B8">
        <v>7</v>
      </c>
      <c r="C8">
        <v>14.657956624981521</v>
      </c>
      <c r="D8">
        <v>26.309758401803624</v>
      </c>
    </row>
    <row r="9" spans="1:4" x14ac:dyDescent="0.35">
      <c r="A9" t="s">
        <v>117</v>
      </c>
      <c r="B9">
        <v>8</v>
      </c>
      <c r="C9">
        <v>1123.6829875718113</v>
      </c>
      <c r="D9">
        <v>149.0373629918885</v>
      </c>
    </row>
    <row r="10" spans="1:4" x14ac:dyDescent="0.35">
      <c r="A10" t="s">
        <v>118</v>
      </c>
      <c r="B10">
        <v>9</v>
      </c>
      <c r="C10">
        <v>49.742422503254133</v>
      </c>
      <c r="D10">
        <v>1194.3449213581416</v>
      </c>
    </row>
    <row r="11" spans="1:4" x14ac:dyDescent="0.35">
      <c r="A11" t="s">
        <v>119</v>
      </c>
      <c r="B11">
        <v>10</v>
      </c>
      <c r="C11">
        <v>16.298685210244056</v>
      </c>
      <c r="D11">
        <v>92.706219690843398</v>
      </c>
    </row>
    <row r="12" spans="1:4" x14ac:dyDescent="0.35">
      <c r="A12" t="s">
        <v>120</v>
      </c>
      <c r="B12">
        <v>11</v>
      </c>
      <c r="C12">
        <v>45.601254781335733</v>
      </c>
      <c r="D12">
        <v>314.66621969833545</v>
      </c>
    </row>
    <row r="13" spans="1:4" x14ac:dyDescent="0.35">
      <c r="A13" t="s">
        <v>121</v>
      </c>
      <c r="B13">
        <v>12</v>
      </c>
      <c r="C13">
        <v>223.29681944638563</v>
      </c>
      <c r="D13">
        <v>286.6857473278385</v>
      </c>
    </row>
    <row r="14" spans="1:4" x14ac:dyDescent="0.35">
      <c r="A14" t="s">
        <v>122</v>
      </c>
      <c r="B14">
        <v>13</v>
      </c>
      <c r="C14">
        <v>117.55687527375925</v>
      </c>
      <c r="D14">
        <v>50.291446525786114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1.0935365788089906</v>
      </c>
      <c r="D16">
        <v>4.394178655900232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263.42660674853551</v>
      </c>
      <c r="D19">
        <v>654.67134692663228</v>
      </c>
    </row>
    <row r="20" spans="1:4" x14ac:dyDescent="0.35">
      <c r="A20" t="s">
        <v>128</v>
      </c>
      <c r="B20">
        <v>19</v>
      </c>
      <c r="C20">
        <v>1565.4325828753538</v>
      </c>
      <c r="D20">
        <v>663.76812976444978</v>
      </c>
    </row>
    <row r="21" spans="1:4" x14ac:dyDescent="0.35">
      <c r="A21" t="s">
        <v>129</v>
      </c>
      <c r="B21">
        <v>20</v>
      </c>
      <c r="C21">
        <v>55.957303136453113</v>
      </c>
      <c r="D21">
        <v>0</v>
      </c>
    </row>
    <row r="22" spans="1:4" x14ac:dyDescent="0.35">
      <c r="A22" t="s">
        <v>130</v>
      </c>
      <c r="B22">
        <v>21</v>
      </c>
      <c r="C22">
        <v>11.986666300095949</v>
      </c>
      <c r="D22">
        <v>0</v>
      </c>
    </row>
    <row r="23" spans="1:4" x14ac:dyDescent="0.35">
      <c r="A23" t="s">
        <v>131</v>
      </c>
      <c r="B23">
        <v>22</v>
      </c>
      <c r="C23">
        <v>407.25509500704135</v>
      </c>
      <c r="D23">
        <v>9.6494530635013334</v>
      </c>
    </row>
    <row r="24" spans="1:4" x14ac:dyDescent="0.35">
      <c r="A24" t="s">
        <v>132</v>
      </c>
      <c r="B24">
        <v>23</v>
      </c>
      <c r="C24">
        <v>18.135834704175764</v>
      </c>
      <c r="D24">
        <v>0</v>
      </c>
    </row>
    <row r="25" spans="1:4" x14ac:dyDescent="0.35">
      <c r="A25" t="s">
        <v>133</v>
      </c>
      <c r="B25">
        <v>24</v>
      </c>
      <c r="C25">
        <v>2.666974655048485</v>
      </c>
      <c r="D25">
        <v>0</v>
      </c>
    </row>
    <row r="26" spans="1:4" x14ac:dyDescent="0.35">
      <c r="A26" t="s">
        <v>134</v>
      </c>
      <c r="B26">
        <v>25</v>
      </c>
      <c r="C26">
        <v>21.088247217553395</v>
      </c>
      <c r="D26">
        <v>0</v>
      </c>
    </row>
    <row r="27" spans="1:4" x14ac:dyDescent="0.35">
      <c r="A27" t="s">
        <v>135</v>
      </c>
      <c r="B27">
        <v>26</v>
      </c>
      <c r="C27">
        <v>26.283124350361888</v>
      </c>
      <c r="D27">
        <v>0</v>
      </c>
    </row>
    <row r="28" spans="1:4" x14ac:dyDescent="0.35">
      <c r="A28" t="s">
        <v>136</v>
      </c>
      <c r="B28">
        <v>27</v>
      </c>
      <c r="C28">
        <v>3.0095939596709789</v>
      </c>
      <c r="D28">
        <v>0</v>
      </c>
    </row>
    <row r="29" spans="1:4" x14ac:dyDescent="0.35">
      <c r="A29" t="s">
        <v>137</v>
      </c>
      <c r="B29">
        <v>28</v>
      </c>
      <c r="C29">
        <v>10191.024297824908</v>
      </c>
      <c r="D29">
        <v>13.888411272191167</v>
      </c>
    </row>
    <row r="30" spans="1:4" x14ac:dyDescent="0.35">
      <c r="A30" t="s">
        <v>138</v>
      </c>
      <c r="B30">
        <v>29</v>
      </c>
      <c r="C30">
        <v>6225.760698648116</v>
      </c>
      <c r="D30">
        <v>219.55729342276939</v>
      </c>
    </row>
    <row r="31" spans="1:4" x14ac:dyDescent="0.35">
      <c r="A31" t="s">
        <v>139</v>
      </c>
      <c r="B31">
        <v>30</v>
      </c>
      <c r="C31">
        <v>166.33485101877014</v>
      </c>
      <c r="D31">
        <v>13.814969664719543</v>
      </c>
    </row>
    <row r="32" spans="1:4" x14ac:dyDescent="0.35">
      <c r="A32" t="s">
        <v>140</v>
      </c>
      <c r="B32">
        <v>31</v>
      </c>
      <c r="C32">
        <v>0.21521143089157871</v>
      </c>
      <c r="D32">
        <v>0</v>
      </c>
    </row>
    <row r="33" spans="1:4" x14ac:dyDescent="0.35">
      <c r="A33" t="s">
        <v>141</v>
      </c>
      <c r="B33">
        <v>32</v>
      </c>
      <c r="C33">
        <v>0.50120303743733186</v>
      </c>
      <c r="D33">
        <v>0</v>
      </c>
    </row>
    <row r="34" spans="1:4" x14ac:dyDescent="0.35">
      <c r="A34" t="s">
        <v>142</v>
      </c>
      <c r="B34">
        <v>33</v>
      </c>
      <c r="C34">
        <v>543.40059538869536</v>
      </c>
      <c r="D34">
        <v>0</v>
      </c>
    </row>
    <row r="35" spans="1:4" x14ac:dyDescent="0.35">
      <c r="A35" t="s">
        <v>143</v>
      </c>
      <c r="B35">
        <v>34</v>
      </c>
      <c r="C35">
        <v>0.13032742445882095</v>
      </c>
      <c r="D35">
        <v>0</v>
      </c>
    </row>
    <row r="36" spans="1:4" x14ac:dyDescent="0.35">
      <c r="A36" t="s">
        <v>144</v>
      </c>
      <c r="B36">
        <v>35</v>
      </c>
      <c r="C36">
        <v>1.8597308961925125</v>
      </c>
      <c r="D36">
        <v>0</v>
      </c>
    </row>
    <row r="37" spans="1:4" x14ac:dyDescent="0.35">
      <c r="A37" t="s">
        <v>145</v>
      </c>
      <c r="B37">
        <v>36</v>
      </c>
      <c r="C37">
        <v>24.977476230558352</v>
      </c>
      <c r="D37">
        <v>4.5169527524744852</v>
      </c>
    </row>
    <row r="38" spans="1:4" x14ac:dyDescent="0.35">
      <c r="A38" t="s">
        <v>146</v>
      </c>
      <c r="B38">
        <v>37</v>
      </c>
      <c r="C38">
        <v>1.1503204880022051</v>
      </c>
      <c r="D38">
        <v>0</v>
      </c>
    </row>
    <row r="39" spans="1:4" x14ac:dyDescent="0.35">
      <c r="A39" t="s">
        <v>147</v>
      </c>
      <c r="B39">
        <v>38</v>
      </c>
      <c r="C39">
        <v>80.679610031014391</v>
      </c>
      <c r="D39">
        <v>0</v>
      </c>
    </row>
    <row r="40" spans="1:4" x14ac:dyDescent="0.35">
      <c r="A40" t="s">
        <v>148</v>
      </c>
      <c r="B40">
        <v>39</v>
      </c>
      <c r="C40">
        <v>104.80168283095807</v>
      </c>
      <c r="D40">
        <v>3.976030150894444E-2</v>
      </c>
    </row>
    <row r="41" spans="1:4" x14ac:dyDescent="0.35">
      <c r="A41" t="s">
        <v>149</v>
      </c>
      <c r="B41">
        <v>40</v>
      </c>
      <c r="C41">
        <v>103.30912560938167</v>
      </c>
      <c r="D41">
        <v>93.921645520085164</v>
      </c>
    </row>
    <row r="42" spans="1:4" x14ac:dyDescent="0.35">
      <c r="A42" t="s">
        <v>150</v>
      </c>
      <c r="B42">
        <v>41</v>
      </c>
      <c r="C42">
        <v>264.85159773917388</v>
      </c>
      <c r="D42">
        <v>303.37943817739693</v>
      </c>
    </row>
    <row r="43" spans="1:4" x14ac:dyDescent="0.35">
      <c r="A43" t="s">
        <v>151</v>
      </c>
      <c r="B43">
        <v>42</v>
      </c>
      <c r="C43">
        <v>252.66089194304678</v>
      </c>
      <c r="D43">
        <v>314.24021405532608</v>
      </c>
    </row>
    <row r="44" spans="1:4" x14ac:dyDescent="0.35">
      <c r="A44" t="s">
        <v>152</v>
      </c>
      <c r="B44">
        <v>43</v>
      </c>
      <c r="C44">
        <v>1505.7493694638438</v>
      </c>
      <c r="D44">
        <v>975.24211607304665</v>
      </c>
    </row>
    <row r="45" spans="1:4" x14ac:dyDescent="0.35">
      <c r="A45" t="s">
        <v>153</v>
      </c>
      <c r="B45">
        <v>44</v>
      </c>
      <c r="C45">
        <v>1012.0995538626803</v>
      </c>
      <c r="D45">
        <v>975.1642462998359</v>
      </c>
    </row>
    <row r="46" spans="1:4" x14ac:dyDescent="0.35">
      <c r="A46" t="s">
        <v>154</v>
      </c>
      <c r="B46">
        <v>45</v>
      </c>
      <c r="C46">
        <v>998.78534345986031</v>
      </c>
      <c r="D46">
        <v>1378.5017801833351</v>
      </c>
    </row>
    <row r="47" spans="1:4" x14ac:dyDescent="0.35">
      <c r="A47" t="s">
        <v>155</v>
      </c>
      <c r="B47">
        <v>46</v>
      </c>
      <c r="C47">
        <v>1103.7938882339017</v>
      </c>
      <c r="D47">
        <v>1343.9710894487773</v>
      </c>
    </row>
    <row r="48" spans="1:4" x14ac:dyDescent="0.35">
      <c r="A48" t="s">
        <v>156</v>
      </c>
      <c r="B48">
        <v>47</v>
      </c>
      <c r="C48">
        <v>1258.2716429722334</v>
      </c>
      <c r="D48">
        <v>26.391170945471242</v>
      </c>
    </row>
    <row r="49" spans="1:4" x14ac:dyDescent="0.35">
      <c r="A49" t="s">
        <v>157</v>
      </c>
      <c r="B49">
        <v>48</v>
      </c>
      <c r="C49">
        <v>4237.7503137021122</v>
      </c>
      <c r="D49">
        <v>8503.5312152434944</v>
      </c>
    </row>
    <row r="50" spans="1:4" x14ac:dyDescent="0.35">
      <c r="A50" t="s">
        <v>158</v>
      </c>
      <c r="B50">
        <v>49</v>
      </c>
      <c r="C50">
        <v>225.11755628775543</v>
      </c>
      <c r="D50">
        <v>55.50090436452281</v>
      </c>
    </row>
    <row r="51" spans="1:4" x14ac:dyDescent="0.35">
      <c r="A51" t="s">
        <v>159</v>
      </c>
      <c r="B51">
        <v>50</v>
      </c>
      <c r="C51">
        <v>288.59143210116684</v>
      </c>
      <c r="D51">
        <v>1195.6618897959361</v>
      </c>
    </row>
    <row r="52" spans="1:4" x14ac:dyDescent="0.35">
      <c r="A52" t="s">
        <v>160</v>
      </c>
      <c r="B52">
        <v>51</v>
      </c>
      <c r="C52">
        <v>17417.38413778145</v>
      </c>
      <c r="D52">
        <v>17494.300270981588</v>
      </c>
    </row>
    <row r="53" spans="1:4" x14ac:dyDescent="0.35">
      <c r="A53" t="s">
        <v>161</v>
      </c>
      <c r="B53">
        <v>52</v>
      </c>
      <c r="C53">
        <v>3025.4402060910334</v>
      </c>
      <c r="D53">
        <v>16812.540868533215</v>
      </c>
    </row>
    <row r="54" spans="1:4" x14ac:dyDescent="0.35">
      <c r="A54" t="s">
        <v>162</v>
      </c>
      <c r="B54">
        <v>53</v>
      </c>
      <c r="C54">
        <v>2732.990991068883</v>
      </c>
      <c r="D54">
        <v>1032.5677425633917</v>
      </c>
    </row>
    <row r="55" spans="1:4" x14ac:dyDescent="0.35">
      <c r="A55" t="s">
        <v>163</v>
      </c>
      <c r="B55">
        <v>54</v>
      </c>
      <c r="C55">
        <v>1784.2090260714851</v>
      </c>
      <c r="D55">
        <v>476.92981294459662</v>
      </c>
    </row>
    <row r="56" spans="1:4" x14ac:dyDescent="0.35">
      <c r="A56" t="s">
        <v>164</v>
      </c>
      <c r="B56">
        <v>55</v>
      </c>
      <c r="C56">
        <v>7627.6050188500649</v>
      </c>
      <c r="D56">
        <v>5389.4999963612408</v>
      </c>
    </row>
    <row r="57" spans="1:4" x14ac:dyDescent="0.35">
      <c r="A57" t="s">
        <v>165</v>
      </c>
      <c r="B57">
        <v>56</v>
      </c>
      <c r="C57">
        <v>9574.805365668688</v>
      </c>
      <c r="D57">
        <v>6656.9814028820256</v>
      </c>
    </row>
    <row r="58" spans="1:4" x14ac:dyDescent="0.35">
      <c r="A58" t="s">
        <v>166</v>
      </c>
      <c r="B58">
        <v>57</v>
      </c>
      <c r="C58">
        <v>6083.1582081336792</v>
      </c>
      <c r="D58">
        <v>3397.9867326152903</v>
      </c>
    </row>
    <row r="59" spans="1:4" x14ac:dyDescent="0.35">
      <c r="A59" t="s">
        <v>167</v>
      </c>
      <c r="B59">
        <v>58</v>
      </c>
      <c r="C59">
        <v>4112.2428529005092</v>
      </c>
      <c r="D59">
        <v>2215.3851197507452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594.91557448494041</v>
      </c>
      <c r="D61">
        <v>621.10254001141129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6636.3636236078355</v>
      </c>
      <c r="D63">
        <v>6947.4841882866085</v>
      </c>
    </row>
    <row r="64" spans="1:4" x14ac:dyDescent="0.35">
      <c r="A64" t="s">
        <v>171</v>
      </c>
      <c r="B64">
        <v>63</v>
      </c>
      <c r="C64">
        <v>3592.3298803720922</v>
      </c>
      <c r="D64">
        <v>2663.9518317791567</v>
      </c>
    </row>
    <row r="65" spans="1:4" x14ac:dyDescent="0.35">
      <c r="A65" t="s">
        <v>172</v>
      </c>
      <c r="B65">
        <v>64</v>
      </c>
      <c r="C65">
        <v>123.83918760236645</v>
      </c>
      <c r="D65">
        <v>12.425242870259908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1.2516114567738787E-2</v>
      </c>
      <c r="D67">
        <v>11.76710313522466</v>
      </c>
    </row>
    <row r="68" spans="1:4" x14ac:dyDescent="0.35">
      <c r="A68" t="s">
        <v>175</v>
      </c>
      <c r="B68">
        <v>67</v>
      </c>
      <c r="C68">
        <v>1684.2389894989099</v>
      </c>
      <c r="D68">
        <v>3633.780882144009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0.10012691926245693</v>
      </c>
      <c r="D70">
        <v>0</v>
      </c>
    </row>
    <row r="71" spans="1:4" x14ac:dyDescent="0.35">
      <c r="A71" t="s">
        <v>178</v>
      </c>
      <c r="B71">
        <v>70</v>
      </c>
      <c r="C71">
        <v>1049.1655002603331</v>
      </c>
      <c r="D71">
        <v>1432.6305112334717</v>
      </c>
    </row>
    <row r="72" spans="1:4" x14ac:dyDescent="0.35">
      <c r="A72" t="s">
        <v>179</v>
      </c>
      <c r="B72">
        <v>71</v>
      </c>
      <c r="C72">
        <v>329.07375114054213</v>
      </c>
      <c r="D72">
        <v>0.37690626350866402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1849.2849345781501</v>
      </c>
      <c r="D74">
        <v>1623.493963630506</v>
      </c>
    </row>
    <row r="75" spans="1:4" x14ac:dyDescent="0.35">
      <c r="A75" t="s">
        <v>182</v>
      </c>
      <c r="B75">
        <v>74</v>
      </c>
      <c r="C75">
        <v>0.12692159391667054</v>
      </c>
      <c r="D75">
        <v>0.1306853117804424</v>
      </c>
    </row>
    <row r="76" spans="1:4" x14ac:dyDescent="0.35">
      <c r="A76" t="s">
        <v>183</v>
      </c>
      <c r="B76">
        <v>75</v>
      </c>
      <c r="C76">
        <v>693.75357953459002</v>
      </c>
      <c r="D76">
        <v>738.09051527561007</v>
      </c>
    </row>
    <row r="77" spans="1:4" x14ac:dyDescent="0.35">
      <c r="A77" t="s">
        <v>184</v>
      </c>
      <c r="B77">
        <v>76</v>
      </c>
      <c r="C77">
        <v>157.0269633898763</v>
      </c>
      <c r="D77">
        <v>89.709818064511154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754.54236288003096</v>
      </c>
      <c r="D79">
        <v>1163.2698829385183</v>
      </c>
    </row>
    <row r="80" spans="1:4" x14ac:dyDescent="0.35">
      <c r="A80" t="s">
        <v>187</v>
      </c>
      <c r="B80">
        <v>79</v>
      </c>
      <c r="C80">
        <v>59.800873534999091</v>
      </c>
      <c r="D80">
        <v>67.974559612185701</v>
      </c>
    </row>
    <row r="81" spans="1:4" x14ac:dyDescent="0.35">
      <c r="A81" t="s">
        <v>188</v>
      </c>
      <c r="B81">
        <v>80</v>
      </c>
      <c r="C81">
        <v>5.2375359084185211</v>
      </c>
      <c r="D81">
        <v>7.4154959314183913</v>
      </c>
    </row>
    <row r="82" spans="1:4" x14ac:dyDescent="0.35">
      <c r="A82" t="s">
        <v>189</v>
      </c>
      <c r="B82">
        <v>81</v>
      </c>
      <c r="C82">
        <v>151.49051615412824</v>
      </c>
      <c r="D82">
        <v>35.844114007640052</v>
      </c>
    </row>
    <row r="83" spans="1:4" x14ac:dyDescent="0.35">
      <c r="A83" t="s">
        <v>190</v>
      </c>
      <c r="B83">
        <v>82</v>
      </c>
      <c r="C83">
        <v>10.223990459305766</v>
      </c>
      <c r="D83">
        <v>16.244004123596383</v>
      </c>
    </row>
    <row r="84" spans="1:4" x14ac:dyDescent="0.35">
      <c r="A84" t="s">
        <v>191</v>
      </c>
      <c r="B84">
        <v>83</v>
      </c>
      <c r="C84">
        <v>30.447657189087572</v>
      </c>
      <c r="D84">
        <v>19.246719215503614</v>
      </c>
    </row>
    <row r="85" spans="1:4" x14ac:dyDescent="0.35">
      <c r="A85" t="s">
        <v>192</v>
      </c>
      <c r="B85">
        <v>84</v>
      </c>
      <c r="C85">
        <v>58.164736296318644</v>
      </c>
      <c r="D85">
        <v>60.892391252970981</v>
      </c>
    </row>
    <row r="86" spans="1:4" x14ac:dyDescent="0.35">
      <c r="A86" t="s">
        <v>193</v>
      </c>
      <c r="B86">
        <v>85</v>
      </c>
      <c r="C86">
        <v>1468.5589349521047</v>
      </c>
      <c r="D86">
        <v>1131.9728490546547</v>
      </c>
    </row>
    <row r="87" spans="1:4" x14ac:dyDescent="0.35">
      <c r="A87" t="s">
        <v>194</v>
      </c>
      <c r="B87">
        <v>86</v>
      </c>
      <c r="C87">
        <v>3383.4039313898666</v>
      </c>
      <c r="D87">
        <v>5826.831998461761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21.161766380715321</v>
      </c>
      <c r="D89">
        <v>37.319751179538244</v>
      </c>
    </row>
    <row r="90" spans="1:4" x14ac:dyDescent="0.35">
      <c r="A90" t="s">
        <v>197</v>
      </c>
      <c r="B90">
        <v>89</v>
      </c>
      <c r="C90">
        <v>638.88495638799816</v>
      </c>
      <c r="D90">
        <v>368.67025894464564</v>
      </c>
    </row>
    <row r="91" spans="1:4" x14ac:dyDescent="0.35">
      <c r="A91" t="s">
        <v>198</v>
      </c>
      <c r="B91">
        <v>90</v>
      </c>
      <c r="C91">
        <v>20474.802692690315</v>
      </c>
      <c r="D91">
        <v>39499.398802164862</v>
      </c>
    </row>
    <row r="92" spans="1:4" x14ac:dyDescent="0.35">
      <c r="A92" t="s">
        <v>199</v>
      </c>
      <c r="B92">
        <v>91</v>
      </c>
      <c r="C92">
        <v>8.6029219645926975</v>
      </c>
      <c r="D92">
        <v>0</v>
      </c>
    </row>
    <row r="93" spans="1:4" x14ac:dyDescent="0.35">
      <c r="A93" t="s">
        <v>200</v>
      </c>
      <c r="B93">
        <v>92</v>
      </c>
      <c r="C93">
        <v>48.362666200920906</v>
      </c>
      <c r="D93">
        <v>11.89783949446843</v>
      </c>
    </row>
    <row r="94" spans="1:4" x14ac:dyDescent="0.35">
      <c r="A94" t="s">
        <v>201</v>
      </c>
      <c r="B94">
        <v>93</v>
      </c>
      <c r="C94">
        <v>12.471348852679503</v>
      </c>
      <c r="D94">
        <v>56.521513580664532</v>
      </c>
    </row>
    <row r="95" spans="1:4" x14ac:dyDescent="0.35">
      <c r="A95" t="s">
        <v>202</v>
      </c>
      <c r="B95">
        <v>94</v>
      </c>
      <c r="C95">
        <v>0.10282619212633699</v>
      </c>
      <c r="D95">
        <v>0</v>
      </c>
    </row>
    <row r="96" spans="1:4" x14ac:dyDescent="0.35">
      <c r="A96" t="s">
        <v>203</v>
      </c>
      <c r="B96">
        <v>95</v>
      </c>
      <c r="C96">
        <v>4.8648777444773748</v>
      </c>
      <c r="D96">
        <v>0</v>
      </c>
    </row>
    <row r="97" spans="1:4" x14ac:dyDescent="0.35">
      <c r="A97" t="s">
        <v>204</v>
      </c>
      <c r="B97">
        <v>96</v>
      </c>
      <c r="C97">
        <v>16052.284779850919</v>
      </c>
      <c r="D97">
        <v>14041.212224938687</v>
      </c>
    </row>
    <row r="98" spans="1:4" x14ac:dyDescent="0.35">
      <c r="A98" t="s">
        <v>205</v>
      </c>
      <c r="B98">
        <v>97</v>
      </c>
      <c r="C98">
        <v>2507.94057583637</v>
      </c>
      <c r="D98">
        <v>3072.5858337501372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1284.7056510694149</v>
      </c>
      <c r="D100">
        <v>665.1919516179106</v>
      </c>
    </row>
    <row r="101" spans="1:4" x14ac:dyDescent="0.35">
      <c r="A101" t="s">
        <v>208</v>
      </c>
      <c r="B101">
        <v>100</v>
      </c>
      <c r="C101">
        <v>72.243051182417759</v>
      </c>
      <c r="D101">
        <v>70.018654805222582</v>
      </c>
    </row>
    <row r="102" spans="1:4" x14ac:dyDescent="0.35">
      <c r="A102" t="s">
        <v>209</v>
      </c>
      <c r="B102">
        <v>101</v>
      </c>
      <c r="C102">
        <v>1322.9439989752329</v>
      </c>
      <c r="D102">
        <v>602.43822604329148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1428.1308696590572</v>
      </c>
      <c r="D104">
        <v>1236.5077576212816</v>
      </c>
    </row>
    <row r="105" spans="1:4" x14ac:dyDescent="0.35">
      <c r="A105" t="s">
        <v>211</v>
      </c>
      <c r="B105">
        <v>104</v>
      </c>
      <c r="C105">
        <v>8444.3348791357566</v>
      </c>
      <c r="D105">
        <v>14766.384142712403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443.96642559824863</v>
      </c>
      <c r="D107">
        <v>360.54069546710986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3738.6426827348278</v>
      </c>
      <c r="D109">
        <v>3731.1581713236519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291.84291611729617</v>
      </c>
      <c r="D111">
        <v>267.61576441311672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2433.8441610947352</v>
      </c>
      <c r="D113">
        <v>2726.7309455789609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1298.2539989559932</v>
      </c>
      <c r="D115">
        <v>377.28250228386139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15109.790650871844</v>
      </c>
      <c r="D118">
        <v>10478.863800306293</v>
      </c>
    </row>
    <row r="119" spans="1:4" x14ac:dyDescent="0.35">
      <c r="A119" t="s">
        <v>225</v>
      </c>
      <c r="B119">
        <v>118</v>
      </c>
      <c r="C119">
        <v>33203.845510315041</v>
      </c>
      <c r="D119">
        <v>42500.856039118109</v>
      </c>
    </row>
    <row r="120" spans="1:4" x14ac:dyDescent="0.35">
      <c r="A120" t="s">
        <v>226</v>
      </c>
      <c r="B120">
        <v>119</v>
      </c>
      <c r="C120">
        <v>6721.344821060512</v>
      </c>
      <c r="D120">
        <v>2883.908448738759</v>
      </c>
    </row>
    <row r="121" spans="1:4" x14ac:dyDescent="0.35">
      <c r="A121" t="s">
        <v>227</v>
      </c>
      <c r="B121">
        <v>120</v>
      </c>
      <c r="C121">
        <v>16446.25288858587</v>
      </c>
      <c r="D121">
        <v>19794.471108125683</v>
      </c>
    </row>
    <row r="122" spans="1:4" x14ac:dyDescent="0.35">
      <c r="A122" t="s">
        <v>228</v>
      </c>
      <c r="B122">
        <v>121</v>
      </c>
      <c r="C122">
        <v>13664.41936198964</v>
      </c>
      <c r="D122">
        <v>12315.868143085241</v>
      </c>
    </row>
    <row r="123" spans="1:4" x14ac:dyDescent="0.35">
      <c r="A123" t="s">
        <v>229</v>
      </c>
      <c r="B123">
        <v>122</v>
      </c>
      <c r="C123">
        <v>12718.131563734265</v>
      </c>
      <c r="D123">
        <v>16921.599940556414</v>
      </c>
    </row>
    <row r="124" spans="1:4" x14ac:dyDescent="0.35">
      <c r="A124" t="s">
        <v>230</v>
      </c>
      <c r="B124">
        <v>123</v>
      </c>
      <c r="C124">
        <v>39269.970166192943</v>
      </c>
      <c r="D124">
        <v>45088.716098121855</v>
      </c>
    </row>
    <row r="125" spans="1:4" x14ac:dyDescent="0.35">
      <c r="A125" t="s">
        <v>231</v>
      </c>
      <c r="B125">
        <v>124</v>
      </c>
      <c r="C125">
        <v>25324.31872471446</v>
      </c>
      <c r="D125">
        <v>68675.840383788411</v>
      </c>
    </row>
    <row r="126" spans="1:4" x14ac:dyDescent="0.35">
      <c r="A126" t="s">
        <v>232</v>
      </c>
      <c r="B126">
        <v>125</v>
      </c>
      <c r="C126">
        <v>12769.796566796686</v>
      </c>
      <c r="D126">
        <v>13712.225235982174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2.1317019711776169E-2</v>
      </c>
      <c r="D143">
        <v>6.7089325773622577E-3</v>
      </c>
    </row>
    <row r="144" spans="1:4" x14ac:dyDescent="0.35">
      <c r="A144" t="s">
        <v>250</v>
      </c>
      <c r="B144">
        <v>143</v>
      </c>
      <c r="C144">
        <v>2.064034764687955E-2</v>
      </c>
      <c r="D144">
        <v>1.7280258881444216E-2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2.8454691559425552E-2</v>
      </c>
      <c r="D147">
        <v>1.678287192271069E-2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22822.4303425336</v>
      </c>
      <c r="D151">
        <v>7396.5951552565866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3149.1681069058423</v>
      </c>
      <c r="D153">
        <v>2236.5617050523915</v>
      </c>
    </row>
    <row r="154" spans="1:4" x14ac:dyDescent="0.35">
      <c r="A154" t="s">
        <v>260</v>
      </c>
      <c r="B154">
        <v>153</v>
      </c>
      <c r="C154">
        <v>313.85735866849666</v>
      </c>
      <c r="D154">
        <v>218.28424096931238</v>
      </c>
    </row>
    <row r="155" spans="1:4" x14ac:dyDescent="0.35">
      <c r="A155" t="s">
        <v>261</v>
      </c>
      <c r="B155">
        <v>154</v>
      </c>
      <c r="C155">
        <v>16040.702084564318</v>
      </c>
      <c r="D155">
        <v>11560.483016019496</v>
      </c>
    </row>
    <row r="156" spans="1:4" x14ac:dyDescent="0.35">
      <c r="A156" t="s">
        <v>327</v>
      </c>
      <c r="B156">
        <v>155</v>
      </c>
      <c r="C156">
        <v>9942.3109602770946</v>
      </c>
      <c r="D156">
        <v>7835.4161824172834</v>
      </c>
    </row>
    <row r="157" spans="1:4" x14ac:dyDescent="0.35">
      <c r="A157" t="s">
        <v>262</v>
      </c>
      <c r="B157">
        <v>156</v>
      </c>
      <c r="C157">
        <v>41771.389365680254</v>
      </c>
      <c r="D157">
        <v>42983.208766657393</v>
      </c>
    </row>
    <row r="158" spans="1:4" x14ac:dyDescent="0.35">
      <c r="A158" t="s">
        <v>263</v>
      </c>
      <c r="B158">
        <v>157</v>
      </c>
      <c r="C158">
        <v>5566.9209286992591</v>
      </c>
      <c r="D158">
        <v>2968.9026096326502</v>
      </c>
    </row>
    <row r="159" spans="1:4" x14ac:dyDescent="0.35">
      <c r="A159" t="s">
        <v>264</v>
      </c>
      <c r="B159">
        <v>158</v>
      </c>
      <c r="C159">
        <v>19983.33019696573</v>
      </c>
      <c r="D159">
        <v>10496.728073847662</v>
      </c>
    </row>
    <row r="160" spans="1:4" x14ac:dyDescent="0.35">
      <c r="A160" t="s">
        <v>265</v>
      </c>
      <c r="B160">
        <v>159</v>
      </c>
      <c r="C160">
        <v>569.06214040780469</v>
      </c>
      <c r="D160">
        <v>739.99881525832984</v>
      </c>
    </row>
    <row r="161" spans="1:4" x14ac:dyDescent="0.35">
      <c r="A161" t="s">
        <v>266</v>
      </c>
      <c r="B161">
        <v>160</v>
      </c>
      <c r="C161">
        <v>11501.165234348378</v>
      </c>
      <c r="D161">
        <v>8083.5575065532867</v>
      </c>
    </row>
    <row r="162" spans="1:4" x14ac:dyDescent="0.35">
      <c r="A162" t="s">
        <v>267</v>
      </c>
      <c r="B162">
        <v>161</v>
      </c>
      <c r="C162">
        <v>281.13754946267989</v>
      </c>
      <c r="D162">
        <v>132.273634464232</v>
      </c>
    </row>
    <row r="163" spans="1:4" x14ac:dyDescent="0.35">
      <c r="A163" t="s">
        <v>268</v>
      </c>
      <c r="B163">
        <v>162</v>
      </c>
      <c r="C163">
        <v>11433.694244334323</v>
      </c>
      <c r="D163">
        <v>10441.1908251971</v>
      </c>
    </row>
    <row r="164" spans="1:4" x14ac:dyDescent="0.35">
      <c r="A164" t="s">
        <v>269</v>
      </c>
      <c r="B164">
        <v>163</v>
      </c>
      <c r="C164">
        <v>12168.315984377883</v>
      </c>
      <c r="D164">
        <v>6913.5014180853113</v>
      </c>
    </row>
    <row r="165" spans="1:4" x14ac:dyDescent="0.35">
      <c r="A165" t="s">
        <v>270</v>
      </c>
      <c r="B165">
        <v>164</v>
      </c>
      <c r="C165">
        <v>10663.247050531814</v>
      </c>
      <c r="D165">
        <v>6353.1038048533774</v>
      </c>
    </row>
    <row r="166" spans="1:4" x14ac:dyDescent="0.35">
      <c r="A166" t="s">
        <v>271</v>
      </c>
      <c r="B166">
        <v>165</v>
      </c>
      <c r="C166">
        <v>12538.040367923983</v>
      </c>
      <c r="D166">
        <v>6792.2433650740277</v>
      </c>
    </row>
    <row r="167" spans="1:4" x14ac:dyDescent="0.35">
      <c r="A167" t="s">
        <v>272</v>
      </c>
      <c r="B167">
        <v>166</v>
      </c>
      <c r="C167">
        <v>5615.0975138000886</v>
      </c>
      <c r="D167">
        <v>3761.2109266014431</v>
      </c>
    </row>
    <row r="168" spans="1:4" x14ac:dyDescent="0.35">
      <c r="A168" t="s">
        <v>273</v>
      </c>
      <c r="B168">
        <v>167</v>
      </c>
      <c r="C168">
        <v>3261.1549126049972</v>
      </c>
      <c r="D168">
        <v>1447.8743409971007</v>
      </c>
    </row>
    <row r="169" spans="1:4" x14ac:dyDescent="0.35">
      <c r="A169" t="s">
        <v>274</v>
      </c>
      <c r="B169">
        <v>168</v>
      </c>
      <c r="C169">
        <v>23743.070834873564</v>
      </c>
      <c r="D169">
        <v>10229.841432238403</v>
      </c>
    </row>
    <row r="170" spans="1:4" x14ac:dyDescent="0.35">
      <c r="A170" t="s">
        <v>275</v>
      </c>
      <c r="B170">
        <v>169</v>
      </c>
      <c r="C170">
        <v>6506.1429465047495</v>
      </c>
      <c r="D170">
        <v>3240.2024773817125</v>
      </c>
    </row>
    <row r="171" spans="1:4" x14ac:dyDescent="0.35">
      <c r="A171" t="s">
        <v>276</v>
      </c>
      <c r="B171">
        <v>170</v>
      </c>
      <c r="C171">
        <v>12584.688053544336</v>
      </c>
      <c r="D171">
        <v>6198.9191334491707</v>
      </c>
    </row>
    <row r="172" spans="1:4" x14ac:dyDescent="0.35">
      <c r="A172" t="s">
        <v>277</v>
      </c>
      <c r="B172">
        <v>171</v>
      </c>
      <c r="C172">
        <v>8463.2605600587049</v>
      </c>
      <c r="D172">
        <v>5805.0272497258766</v>
      </c>
    </row>
    <row r="173" spans="1:4" x14ac:dyDescent="0.35">
      <c r="A173" t="s">
        <v>278</v>
      </c>
      <c r="B173">
        <v>172</v>
      </c>
      <c r="C173">
        <v>49387.570945880747</v>
      </c>
      <c r="D173">
        <v>42242.097303352413</v>
      </c>
    </row>
    <row r="174" spans="1:4" x14ac:dyDescent="0.35">
      <c r="A174" t="s">
        <v>279</v>
      </c>
      <c r="B174">
        <v>173</v>
      </c>
      <c r="C174">
        <v>11509.799627262593</v>
      </c>
      <c r="D174">
        <v>2996.2894251240627</v>
      </c>
    </row>
    <row r="175" spans="1:4" x14ac:dyDescent="0.35">
      <c r="A175" t="s">
        <v>280</v>
      </c>
      <c r="B175">
        <v>174</v>
      </c>
      <c r="C175">
        <v>7753.4708073286465</v>
      </c>
      <c r="D175">
        <v>2159.3610423902201</v>
      </c>
    </row>
    <row r="176" spans="1:4" x14ac:dyDescent="0.35">
      <c r="A176" t="s">
        <v>281</v>
      </c>
      <c r="B176">
        <v>175</v>
      </c>
      <c r="C176">
        <v>12709.523745625356</v>
      </c>
      <c r="D176">
        <v>3011.6276334924623</v>
      </c>
    </row>
    <row r="177" spans="1:4" x14ac:dyDescent="0.35">
      <c r="A177" t="s">
        <v>282</v>
      </c>
      <c r="B177">
        <v>176</v>
      </c>
      <c r="C177">
        <v>167.9689545454267</v>
      </c>
      <c r="D177">
        <v>70.72286437534359</v>
      </c>
    </row>
    <row r="178" spans="1:4" x14ac:dyDescent="0.35">
      <c r="A178" t="s">
        <v>283</v>
      </c>
      <c r="B178">
        <v>177</v>
      </c>
      <c r="C178">
        <v>166.28217603399946</v>
      </c>
      <c r="D178">
        <v>74.466469295178499</v>
      </c>
    </row>
    <row r="179" spans="1:4" x14ac:dyDescent="0.35">
      <c r="A179" t="s">
        <v>284</v>
      </c>
      <c r="B179">
        <v>178</v>
      </c>
      <c r="C179">
        <v>62.147457406871091</v>
      </c>
      <c r="D179">
        <v>40.284070218463135</v>
      </c>
    </row>
    <row r="180" spans="1:4" x14ac:dyDescent="0.35">
      <c r="A180" t="s">
        <v>285</v>
      </c>
      <c r="B180">
        <v>179</v>
      </c>
      <c r="C180">
        <v>218.87696638484042</v>
      </c>
      <c r="D180">
        <v>136.77757981198727</v>
      </c>
    </row>
    <row r="181" spans="1:4" x14ac:dyDescent="0.35">
      <c r="A181" t="s">
        <v>286</v>
      </c>
      <c r="B181">
        <v>180</v>
      </c>
      <c r="C181">
        <v>44.79367429569983</v>
      </c>
      <c r="D181">
        <v>16.117275827741864</v>
      </c>
    </row>
    <row r="182" spans="1:4" x14ac:dyDescent="0.35">
      <c r="A182" t="s">
        <v>287</v>
      </c>
      <c r="B182">
        <v>181</v>
      </c>
      <c r="C182">
        <v>57.583852994816645</v>
      </c>
      <c r="D182">
        <v>27.815545432728531</v>
      </c>
    </row>
    <row r="183" spans="1:4" x14ac:dyDescent="0.35">
      <c r="A183" t="s">
        <v>288</v>
      </c>
      <c r="B183">
        <v>182</v>
      </c>
      <c r="C183">
        <v>183.07592531887022</v>
      </c>
      <c r="D183">
        <v>84.397136021851523</v>
      </c>
    </row>
    <row r="184" spans="1:4" x14ac:dyDescent="0.35">
      <c r="A184" t="s">
        <v>289</v>
      </c>
      <c r="B184">
        <v>183</v>
      </c>
      <c r="C184">
        <v>23.832648442317364</v>
      </c>
      <c r="D184">
        <v>10.004332815788203</v>
      </c>
    </row>
    <row r="185" spans="1:4" x14ac:dyDescent="0.35">
      <c r="A185" t="s">
        <v>290</v>
      </c>
      <c r="B185">
        <v>184</v>
      </c>
      <c r="C185">
        <v>3.2102663444403263</v>
      </c>
      <c r="D185">
        <v>1.2984747722100947</v>
      </c>
    </row>
    <row r="186" spans="1:4" x14ac:dyDescent="0.35">
      <c r="A186" t="s">
        <v>291</v>
      </c>
      <c r="B186">
        <v>185</v>
      </c>
      <c r="C186">
        <v>181.28091144381497</v>
      </c>
      <c r="D186">
        <v>69.451810519104782</v>
      </c>
    </row>
    <row r="187" spans="1:4" x14ac:dyDescent="0.35">
      <c r="A187" t="s">
        <v>292</v>
      </c>
      <c r="B187">
        <v>186</v>
      </c>
      <c r="C187">
        <v>129.1353803830043</v>
      </c>
      <c r="D187">
        <v>63.91566329495658</v>
      </c>
    </row>
    <row r="188" spans="1:4" x14ac:dyDescent="0.35">
      <c r="A188" t="s">
        <v>293</v>
      </c>
      <c r="B188">
        <v>187</v>
      </c>
      <c r="C188">
        <v>1.3981392933883761</v>
      </c>
      <c r="D188">
        <v>0.54704471046177616</v>
      </c>
    </row>
    <row r="189" spans="1:4" x14ac:dyDescent="0.35">
      <c r="A189" t="s">
        <v>294</v>
      </c>
      <c r="B189">
        <v>188</v>
      </c>
      <c r="C189">
        <v>68.331100397081968</v>
      </c>
      <c r="D189">
        <v>29.483840451836365</v>
      </c>
    </row>
    <row r="190" spans="1:4" x14ac:dyDescent="0.35">
      <c r="A190" t="s">
        <v>295</v>
      </c>
      <c r="B190">
        <v>189</v>
      </c>
      <c r="C190">
        <v>130.89327672400378</v>
      </c>
      <c r="D190">
        <v>49.824800532550192</v>
      </c>
    </row>
    <row r="191" spans="1:4" x14ac:dyDescent="0.35">
      <c r="A191" t="s">
        <v>296</v>
      </c>
      <c r="B191">
        <v>190</v>
      </c>
      <c r="C191">
        <v>135.25166914125649</v>
      </c>
      <c r="D191">
        <v>53.12232460615882</v>
      </c>
    </row>
    <row r="192" spans="1:4" x14ac:dyDescent="0.35">
      <c r="A192" t="s">
        <v>297</v>
      </c>
      <c r="B192">
        <v>191</v>
      </c>
      <c r="C192">
        <v>82.185620225585865</v>
      </c>
      <c r="D192">
        <v>39.885545262443259</v>
      </c>
    </row>
    <row r="193" spans="1:4" x14ac:dyDescent="0.35">
      <c r="A193" t="s">
        <v>298</v>
      </c>
      <c r="B193">
        <v>192</v>
      </c>
      <c r="C193">
        <v>31.40196492655264</v>
      </c>
      <c r="D193">
        <v>12.178077108375103</v>
      </c>
    </row>
    <row r="194" spans="1:4" x14ac:dyDescent="0.35">
      <c r="A194" t="s">
        <v>299</v>
      </c>
      <c r="B194">
        <v>193</v>
      </c>
      <c r="C194">
        <v>306.1716503907694</v>
      </c>
      <c r="D194">
        <v>110.04133087788105</v>
      </c>
    </row>
    <row r="195" spans="1:4" x14ac:dyDescent="0.35">
      <c r="A195" t="s">
        <v>300</v>
      </c>
      <c r="B195">
        <v>194</v>
      </c>
      <c r="C195">
        <v>20.038093247384847</v>
      </c>
      <c r="D195">
        <v>7.7256870542139167</v>
      </c>
    </row>
    <row r="196" spans="1:4" x14ac:dyDescent="0.35">
      <c r="A196" t="s">
        <v>301</v>
      </c>
      <c r="B196">
        <v>195</v>
      </c>
      <c r="C196">
        <v>51.57916957272846</v>
      </c>
      <c r="D196">
        <v>17.962111080489205</v>
      </c>
    </row>
    <row r="197" spans="1:4" x14ac:dyDescent="0.35">
      <c r="A197" t="s">
        <v>302</v>
      </c>
      <c r="B197">
        <v>196</v>
      </c>
      <c r="C197">
        <v>1206.5886865250479</v>
      </c>
      <c r="D197">
        <v>3710.5559215167509</v>
      </c>
    </row>
    <row r="198" spans="1:4" x14ac:dyDescent="0.35">
      <c r="A198" t="s">
        <v>303</v>
      </c>
      <c r="B198">
        <v>197</v>
      </c>
      <c r="C198">
        <v>6150.5417370111691</v>
      </c>
      <c r="D198">
        <v>3167.6118312106869</v>
      </c>
    </row>
    <row r="199" spans="1:4" x14ac:dyDescent="0.35">
      <c r="A199" t="s">
        <v>304</v>
      </c>
      <c r="B199">
        <v>198</v>
      </c>
      <c r="C199">
        <v>1279.1935142924044</v>
      </c>
      <c r="D199">
        <v>470.05436659326256</v>
      </c>
    </row>
    <row r="200" spans="1:4" x14ac:dyDescent="0.35">
      <c r="A200" t="s">
        <v>305</v>
      </c>
      <c r="B200">
        <v>199</v>
      </c>
      <c r="C200">
        <v>517.23447323317089</v>
      </c>
      <c r="D200">
        <v>151.8406875015196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4.831336388957415</v>
      </c>
      <c r="D2">
        <v>0</v>
      </c>
    </row>
    <row r="3" spans="1:4" x14ac:dyDescent="0.35">
      <c r="A3" t="s">
        <v>111</v>
      </c>
      <c r="B3">
        <v>2</v>
      </c>
      <c r="C3">
        <v>1226.0837752495363</v>
      </c>
      <c r="D3">
        <v>2990.1261541785293</v>
      </c>
    </row>
    <row r="4" spans="1:4" x14ac:dyDescent="0.35">
      <c r="A4" t="s">
        <v>112</v>
      </c>
      <c r="B4">
        <v>3</v>
      </c>
      <c r="C4">
        <v>1686.9861644066473</v>
      </c>
      <c r="D4">
        <v>511.25657146709199</v>
      </c>
    </row>
    <row r="5" spans="1:4" x14ac:dyDescent="0.35">
      <c r="A5" t="s">
        <v>113</v>
      </c>
      <c r="B5">
        <v>4</v>
      </c>
      <c r="C5">
        <v>14638.198835475843</v>
      </c>
      <c r="D5">
        <v>2693.2136546357574</v>
      </c>
    </row>
    <row r="6" spans="1:4" x14ac:dyDescent="0.35">
      <c r="A6" t="s">
        <v>114</v>
      </c>
      <c r="B6">
        <v>5</v>
      </c>
      <c r="C6">
        <v>3362.4772814336347</v>
      </c>
      <c r="D6">
        <v>482.23805839871318</v>
      </c>
    </row>
    <row r="7" spans="1:4" x14ac:dyDescent="0.35">
      <c r="A7" t="s">
        <v>115</v>
      </c>
      <c r="B7">
        <v>6</v>
      </c>
      <c r="C7">
        <v>18.713571727908349</v>
      </c>
      <c r="D7">
        <v>5.8862003902756186</v>
      </c>
    </row>
    <row r="8" spans="1:4" x14ac:dyDescent="0.35">
      <c r="A8" t="s">
        <v>116</v>
      </c>
      <c r="B8">
        <v>7</v>
      </c>
      <c r="C8">
        <v>70.789895425930283</v>
      </c>
      <c r="D8">
        <v>0</v>
      </c>
    </row>
    <row r="9" spans="1:4" x14ac:dyDescent="0.35">
      <c r="A9" t="s">
        <v>117</v>
      </c>
      <c r="B9">
        <v>8</v>
      </c>
      <c r="C9">
        <v>4436.6836432901937</v>
      </c>
      <c r="D9">
        <v>130.15938682279486</v>
      </c>
    </row>
    <row r="10" spans="1:4" x14ac:dyDescent="0.35">
      <c r="A10" t="s">
        <v>118</v>
      </c>
      <c r="B10">
        <v>9</v>
      </c>
      <c r="C10">
        <v>80.615254691296244</v>
      </c>
      <c r="D10">
        <v>296.37084302732347</v>
      </c>
    </row>
    <row r="11" spans="1:4" x14ac:dyDescent="0.35">
      <c r="A11" t="s">
        <v>119</v>
      </c>
      <c r="B11">
        <v>10</v>
      </c>
      <c r="C11">
        <v>958.87275261070135</v>
      </c>
      <c r="D11">
        <v>440.46031947246445</v>
      </c>
    </row>
    <row r="12" spans="1:4" x14ac:dyDescent="0.35">
      <c r="A12" t="s">
        <v>120</v>
      </c>
      <c r="B12">
        <v>11</v>
      </c>
      <c r="C12">
        <v>449.46572691991418</v>
      </c>
      <c r="D12">
        <v>703.41296122483607</v>
      </c>
    </row>
    <row r="13" spans="1:4" x14ac:dyDescent="0.35">
      <c r="A13" t="s">
        <v>121</v>
      </c>
      <c r="B13">
        <v>12</v>
      </c>
      <c r="C13">
        <v>88.279675423526115</v>
      </c>
      <c r="D13">
        <v>249.31784643738087</v>
      </c>
    </row>
    <row r="14" spans="1:4" x14ac:dyDescent="0.35">
      <c r="A14" t="s">
        <v>122</v>
      </c>
      <c r="B14">
        <v>13</v>
      </c>
      <c r="C14">
        <v>287.83150612168765</v>
      </c>
      <c r="D14">
        <v>182.36667330032017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28.54580457506729</v>
      </c>
      <c r="D16">
        <v>9.4773371608058667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1219.4494848652091</v>
      </c>
      <c r="D19">
        <v>643.06983822463587</v>
      </c>
    </row>
    <row r="20" spans="1:4" x14ac:dyDescent="0.35">
      <c r="A20" t="s">
        <v>128</v>
      </c>
      <c r="B20">
        <v>19</v>
      </c>
      <c r="C20">
        <v>830.80048632203057</v>
      </c>
      <c r="D20">
        <v>247.90073774421515</v>
      </c>
    </row>
    <row r="21" spans="1:4" x14ac:dyDescent="0.35">
      <c r="A21" t="s">
        <v>129</v>
      </c>
      <c r="B21">
        <v>20</v>
      </c>
      <c r="C21">
        <v>23.152711631599185</v>
      </c>
      <c r="D21">
        <v>44.017013574724601</v>
      </c>
    </row>
    <row r="22" spans="1:4" x14ac:dyDescent="0.35">
      <c r="A22" t="s">
        <v>130</v>
      </c>
      <c r="B22">
        <v>21</v>
      </c>
      <c r="C22">
        <v>99.8193562467752</v>
      </c>
      <c r="D22">
        <v>0</v>
      </c>
    </row>
    <row r="23" spans="1:4" x14ac:dyDescent="0.35">
      <c r="A23" t="s">
        <v>131</v>
      </c>
      <c r="B23">
        <v>22</v>
      </c>
      <c r="C23">
        <v>1738.3846741649754</v>
      </c>
      <c r="D23">
        <v>18.750633311334777</v>
      </c>
    </row>
    <row r="24" spans="1:4" x14ac:dyDescent="0.35">
      <c r="A24" t="s">
        <v>132</v>
      </c>
      <c r="B24">
        <v>23</v>
      </c>
      <c r="C24">
        <v>64.720152730034798</v>
      </c>
      <c r="D24">
        <v>0</v>
      </c>
    </row>
    <row r="25" spans="1:4" x14ac:dyDescent="0.35">
      <c r="A25" t="s">
        <v>133</v>
      </c>
      <c r="B25">
        <v>24</v>
      </c>
      <c r="C25">
        <v>0.4721559962769834</v>
      </c>
      <c r="D25">
        <v>0</v>
      </c>
    </row>
    <row r="26" spans="1:4" x14ac:dyDescent="0.35">
      <c r="A26" t="s">
        <v>134</v>
      </c>
      <c r="B26">
        <v>25</v>
      </c>
      <c r="C26">
        <v>7.5731485556618328</v>
      </c>
      <c r="D26">
        <v>189.03411789613097</v>
      </c>
    </row>
    <row r="27" spans="1:4" x14ac:dyDescent="0.35">
      <c r="A27" t="s">
        <v>135</v>
      </c>
      <c r="B27">
        <v>26</v>
      </c>
      <c r="C27">
        <v>8.5068149818983212</v>
      </c>
      <c r="D27">
        <v>189.02764329163213</v>
      </c>
    </row>
    <row r="28" spans="1:4" x14ac:dyDescent="0.35">
      <c r="A28" t="s">
        <v>136</v>
      </c>
      <c r="B28">
        <v>27</v>
      </c>
      <c r="C28">
        <v>9.8542041244182741</v>
      </c>
      <c r="D28">
        <v>0</v>
      </c>
    </row>
    <row r="29" spans="1:4" x14ac:dyDescent="0.35">
      <c r="A29" t="s">
        <v>137</v>
      </c>
      <c r="B29">
        <v>28</v>
      </c>
      <c r="C29">
        <v>18884.724906288833</v>
      </c>
      <c r="D29">
        <v>328.95061961413512</v>
      </c>
    </row>
    <row r="30" spans="1:4" x14ac:dyDescent="0.35">
      <c r="A30" t="s">
        <v>138</v>
      </c>
      <c r="B30">
        <v>29</v>
      </c>
      <c r="C30">
        <v>23094.220320530985</v>
      </c>
      <c r="D30">
        <v>1721.2597900073365</v>
      </c>
    </row>
    <row r="31" spans="1:4" x14ac:dyDescent="0.35">
      <c r="A31" t="s">
        <v>139</v>
      </c>
      <c r="B31">
        <v>30</v>
      </c>
      <c r="C31">
        <v>5.5458588740465373E-2</v>
      </c>
      <c r="D31">
        <v>0</v>
      </c>
    </row>
    <row r="32" spans="1:4" x14ac:dyDescent="0.35">
      <c r="A32" t="s">
        <v>140</v>
      </c>
      <c r="B32">
        <v>31</v>
      </c>
      <c r="C32">
        <v>0.20535806585848132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1.1278059909052264E-2</v>
      </c>
    </row>
    <row r="34" spans="1:4" x14ac:dyDescent="0.35">
      <c r="A34" t="s">
        <v>142</v>
      </c>
      <c r="B34">
        <v>33</v>
      </c>
      <c r="C34">
        <v>1079.9071000408082</v>
      </c>
      <c r="D34">
        <v>26.933207323669969</v>
      </c>
    </row>
    <row r="35" spans="1:4" x14ac:dyDescent="0.35">
      <c r="A35" t="s">
        <v>143</v>
      </c>
      <c r="B35">
        <v>34</v>
      </c>
      <c r="C35">
        <v>2029.3726069321258</v>
      </c>
      <c r="D35">
        <v>0</v>
      </c>
    </row>
    <row r="36" spans="1:4" x14ac:dyDescent="0.35">
      <c r="A36" t="s">
        <v>144</v>
      </c>
      <c r="B36">
        <v>35</v>
      </c>
      <c r="C36">
        <v>119.66917021281853</v>
      </c>
      <c r="D36">
        <v>0</v>
      </c>
    </row>
    <row r="37" spans="1:4" x14ac:dyDescent="0.35">
      <c r="A37" t="s">
        <v>145</v>
      </c>
      <c r="B37">
        <v>36</v>
      </c>
      <c r="C37">
        <v>39.850241832072435</v>
      </c>
      <c r="D37">
        <v>0</v>
      </c>
    </row>
    <row r="38" spans="1:4" x14ac:dyDescent="0.35">
      <c r="A38" t="s">
        <v>146</v>
      </c>
      <c r="B38">
        <v>37</v>
      </c>
      <c r="C38">
        <v>709.06107763797536</v>
      </c>
      <c r="D38">
        <v>0</v>
      </c>
    </row>
    <row r="39" spans="1:4" x14ac:dyDescent="0.35">
      <c r="A39" t="s">
        <v>147</v>
      </c>
      <c r="B39">
        <v>38</v>
      </c>
      <c r="C39">
        <v>230.97851980665789</v>
      </c>
      <c r="D39">
        <v>248.67360190714737</v>
      </c>
    </row>
    <row r="40" spans="1:4" x14ac:dyDescent="0.35">
      <c r="A40" t="s">
        <v>148</v>
      </c>
      <c r="B40">
        <v>39</v>
      </c>
      <c r="C40">
        <v>257.99693110450266</v>
      </c>
      <c r="D40">
        <v>0.84237937452139866</v>
      </c>
    </row>
    <row r="41" spans="1:4" x14ac:dyDescent="0.35">
      <c r="A41" t="s">
        <v>149</v>
      </c>
      <c r="B41">
        <v>40</v>
      </c>
      <c r="C41">
        <v>141.95623395041792</v>
      </c>
      <c r="D41">
        <v>170.75069641451248</v>
      </c>
    </row>
    <row r="42" spans="1:4" x14ac:dyDescent="0.35">
      <c r="A42" t="s">
        <v>150</v>
      </c>
      <c r="B42">
        <v>41</v>
      </c>
      <c r="C42">
        <v>879.07830489876528</v>
      </c>
      <c r="D42">
        <v>564.42222017747099</v>
      </c>
    </row>
    <row r="43" spans="1:4" x14ac:dyDescent="0.35">
      <c r="A43" t="s">
        <v>151</v>
      </c>
      <c r="B43">
        <v>42</v>
      </c>
      <c r="C43">
        <v>747.05565720827599</v>
      </c>
      <c r="D43">
        <v>708.21361811360907</v>
      </c>
    </row>
    <row r="44" spans="1:4" x14ac:dyDescent="0.35">
      <c r="A44" t="s">
        <v>152</v>
      </c>
      <c r="B44">
        <v>43</v>
      </c>
      <c r="C44">
        <v>2110.8715979118206</v>
      </c>
      <c r="D44">
        <v>1466.701440025477</v>
      </c>
    </row>
    <row r="45" spans="1:4" x14ac:dyDescent="0.35">
      <c r="A45" t="s">
        <v>153</v>
      </c>
      <c r="B45">
        <v>44</v>
      </c>
      <c r="C45">
        <v>2492.7753334342551</v>
      </c>
      <c r="D45">
        <v>4645.4898418514276</v>
      </c>
    </row>
    <row r="46" spans="1:4" x14ac:dyDescent="0.35">
      <c r="A46" t="s">
        <v>154</v>
      </c>
      <c r="B46">
        <v>45</v>
      </c>
      <c r="C46">
        <v>1908.8144247706691</v>
      </c>
      <c r="D46">
        <v>1408.266765004794</v>
      </c>
    </row>
    <row r="47" spans="1:4" x14ac:dyDescent="0.35">
      <c r="A47" t="s">
        <v>155</v>
      </c>
      <c r="B47">
        <v>46</v>
      </c>
      <c r="C47">
        <v>1254.4646942697539</v>
      </c>
      <c r="D47">
        <v>804.19034407658887</v>
      </c>
    </row>
    <row r="48" spans="1:4" x14ac:dyDescent="0.35">
      <c r="A48" t="s">
        <v>156</v>
      </c>
      <c r="B48">
        <v>47</v>
      </c>
      <c r="C48">
        <v>1581.035506222524</v>
      </c>
      <c r="D48">
        <v>1680.7716659515395</v>
      </c>
    </row>
    <row r="49" spans="1:4" x14ac:dyDescent="0.35">
      <c r="A49" t="s">
        <v>157</v>
      </c>
      <c r="B49">
        <v>48</v>
      </c>
      <c r="C49">
        <v>9191.3076534833999</v>
      </c>
      <c r="D49">
        <v>11987.255861299691</v>
      </c>
    </row>
    <row r="50" spans="1:4" x14ac:dyDescent="0.35">
      <c r="A50" t="s">
        <v>158</v>
      </c>
      <c r="B50">
        <v>49</v>
      </c>
      <c r="C50">
        <v>255.40076633521591</v>
      </c>
      <c r="D50">
        <v>73.048417732311648</v>
      </c>
    </row>
    <row r="51" spans="1:4" x14ac:dyDescent="0.35">
      <c r="A51" t="s">
        <v>159</v>
      </c>
      <c r="B51">
        <v>50</v>
      </c>
      <c r="C51">
        <v>644.42205666274697</v>
      </c>
      <c r="D51">
        <v>818.97388952369283</v>
      </c>
    </row>
    <row r="52" spans="1:4" x14ac:dyDescent="0.35">
      <c r="A52" t="s">
        <v>160</v>
      </c>
      <c r="B52">
        <v>51</v>
      </c>
      <c r="C52">
        <v>31297.760294938027</v>
      </c>
      <c r="D52">
        <v>32120.26833024056</v>
      </c>
    </row>
    <row r="53" spans="1:4" x14ac:dyDescent="0.35">
      <c r="A53" t="s">
        <v>161</v>
      </c>
      <c r="B53">
        <v>52</v>
      </c>
      <c r="C53">
        <v>6873.7603379314487</v>
      </c>
      <c r="D53">
        <v>6337.8790558216297</v>
      </c>
    </row>
    <row r="54" spans="1:4" x14ac:dyDescent="0.35">
      <c r="A54" t="s">
        <v>162</v>
      </c>
      <c r="B54">
        <v>53</v>
      </c>
      <c r="C54">
        <v>3916.9127027593922</v>
      </c>
      <c r="D54">
        <v>2498.1005361373209</v>
      </c>
    </row>
    <row r="55" spans="1:4" x14ac:dyDescent="0.35">
      <c r="A55" t="s">
        <v>163</v>
      </c>
      <c r="B55">
        <v>54</v>
      </c>
      <c r="C55">
        <v>1533.5598153343619</v>
      </c>
      <c r="D55">
        <v>4048.6886514648818</v>
      </c>
    </row>
    <row r="56" spans="1:4" x14ac:dyDescent="0.35">
      <c r="A56" t="s">
        <v>164</v>
      </c>
      <c r="B56">
        <v>55</v>
      </c>
      <c r="C56">
        <v>16922.917626499184</v>
      </c>
      <c r="D56">
        <v>13390.662196812484</v>
      </c>
    </row>
    <row r="57" spans="1:4" x14ac:dyDescent="0.35">
      <c r="A57" t="s">
        <v>165</v>
      </c>
      <c r="B57">
        <v>56</v>
      </c>
      <c r="C57">
        <v>18987.773523091186</v>
      </c>
      <c r="D57">
        <v>9344.8654634329523</v>
      </c>
    </row>
    <row r="58" spans="1:4" x14ac:dyDescent="0.35">
      <c r="A58" t="s">
        <v>166</v>
      </c>
      <c r="B58">
        <v>57</v>
      </c>
      <c r="C58">
        <v>8168.8886658781121</v>
      </c>
      <c r="D58">
        <v>3492.9715859221924</v>
      </c>
    </row>
    <row r="59" spans="1:4" x14ac:dyDescent="0.35">
      <c r="A59" t="s">
        <v>167</v>
      </c>
      <c r="B59">
        <v>58</v>
      </c>
      <c r="C59">
        <v>8740.0745664638216</v>
      </c>
      <c r="D59">
        <v>7889.2611119808043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2324.5467960580572</v>
      </c>
      <c r="D61">
        <v>962.60004994787732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11957.806970458241</v>
      </c>
      <c r="D63">
        <v>21946.732437243085</v>
      </c>
    </row>
    <row r="64" spans="1:4" x14ac:dyDescent="0.35">
      <c r="A64" t="s">
        <v>171</v>
      </c>
      <c r="B64">
        <v>63</v>
      </c>
      <c r="C64">
        <v>5709.8475196578338</v>
      </c>
      <c r="D64">
        <v>7183.1371181833565</v>
      </c>
    </row>
    <row r="65" spans="1:4" x14ac:dyDescent="0.35">
      <c r="A65" t="s">
        <v>172</v>
      </c>
      <c r="B65">
        <v>64</v>
      </c>
      <c r="C65">
        <v>573.70469676896801</v>
      </c>
      <c r="D65">
        <v>128.60857330676123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19.317434170963029</v>
      </c>
      <c r="D67">
        <v>0</v>
      </c>
    </row>
    <row r="68" spans="1:4" x14ac:dyDescent="0.35">
      <c r="A68" t="s">
        <v>175</v>
      </c>
      <c r="B68">
        <v>67</v>
      </c>
      <c r="C68">
        <v>3100.3687588314647</v>
      </c>
      <c r="D68">
        <v>6705.6251875701191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1.6856630865352638E-2</v>
      </c>
      <c r="D70">
        <v>0</v>
      </c>
    </row>
    <row r="71" spans="1:4" x14ac:dyDescent="0.35">
      <c r="A71" t="s">
        <v>178</v>
      </c>
      <c r="B71">
        <v>70</v>
      </c>
      <c r="C71">
        <v>794.76413312122475</v>
      </c>
      <c r="D71">
        <v>1095.4276815816086</v>
      </c>
    </row>
    <row r="72" spans="1:4" x14ac:dyDescent="0.35">
      <c r="A72" t="s">
        <v>179</v>
      </c>
      <c r="B72">
        <v>71</v>
      </c>
      <c r="C72">
        <v>70.852767677707462</v>
      </c>
      <c r="D72">
        <v>1.0014921193800304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1954.5185278836752</v>
      </c>
      <c r="D74">
        <v>984.63702740292786</v>
      </c>
    </row>
    <row r="75" spans="1:4" x14ac:dyDescent="0.35">
      <c r="A75" t="s">
        <v>182</v>
      </c>
      <c r="B75">
        <v>74</v>
      </c>
      <c r="C75">
        <v>0.16327594419824329</v>
      </c>
      <c r="D75">
        <v>0.21395460911154232</v>
      </c>
    </row>
    <row r="76" spans="1:4" x14ac:dyDescent="0.35">
      <c r="A76" t="s">
        <v>183</v>
      </c>
      <c r="B76">
        <v>75</v>
      </c>
      <c r="C76">
        <v>630.38933286128702</v>
      </c>
      <c r="D76">
        <v>420.01204111874836</v>
      </c>
    </row>
    <row r="77" spans="1:4" x14ac:dyDescent="0.35">
      <c r="A77" t="s">
        <v>184</v>
      </c>
      <c r="B77">
        <v>76</v>
      </c>
      <c r="C77">
        <v>32.449031998666186</v>
      </c>
      <c r="D77">
        <v>457.10887780155196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616.38641474295468</v>
      </c>
      <c r="D79">
        <v>1224.2940852223608</v>
      </c>
    </row>
    <row r="80" spans="1:4" x14ac:dyDescent="0.35">
      <c r="A80" t="s">
        <v>187</v>
      </c>
      <c r="B80">
        <v>79</v>
      </c>
      <c r="C80">
        <v>95.31485344590493</v>
      </c>
      <c r="D80">
        <v>14.491551426421216</v>
      </c>
    </row>
    <row r="81" spans="1:4" x14ac:dyDescent="0.35">
      <c r="A81" t="s">
        <v>188</v>
      </c>
      <c r="B81">
        <v>80</v>
      </c>
      <c r="C81">
        <v>32.194272120836089</v>
      </c>
      <c r="D81">
        <v>92.102143983451711</v>
      </c>
    </row>
    <row r="82" spans="1:4" x14ac:dyDescent="0.35">
      <c r="A82" t="s">
        <v>189</v>
      </c>
      <c r="B82">
        <v>81</v>
      </c>
      <c r="C82">
        <v>52.607784151256922</v>
      </c>
      <c r="D82">
        <v>233.02762917752369</v>
      </c>
    </row>
    <row r="83" spans="1:4" x14ac:dyDescent="0.35">
      <c r="A83" t="s">
        <v>190</v>
      </c>
      <c r="B83">
        <v>82</v>
      </c>
      <c r="C83">
        <v>65.900229706900859</v>
      </c>
      <c r="D83">
        <v>25.940437597536022</v>
      </c>
    </row>
    <row r="84" spans="1:4" x14ac:dyDescent="0.35">
      <c r="A84" t="s">
        <v>191</v>
      </c>
      <c r="B84">
        <v>83</v>
      </c>
      <c r="C84">
        <v>85.389472283496318</v>
      </c>
      <c r="D84">
        <v>30.890229841111303</v>
      </c>
    </row>
    <row r="85" spans="1:4" x14ac:dyDescent="0.35">
      <c r="A85" t="s">
        <v>192</v>
      </c>
      <c r="B85">
        <v>84</v>
      </c>
      <c r="C85">
        <v>249.84987187508335</v>
      </c>
      <c r="D85">
        <v>53.708260322080868</v>
      </c>
    </row>
    <row r="86" spans="1:4" x14ac:dyDescent="0.35">
      <c r="A86" t="s">
        <v>193</v>
      </c>
      <c r="B86">
        <v>85</v>
      </c>
      <c r="C86">
        <v>914.81784612859894</v>
      </c>
      <c r="D86">
        <v>916.55360965443992</v>
      </c>
    </row>
    <row r="87" spans="1:4" x14ac:dyDescent="0.35">
      <c r="A87" t="s">
        <v>194</v>
      </c>
      <c r="B87">
        <v>86</v>
      </c>
      <c r="C87">
        <v>8723.0163291498866</v>
      </c>
      <c r="D87">
        <v>11990.367864299307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211.51971400173059</v>
      </c>
      <c r="D89">
        <v>49.472988507976098</v>
      </c>
    </row>
    <row r="90" spans="1:4" x14ac:dyDescent="0.35">
      <c r="A90" t="s">
        <v>197</v>
      </c>
      <c r="B90">
        <v>89</v>
      </c>
      <c r="C90">
        <v>525.60689335380482</v>
      </c>
      <c r="D90">
        <v>1065.3989552126977</v>
      </c>
    </row>
    <row r="91" spans="1:4" x14ac:dyDescent="0.35">
      <c r="A91" t="s">
        <v>198</v>
      </c>
      <c r="B91">
        <v>90</v>
      </c>
      <c r="C91">
        <v>59228.789565533196</v>
      </c>
      <c r="D91">
        <v>15918.132301924445</v>
      </c>
    </row>
    <row r="92" spans="1:4" x14ac:dyDescent="0.35">
      <c r="A92" t="s">
        <v>199</v>
      </c>
      <c r="B92">
        <v>91</v>
      </c>
      <c r="C92">
        <v>30.021116760107873</v>
      </c>
      <c r="D92">
        <v>0</v>
      </c>
    </row>
    <row r="93" spans="1:4" x14ac:dyDescent="0.35">
      <c r="A93" t="s">
        <v>200</v>
      </c>
      <c r="B93">
        <v>92</v>
      </c>
      <c r="C93">
        <v>50.699866523192725</v>
      </c>
      <c r="D93">
        <v>16.684790039577873</v>
      </c>
    </row>
    <row r="94" spans="1:4" x14ac:dyDescent="0.35">
      <c r="A94" t="s">
        <v>201</v>
      </c>
      <c r="B94">
        <v>93</v>
      </c>
      <c r="C94">
        <v>121.84062864179816</v>
      </c>
      <c r="D94">
        <v>29.530215017019575</v>
      </c>
    </row>
    <row r="95" spans="1:4" x14ac:dyDescent="0.35">
      <c r="A95" t="s">
        <v>202</v>
      </c>
      <c r="B95">
        <v>94</v>
      </c>
      <c r="C95">
        <v>23.898272445778243</v>
      </c>
      <c r="D95">
        <v>0</v>
      </c>
    </row>
    <row r="96" spans="1:4" x14ac:dyDescent="0.35">
      <c r="A96" t="s">
        <v>203</v>
      </c>
      <c r="B96">
        <v>95</v>
      </c>
      <c r="C96">
        <v>21.707415886303547</v>
      </c>
      <c r="D96">
        <v>58.721383639084038</v>
      </c>
    </row>
    <row r="97" spans="1:4" x14ac:dyDescent="0.35">
      <c r="A97" t="s">
        <v>204</v>
      </c>
      <c r="B97">
        <v>96</v>
      </c>
      <c r="C97">
        <v>34162.278751790342</v>
      </c>
      <c r="D97">
        <v>47063.877608332332</v>
      </c>
    </row>
    <row r="98" spans="1:4" x14ac:dyDescent="0.35">
      <c r="A98" t="s">
        <v>205</v>
      </c>
      <c r="B98">
        <v>97</v>
      </c>
      <c r="C98">
        <v>4492.03292236377</v>
      </c>
      <c r="D98">
        <v>6329.7161971223804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2290.3574967627223</v>
      </c>
      <c r="D100">
        <v>2866.163849106109</v>
      </c>
    </row>
    <row r="101" spans="1:4" x14ac:dyDescent="0.35">
      <c r="A101" t="s">
        <v>208</v>
      </c>
      <c r="B101">
        <v>100</v>
      </c>
      <c r="C101">
        <v>156.1672499198277</v>
      </c>
      <c r="D101">
        <v>374.14077439619018</v>
      </c>
    </row>
    <row r="102" spans="1:4" x14ac:dyDescent="0.35">
      <c r="A102" t="s">
        <v>209</v>
      </c>
      <c r="B102">
        <v>101</v>
      </c>
      <c r="C102">
        <v>1136.8849747006686</v>
      </c>
      <c r="D102">
        <v>1964.4483597985673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3264.4369042176377</v>
      </c>
      <c r="D104">
        <v>3957.1694211418258</v>
      </c>
    </row>
    <row r="105" spans="1:4" x14ac:dyDescent="0.35">
      <c r="A105" t="s">
        <v>211</v>
      </c>
      <c r="B105">
        <v>104</v>
      </c>
      <c r="C105">
        <v>20325.91200097324</v>
      </c>
      <c r="D105">
        <v>31884.080283015035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3100.4370707047133</v>
      </c>
      <c r="D107">
        <v>1565.1773668358876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10950.381251636632</v>
      </c>
      <c r="D109">
        <v>11175.911011996717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1532.465505668514</v>
      </c>
      <c r="D111">
        <v>1233.3336430876773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10074.53539396075</v>
      </c>
      <c r="D113">
        <v>11320.147827251645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3109.3325633640675</v>
      </c>
      <c r="D115">
        <v>2394.0858363966499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36299.00732200365</v>
      </c>
      <c r="D118">
        <v>48165.299393999921</v>
      </c>
    </row>
    <row r="119" spans="1:4" x14ac:dyDescent="0.35">
      <c r="A119" t="s">
        <v>225</v>
      </c>
      <c r="B119">
        <v>118</v>
      </c>
      <c r="C119">
        <v>71712.409401134559</v>
      </c>
      <c r="D119">
        <v>200418.91347324746</v>
      </c>
    </row>
    <row r="120" spans="1:4" x14ac:dyDescent="0.35">
      <c r="A120" t="s">
        <v>226</v>
      </c>
      <c r="B120">
        <v>119</v>
      </c>
      <c r="C120">
        <v>18762.038931209987</v>
      </c>
      <c r="D120">
        <v>11323.995612961506</v>
      </c>
    </row>
    <row r="121" spans="1:4" x14ac:dyDescent="0.35">
      <c r="A121" t="s">
        <v>227</v>
      </c>
      <c r="B121">
        <v>120</v>
      </c>
      <c r="C121">
        <v>49145.374119823959</v>
      </c>
      <c r="D121">
        <v>74232.192244966893</v>
      </c>
    </row>
    <row r="122" spans="1:4" x14ac:dyDescent="0.35">
      <c r="A122" t="s">
        <v>228</v>
      </c>
      <c r="B122">
        <v>121</v>
      </c>
      <c r="C122">
        <v>37231.9664727052</v>
      </c>
      <c r="D122">
        <v>35091.081151523067</v>
      </c>
    </row>
    <row r="123" spans="1:4" x14ac:dyDescent="0.35">
      <c r="A123" t="s">
        <v>229</v>
      </c>
      <c r="B123">
        <v>122</v>
      </c>
      <c r="C123">
        <v>30182.030309745551</v>
      </c>
      <c r="D123">
        <v>58440.200724317045</v>
      </c>
    </row>
    <row r="124" spans="1:4" x14ac:dyDescent="0.35">
      <c r="A124" t="s">
        <v>230</v>
      </c>
      <c r="B124">
        <v>123</v>
      </c>
      <c r="C124">
        <v>89580.424171788633</v>
      </c>
      <c r="D124">
        <v>276674.79793330393</v>
      </c>
    </row>
    <row r="125" spans="1:4" x14ac:dyDescent="0.35">
      <c r="A125" t="s">
        <v>231</v>
      </c>
      <c r="B125">
        <v>124</v>
      </c>
      <c r="C125">
        <v>36839.201170180146</v>
      </c>
      <c r="D125">
        <v>42678.266816645759</v>
      </c>
    </row>
    <row r="126" spans="1:4" x14ac:dyDescent="0.35">
      <c r="A126" t="s">
        <v>232</v>
      </c>
      <c r="B126">
        <v>125</v>
      </c>
      <c r="C126">
        <v>23388.918157156848</v>
      </c>
      <c r="D126">
        <v>19097.55614670306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2.3763662508188938E-4</v>
      </c>
      <c r="D143">
        <v>0.61576074922436219</v>
      </c>
    </row>
    <row r="144" spans="1:4" x14ac:dyDescent="0.35">
      <c r="A144" t="s">
        <v>250</v>
      </c>
      <c r="B144">
        <v>143</v>
      </c>
      <c r="C144">
        <v>3.0811214869340349E-4</v>
      </c>
      <c r="D144">
        <v>1.7664941146988999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1.436918320348435E-3</v>
      </c>
      <c r="D147">
        <v>9.9456482740924148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13484.716349471826</v>
      </c>
      <c r="D151">
        <v>13546.105541713343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2603.0075687320436</v>
      </c>
      <c r="D153">
        <v>3646.9854561732036</v>
      </c>
    </row>
    <row r="154" spans="1:4" x14ac:dyDescent="0.35">
      <c r="A154" t="s">
        <v>260</v>
      </c>
      <c r="B154">
        <v>153</v>
      </c>
      <c r="C154">
        <v>300.33496909480795</v>
      </c>
      <c r="D154">
        <v>267.62309939164743</v>
      </c>
    </row>
    <row r="155" spans="1:4" x14ac:dyDescent="0.35">
      <c r="A155" t="s">
        <v>261</v>
      </c>
      <c r="B155">
        <v>154</v>
      </c>
      <c r="C155">
        <v>10251.86479975813</v>
      </c>
      <c r="D155">
        <v>12443.573673380455</v>
      </c>
    </row>
    <row r="156" spans="1:4" x14ac:dyDescent="0.35">
      <c r="A156" t="s">
        <v>327</v>
      </c>
      <c r="B156">
        <v>155</v>
      </c>
      <c r="C156">
        <v>5974.7934007964841</v>
      </c>
      <c r="D156">
        <v>6528.1460597140949</v>
      </c>
    </row>
    <row r="157" spans="1:4" x14ac:dyDescent="0.35">
      <c r="A157" t="s">
        <v>262</v>
      </c>
      <c r="B157">
        <v>156</v>
      </c>
      <c r="C157">
        <v>85943.541466606242</v>
      </c>
      <c r="D157">
        <v>33100.314313580813</v>
      </c>
    </row>
    <row r="158" spans="1:4" x14ac:dyDescent="0.35">
      <c r="A158" t="s">
        <v>263</v>
      </c>
      <c r="B158">
        <v>157</v>
      </c>
      <c r="C158">
        <v>5572.1739016774882</v>
      </c>
      <c r="D158">
        <v>3171.1488866311161</v>
      </c>
    </row>
    <row r="159" spans="1:4" x14ac:dyDescent="0.35">
      <c r="A159" t="s">
        <v>264</v>
      </c>
      <c r="B159">
        <v>158</v>
      </c>
      <c r="C159">
        <v>27511.76002557659</v>
      </c>
      <c r="D159">
        <v>10140.355411804983</v>
      </c>
    </row>
    <row r="160" spans="1:4" x14ac:dyDescent="0.35">
      <c r="A160" t="s">
        <v>265</v>
      </c>
      <c r="B160">
        <v>159</v>
      </c>
      <c r="C160">
        <v>1057.6015757449809</v>
      </c>
      <c r="D160">
        <v>330.2855573255946</v>
      </c>
    </row>
    <row r="161" spans="1:4" x14ac:dyDescent="0.35">
      <c r="A161" t="s">
        <v>266</v>
      </c>
      <c r="B161">
        <v>160</v>
      </c>
      <c r="C161">
        <v>12839.093744799988</v>
      </c>
      <c r="D161">
        <v>15014.74323279296</v>
      </c>
    </row>
    <row r="162" spans="1:4" x14ac:dyDescent="0.35">
      <c r="A162" t="s">
        <v>267</v>
      </c>
      <c r="B162">
        <v>161</v>
      </c>
      <c r="C162">
        <v>1089.6578736359884</v>
      </c>
      <c r="D162">
        <v>375.35929863382273</v>
      </c>
    </row>
    <row r="163" spans="1:4" x14ac:dyDescent="0.35">
      <c r="A163" t="s">
        <v>268</v>
      </c>
      <c r="B163">
        <v>162</v>
      </c>
      <c r="C163">
        <v>19131.337909584036</v>
      </c>
      <c r="D163">
        <v>21658.675597835947</v>
      </c>
    </row>
    <row r="164" spans="1:4" x14ac:dyDescent="0.35">
      <c r="A164" t="s">
        <v>269</v>
      </c>
      <c r="B164">
        <v>163</v>
      </c>
      <c r="C164">
        <v>20508.567560209998</v>
      </c>
      <c r="D164">
        <v>6644.3481510992478</v>
      </c>
    </row>
    <row r="165" spans="1:4" x14ac:dyDescent="0.35">
      <c r="A165" t="s">
        <v>270</v>
      </c>
      <c r="B165">
        <v>164</v>
      </c>
      <c r="C165">
        <v>9494.8116089587402</v>
      </c>
      <c r="D165">
        <v>5999.0188197427378</v>
      </c>
    </row>
    <row r="166" spans="1:4" x14ac:dyDescent="0.35">
      <c r="A166" t="s">
        <v>271</v>
      </c>
      <c r="B166">
        <v>165</v>
      </c>
      <c r="C166">
        <v>13698.114908038853</v>
      </c>
      <c r="D166">
        <v>11910.58381769665</v>
      </c>
    </row>
    <row r="167" spans="1:4" x14ac:dyDescent="0.35">
      <c r="A167" t="s">
        <v>272</v>
      </c>
      <c r="B167">
        <v>166</v>
      </c>
      <c r="C167">
        <v>6088.3771978831046</v>
      </c>
      <c r="D167">
        <v>8025.9892467349682</v>
      </c>
    </row>
    <row r="168" spans="1:4" x14ac:dyDescent="0.35">
      <c r="A168" t="s">
        <v>273</v>
      </c>
      <c r="B168">
        <v>167</v>
      </c>
      <c r="C168">
        <v>1612.0227525407456</v>
      </c>
      <c r="D168">
        <v>1172.2233440731461</v>
      </c>
    </row>
    <row r="169" spans="1:4" x14ac:dyDescent="0.35">
      <c r="A169" t="s">
        <v>274</v>
      </c>
      <c r="B169">
        <v>168</v>
      </c>
      <c r="C169">
        <v>7766.3385439225258</v>
      </c>
      <c r="D169">
        <v>9981.5668681018342</v>
      </c>
    </row>
    <row r="170" spans="1:4" x14ac:dyDescent="0.35">
      <c r="A170" t="s">
        <v>275</v>
      </c>
      <c r="B170">
        <v>169</v>
      </c>
      <c r="C170">
        <v>3966.3797236678356</v>
      </c>
      <c r="D170">
        <v>2649.9861475131506</v>
      </c>
    </row>
    <row r="171" spans="1:4" x14ac:dyDescent="0.35">
      <c r="A171" t="s">
        <v>276</v>
      </c>
      <c r="B171">
        <v>170</v>
      </c>
      <c r="C171">
        <v>18910.69454400563</v>
      </c>
      <c r="D171">
        <v>17461.089969740126</v>
      </c>
    </row>
    <row r="172" spans="1:4" x14ac:dyDescent="0.35">
      <c r="A172" t="s">
        <v>277</v>
      </c>
      <c r="B172">
        <v>171</v>
      </c>
      <c r="C172">
        <v>10309.381106993274</v>
      </c>
      <c r="D172">
        <v>12423.803834020657</v>
      </c>
    </row>
    <row r="173" spans="1:4" x14ac:dyDescent="0.35">
      <c r="A173" t="s">
        <v>278</v>
      </c>
      <c r="B173">
        <v>172</v>
      </c>
      <c r="C173">
        <v>69017.054150916185</v>
      </c>
      <c r="D173">
        <v>56535.708804944836</v>
      </c>
    </row>
    <row r="174" spans="1:4" x14ac:dyDescent="0.35">
      <c r="A174" t="s">
        <v>279</v>
      </c>
      <c r="B174">
        <v>173</v>
      </c>
      <c r="C174">
        <v>4332.5142172286342</v>
      </c>
      <c r="D174">
        <v>9595.9419076967224</v>
      </c>
    </row>
    <row r="175" spans="1:4" x14ac:dyDescent="0.35">
      <c r="A175" t="s">
        <v>280</v>
      </c>
      <c r="B175">
        <v>174</v>
      </c>
      <c r="C175">
        <v>5128.6887404505997</v>
      </c>
      <c r="D175">
        <v>1758.8208912482482</v>
      </c>
    </row>
    <row r="176" spans="1:4" x14ac:dyDescent="0.35">
      <c r="A176" t="s">
        <v>281</v>
      </c>
      <c r="B176">
        <v>175</v>
      </c>
      <c r="C176">
        <v>8853.0122508177083</v>
      </c>
      <c r="D176">
        <v>3189.5108035814173</v>
      </c>
    </row>
    <row r="177" spans="1:4" x14ac:dyDescent="0.35">
      <c r="A177" t="s">
        <v>282</v>
      </c>
      <c r="B177">
        <v>176</v>
      </c>
      <c r="C177">
        <v>70.732549173424218</v>
      </c>
      <c r="D177">
        <v>69.097024604085021</v>
      </c>
    </row>
    <row r="178" spans="1:4" x14ac:dyDescent="0.35">
      <c r="A178" t="s">
        <v>283</v>
      </c>
      <c r="B178">
        <v>177</v>
      </c>
      <c r="C178">
        <v>78.899732872145819</v>
      </c>
      <c r="D178">
        <v>82.490385448745755</v>
      </c>
    </row>
    <row r="179" spans="1:4" x14ac:dyDescent="0.35">
      <c r="A179" t="s">
        <v>284</v>
      </c>
      <c r="B179">
        <v>178</v>
      </c>
      <c r="C179">
        <v>49.274293970794176</v>
      </c>
      <c r="D179">
        <v>66.329677825684115</v>
      </c>
    </row>
    <row r="180" spans="1:4" x14ac:dyDescent="0.35">
      <c r="A180" t="s">
        <v>285</v>
      </c>
      <c r="B180">
        <v>179</v>
      </c>
      <c r="C180">
        <v>184.98058565413385</v>
      </c>
      <c r="D180">
        <v>201.40283460787003</v>
      </c>
    </row>
    <row r="181" spans="1:4" x14ac:dyDescent="0.35">
      <c r="A181" t="s">
        <v>286</v>
      </c>
      <c r="B181">
        <v>180</v>
      </c>
      <c r="C181">
        <v>17.789964034801727</v>
      </c>
      <c r="D181">
        <v>16.01657776384895</v>
      </c>
    </row>
    <row r="182" spans="1:4" x14ac:dyDescent="0.35">
      <c r="A182" t="s">
        <v>287</v>
      </c>
      <c r="B182">
        <v>181</v>
      </c>
      <c r="C182">
        <v>41.949026565221736</v>
      </c>
      <c r="D182">
        <v>47.501892895820383</v>
      </c>
    </row>
    <row r="183" spans="1:4" x14ac:dyDescent="0.35">
      <c r="A183" t="s">
        <v>288</v>
      </c>
      <c r="B183">
        <v>182</v>
      </c>
      <c r="C183">
        <v>103.87082368914918</v>
      </c>
      <c r="D183">
        <v>111.23327363701476</v>
      </c>
    </row>
    <row r="184" spans="1:4" x14ac:dyDescent="0.35">
      <c r="A184" t="s">
        <v>289</v>
      </c>
      <c r="B184">
        <v>183</v>
      </c>
      <c r="C184">
        <v>10.106355134831114</v>
      </c>
      <c r="D184">
        <v>13.741891825063153</v>
      </c>
    </row>
    <row r="185" spans="1:4" x14ac:dyDescent="0.35">
      <c r="A185" t="s">
        <v>290</v>
      </c>
      <c r="B185">
        <v>184</v>
      </c>
      <c r="C185">
        <v>2.5123155476898718</v>
      </c>
      <c r="D185">
        <v>1.9321892082603569</v>
      </c>
    </row>
    <row r="186" spans="1:4" x14ac:dyDescent="0.35">
      <c r="A186" t="s">
        <v>291</v>
      </c>
      <c r="B186">
        <v>185</v>
      </c>
      <c r="C186">
        <v>132.00420235968025</v>
      </c>
      <c r="D186">
        <v>104.29122244745555</v>
      </c>
    </row>
    <row r="187" spans="1:4" x14ac:dyDescent="0.35">
      <c r="A187" t="s">
        <v>292</v>
      </c>
      <c r="B187">
        <v>186</v>
      </c>
      <c r="C187">
        <v>121.7770463756415</v>
      </c>
      <c r="D187">
        <v>85.367194601856355</v>
      </c>
    </row>
    <row r="188" spans="1:4" x14ac:dyDescent="0.35">
      <c r="A188" t="s">
        <v>293</v>
      </c>
      <c r="B188">
        <v>187</v>
      </c>
      <c r="C188">
        <v>3.1327708265799181</v>
      </c>
      <c r="D188">
        <v>1.8538824684644233</v>
      </c>
    </row>
    <row r="189" spans="1:4" x14ac:dyDescent="0.35">
      <c r="A189" t="s">
        <v>294</v>
      </c>
      <c r="B189">
        <v>188</v>
      </c>
      <c r="C189">
        <v>66.906826685019823</v>
      </c>
      <c r="D189">
        <v>40.04268063984928</v>
      </c>
    </row>
    <row r="190" spans="1:4" x14ac:dyDescent="0.35">
      <c r="A190" t="s">
        <v>295</v>
      </c>
      <c r="B190">
        <v>189</v>
      </c>
      <c r="C190">
        <v>109.54812474443307</v>
      </c>
      <c r="D190">
        <v>68.60779560890262</v>
      </c>
    </row>
    <row r="191" spans="1:4" x14ac:dyDescent="0.35">
      <c r="A191" t="s">
        <v>296</v>
      </c>
      <c r="B191">
        <v>190</v>
      </c>
      <c r="C191">
        <v>143.60255132736702</v>
      </c>
      <c r="D191">
        <v>23.586816326084168</v>
      </c>
    </row>
    <row r="192" spans="1:4" x14ac:dyDescent="0.35">
      <c r="A192" t="s">
        <v>297</v>
      </c>
      <c r="B192">
        <v>191</v>
      </c>
      <c r="C192">
        <v>97.327702376858781</v>
      </c>
      <c r="D192">
        <v>53.082777893600813</v>
      </c>
    </row>
    <row r="193" spans="1:4" x14ac:dyDescent="0.35">
      <c r="A193" t="s">
        <v>298</v>
      </c>
      <c r="B193">
        <v>192</v>
      </c>
      <c r="C193">
        <v>27.97643962944597</v>
      </c>
      <c r="D193">
        <v>20.601323119904514</v>
      </c>
    </row>
    <row r="194" spans="1:4" x14ac:dyDescent="0.35">
      <c r="A194" t="s">
        <v>299</v>
      </c>
      <c r="B194">
        <v>193</v>
      </c>
      <c r="C194">
        <v>120.56664354479653</v>
      </c>
      <c r="D194">
        <v>94.94579253885064</v>
      </c>
    </row>
    <row r="195" spans="1:4" x14ac:dyDescent="0.35">
      <c r="A195" t="s">
        <v>300</v>
      </c>
      <c r="B195">
        <v>194</v>
      </c>
      <c r="C195">
        <v>22.574101919431786</v>
      </c>
      <c r="D195">
        <v>2.4416182712210035</v>
      </c>
    </row>
    <row r="196" spans="1:4" x14ac:dyDescent="0.35">
      <c r="A196" t="s">
        <v>301</v>
      </c>
      <c r="B196">
        <v>195</v>
      </c>
      <c r="C196">
        <v>30.40195780256116</v>
      </c>
      <c r="D196">
        <v>17.246340951920484</v>
      </c>
    </row>
    <row r="197" spans="1:4" x14ac:dyDescent="0.35">
      <c r="A197" t="s">
        <v>302</v>
      </c>
      <c r="B197">
        <v>196</v>
      </c>
      <c r="C197">
        <v>1539.299954658861</v>
      </c>
      <c r="D197">
        <v>10088.774331859449</v>
      </c>
    </row>
    <row r="198" spans="1:4" x14ac:dyDescent="0.35">
      <c r="A198" t="s">
        <v>303</v>
      </c>
      <c r="B198">
        <v>197</v>
      </c>
      <c r="C198">
        <v>3614.323396318744</v>
      </c>
      <c r="D198">
        <v>1803.650788666569</v>
      </c>
    </row>
    <row r="199" spans="1:4" x14ac:dyDescent="0.35">
      <c r="A199" t="s">
        <v>304</v>
      </c>
      <c r="B199">
        <v>198</v>
      </c>
      <c r="C199">
        <v>1373.412820724524</v>
      </c>
      <c r="D199">
        <v>573.89362772550714</v>
      </c>
    </row>
    <row r="200" spans="1:4" x14ac:dyDescent="0.35">
      <c r="A200" t="s">
        <v>305</v>
      </c>
      <c r="B200">
        <v>199</v>
      </c>
      <c r="C200">
        <v>315.55453442242685</v>
      </c>
      <c r="D200">
        <v>152.11825951263822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0.6192569768822962</v>
      </c>
      <c r="D2">
        <v>10.840523331084544</v>
      </c>
    </row>
    <row r="3" spans="1:4" x14ac:dyDescent="0.35">
      <c r="A3" t="s">
        <v>111</v>
      </c>
      <c r="B3">
        <v>2</v>
      </c>
      <c r="C3">
        <v>194.68259124222979</v>
      </c>
      <c r="D3">
        <v>243.92109622381821</v>
      </c>
    </row>
    <row r="4" spans="1:4" x14ac:dyDescent="0.35">
      <c r="A4" t="s">
        <v>112</v>
      </c>
      <c r="B4">
        <v>3</v>
      </c>
      <c r="C4">
        <v>131.08637940910037</v>
      </c>
      <c r="D4">
        <v>13.627267499729719</v>
      </c>
    </row>
    <row r="5" spans="1:4" x14ac:dyDescent="0.35">
      <c r="A5" t="s">
        <v>113</v>
      </c>
      <c r="B5">
        <v>4</v>
      </c>
      <c r="C5">
        <v>478.94454298928923</v>
      </c>
      <c r="D5">
        <v>1412.9594266667405</v>
      </c>
    </row>
    <row r="6" spans="1:4" x14ac:dyDescent="0.35">
      <c r="A6" t="s">
        <v>114</v>
      </c>
      <c r="B6">
        <v>5</v>
      </c>
      <c r="C6">
        <v>310.83241473751536</v>
      </c>
      <c r="D6">
        <v>65.178869733993864</v>
      </c>
    </row>
    <row r="7" spans="1:4" x14ac:dyDescent="0.35">
      <c r="A7" t="s">
        <v>115</v>
      </c>
      <c r="B7">
        <v>6</v>
      </c>
      <c r="C7">
        <v>0.4628059584907509</v>
      </c>
      <c r="D7">
        <v>0.28964521355085721</v>
      </c>
    </row>
    <row r="8" spans="1:4" x14ac:dyDescent="0.35">
      <c r="A8" t="s">
        <v>116</v>
      </c>
      <c r="B8">
        <v>7</v>
      </c>
      <c r="C8">
        <v>5.0947917917646075</v>
      </c>
      <c r="D8">
        <v>305.96780550398461</v>
      </c>
    </row>
    <row r="9" spans="1:4" x14ac:dyDescent="0.35">
      <c r="A9" t="s">
        <v>117</v>
      </c>
      <c r="B9">
        <v>8</v>
      </c>
      <c r="C9">
        <v>139.59995644195357</v>
      </c>
      <c r="D9">
        <v>38.299668510337099</v>
      </c>
    </row>
    <row r="10" spans="1:4" x14ac:dyDescent="0.35">
      <c r="A10" t="s">
        <v>118</v>
      </c>
      <c r="B10">
        <v>9</v>
      </c>
      <c r="C10">
        <v>32.805233637942401</v>
      </c>
      <c r="D10">
        <v>0.63146315391024166</v>
      </c>
    </row>
    <row r="11" spans="1:4" x14ac:dyDescent="0.35">
      <c r="A11" t="s">
        <v>119</v>
      </c>
      <c r="B11">
        <v>10</v>
      </c>
      <c r="C11">
        <v>2.1707965292068909</v>
      </c>
      <c r="D11">
        <v>13.172950185678859</v>
      </c>
    </row>
    <row r="12" spans="1:4" x14ac:dyDescent="0.35">
      <c r="A12" t="s">
        <v>120</v>
      </c>
      <c r="B12">
        <v>11</v>
      </c>
      <c r="C12">
        <v>8.3055699586151395</v>
      </c>
      <c r="D12">
        <v>13.53348453760527</v>
      </c>
    </row>
    <row r="13" spans="1:4" x14ac:dyDescent="0.35">
      <c r="A13" t="s">
        <v>121</v>
      </c>
      <c r="B13">
        <v>12</v>
      </c>
      <c r="C13">
        <v>26.586807031585625</v>
      </c>
      <c r="D13">
        <v>5.0949663747163934</v>
      </c>
    </row>
    <row r="14" spans="1:4" x14ac:dyDescent="0.35">
      <c r="A14" t="s">
        <v>122</v>
      </c>
      <c r="B14">
        <v>13</v>
      </c>
      <c r="C14">
        <v>57.889223938159375</v>
      </c>
      <c r="D14">
        <v>70.542674466979875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2.6566900173844148E-3</v>
      </c>
      <c r="D16">
        <v>2.060506190708296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30.976478364402446</v>
      </c>
      <c r="D19">
        <v>29.623421039595566</v>
      </c>
    </row>
    <row r="20" spans="1:4" x14ac:dyDescent="0.35">
      <c r="A20" t="s">
        <v>128</v>
      </c>
      <c r="B20">
        <v>19</v>
      </c>
      <c r="C20">
        <v>84.039538023358972</v>
      </c>
      <c r="D20">
        <v>640.19813057346823</v>
      </c>
    </row>
    <row r="21" spans="1:4" x14ac:dyDescent="0.35">
      <c r="A21" t="s">
        <v>129</v>
      </c>
      <c r="B21">
        <v>20</v>
      </c>
      <c r="C21">
        <v>5.2156178593603855</v>
      </c>
      <c r="D21">
        <v>0</v>
      </c>
    </row>
    <row r="22" spans="1:4" x14ac:dyDescent="0.35">
      <c r="A22" t="s">
        <v>130</v>
      </c>
      <c r="B22">
        <v>21</v>
      </c>
      <c r="C22">
        <v>2.6782254711761002</v>
      </c>
      <c r="D22">
        <v>0</v>
      </c>
    </row>
    <row r="23" spans="1:4" x14ac:dyDescent="0.35">
      <c r="A23" t="s">
        <v>131</v>
      </c>
      <c r="B23">
        <v>22</v>
      </c>
      <c r="C23">
        <v>14.235093769538132</v>
      </c>
      <c r="D23">
        <v>0</v>
      </c>
    </row>
    <row r="24" spans="1:4" x14ac:dyDescent="0.35">
      <c r="A24" t="s">
        <v>132</v>
      </c>
      <c r="B24">
        <v>23</v>
      </c>
      <c r="C24">
        <v>4.7120924319657238E-3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14.04346787094393</v>
      </c>
      <c r="D26">
        <v>3.536800905935867E-2</v>
      </c>
    </row>
    <row r="27" spans="1:4" x14ac:dyDescent="0.35">
      <c r="A27" t="s">
        <v>135</v>
      </c>
      <c r="B27">
        <v>26</v>
      </c>
      <c r="C27">
        <v>3.680576030099818</v>
      </c>
      <c r="D27">
        <v>0</v>
      </c>
    </row>
    <row r="28" spans="1:4" x14ac:dyDescent="0.35">
      <c r="A28" t="s">
        <v>136</v>
      </c>
      <c r="B28">
        <v>27</v>
      </c>
      <c r="C28">
        <v>0.56114973050488637</v>
      </c>
      <c r="D28">
        <v>0</v>
      </c>
    </row>
    <row r="29" spans="1:4" x14ac:dyDescent="0.35">
      <c r="A29" t="s">
        <v>137</v>
      </c>
      <c r="B29">
        <v>28</v>
      </c>
      <c r="C29">
        <v>4311.9875067829871</v>
      </c>
      <c r="D29">
        <v>25.883547697549453</v>
      </c>
    </row>
    <row r="30" spans="1:4" x14ac:dyDescent="0.35">
      <c r="A30" t="s">
        <v>138</v>
      </c>
      <c r="B30">
        <v>29</v>
      </c>
      <c r="C30">
        <v>311.75441732601234</v>
      </c>
      <c r="D30">
        <v>0</v>
      </c>
    </row>
    <row r="31" spans="1:4" x14ac:dyDescent="0.35">
      <c r="A31" t="s">
        <v>139</v>
      </c>
      <c r="B31">
        <v>30</v>
      </c>
      <c r="C31">
        <v>95.824345582672919</v>
      </c>
      <c r="D31">
        <v>0</v>
      </c>
    </row>
    <row r="32" spans="1:4" x14ac:dyDescent="0.35">
      <c r="A32" t="s">
        <v>140</v>
      </c>
      <c r="B32">
        <v>31</v>
      </c>
      <c r="C32">
        <v>5.8531812672885607E-4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</v>
      </c>
      <c r="D34">
        <v>8.434725608484106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50.302417872858108</v>
      </c>
      <c r="D36">
        <v>5.5836703594941729E-3</v>
      </c>
    </row>
    <row r="37" spans="1:4" x14ac:dyDescent="0.35">
      <c r="A37" t="s">
        <v>145</v>
      </c>
      <c r="B37">
        <v>36</v>
      </c>
      <c r="C37">
        <v>14.024209963180525</v>
      </c>
      <c r="D37">
        <v>38.404276073034559</v>
      </c>
    </row>
    <row r="38" spans="1:4" x14ac:dyDescent="0.35">
      <c r="A38" t="s">
        <v>146</v>
      </c>
      <c r="B38">
        <v>37</v>
      </c>
      <c r="C38">
        <v>4.6153520191668206E-3</v>
      </c>
      <c r="D38">
        <v>0.30876172331321167</v>
      </c>
    </row>
    <row r="39" spans="1:4" x14ac:dyDescent="0.35">
      <c r="A39" t="s">
        <v>147</v>
      </c>
      <c r="B39">
        <v>38</v>
      </c>
      <c r="C39">
        <v>9.6072434861718181E-2</v>
      </c>
      <c r="D39">
        <v>86.366347749811226</v>
      </c>
    </row>
    <row r="40" spans="1:4" x14ac:dyDescent="0.35">
      <c r="A40" t="s">
        <v>148</v>
      </c>
      <c r="B40">
        <v>39</v>
      </c>
      <c r="C40">
        <v>1.2240136037527201</v>
      </c>
      <c r="D40">
        <v>3.4854600243839766E-4</v>
      </c>
    </row>
    <row r="41" spans="1:4" x14ac:dyDescent="0.35">
      <c r="A41" t="s">
        <v>149</v>
      </c>
      <c r="B41">
        <v>40</v>
      </c>
      <c r="C41">
        <v>32.384042324889734</v>
      </c>
      <c r="D41">
        <v>0</v>
      </c>
    </row>
    <row r="42" spans="1:4" x14ac:dyDescent="0.35">
      <c r="A42" t="s">
        <v>150</v>
      </c>
      <c r="B42">
        <v>41</v>
      </c>
      <c r="C42">
        <v>11.817880572225677</v>
      </c>
      <c r="D42">
        <v>99.749971996222158</v>
      </c>
    </row>
    <row r="43" spans="1:4" x14ac:dyDescent="0.35">
      <c r="A43" t="s">
        <v>151</v>
      </c>
      <c r="B43">
        <v>42</v>
      </c>
      <c r="C43">
        <v>18.078817886682799</v>
      </c>
      <c r="D43">
        <v>146.22601902334696</v>
      </c>
    </row>
    <row r="44" spans="1:4" x14ac:dyDescent="0.35">
      <c r="A44" t="s">
        <v>152</v>
      </c>
      <c r="B44">
        <v>43</v>
      </c>
      <c r="C44">
        <v>475.49633923909363</v>
      </c>
      <c r="D44">
        <v>4.3875677585235646</v>
      </c>
    </row>
    <row r="45" spans="1:4" x14ac:dyDescent="0.35">
      <c r="A45" t="s">
        <v>153</v>
      </c>
      <c r="B45">
        <v>44</v>
      </c>
      <c r="C45">
        <v>676.41811869427283</v>
      </c>
      <c r="D45">
        <v>12.061989443861997</v>
      </c>
    </row>
    <row r="46" spans="1:4" x14ac:dyDescent="0.35">
      <c r="A46" t="s">
        <v>154</v>
      </c>
      <c r="B46">
        <v>45</v>
      </c>
      <c r="C46">
        <v>144.40309381148018</v>
      </c>
      <c r="D46">
        <v>42.940931959445088</v>
      </c>
    </row>
    <row r="47" spans="1:4" x14ac:dyDescent="0.35">
      <c r="A47" t="s">
        <v>155</v>
      </c>
      <c r="B47">
        <v>46</v>
      </c>
      <c r="C47">
        <v>92.203239353025836</v>
      </c>
      <c r="D47">
        <v>73.958796261471463</v>
      </c>
    </row>
    <row r="48" spans="1:4" x14ac:dyDescent="0.35">
      <c r="A48" t="s">
        <v>156</v>
      </c>
      <c r="B48">
        <v>47</v>
      </c>
      <c r="C48">
        <v>171.98312072020971</v>
      </c>
      <c r="D48">
        <v>580.62911275529666</v>
      </c>
    </row>
    <row r="49" spans="1:4" x14ac:dyDescent="0.35">
      <c r="A49" t="s">
        <v>157</v>
      </c>
      <c r="B49">
        <v>48</v>
      </c>
      <c r="C49">
        <v>1084.3613517787528</v>
      </c>
      <c r="D49">
        <v>856.00310504150741</v>
      </c>
    </row>
    <row r="50" spans="1:4" x14ac:dyDescent="0.35">
      <c r="A50" t="s">
        <v>158</v>
      </c>
      <c r="B50">
        <v>49</v>
      </c>
      <c r="C50">
        <v>12.706887148659861</v>
      </c>
      <c r="D50">
        <v>42.383194290295179</v>
      </c>
    </row>
    <row r="51" spans="1:4" x14ac:dyDescent="0.35">
      <c r="A51" t="s">
        <v>159</v>
      </c>
      <c r="B51">
        <v>50</v>
      </c>
      <c r="C51">
        <v>167.30763828627235</v>
      </c>
      <c r="D51">
        <v>2.859974797498066</v>
      </c>
    </row>
    <row r="52" spans="1:4" x14ac:dyDescent="0.35">
      <c r="A52" t="s">
        <v>160</v>
      </c>
      <c r="B52">
        <v>51</v>
      </c>
      <c r="C52">
        <v>2097.7086268184189</v>
      </c>
      <c r="D52">
        <v>2676.3824115799243</v>
      </c>
    </row>
    <row r="53" spans="1:4" x14ac:dyDescent="0.35">
      <c r="A53" t="s">
        <v>161</v>
      </c>
      <c r="B53">
        <v>52</v>
      </c>
      <c r="C53">
        <v>308.20115057924266</v>
      </c>
      <c r="D53">
        <v>277.31663848632331</v>
      </c>
    </row>
    <row r="54" spans="1:4" x14ac:dyDescent="0.35">
      <c r="A54" t="s">
        <v>162</v>
      </c>
      <c r="B54">
        <v>53</v>
      </c>
      <c r="C54">
        <v>407.70008806525965</v>
      </c>
      <c r="D54">
        <v>65.253733867210983</v>
      </c>
    </row>
    <row r="55" spans="1:4" x14ac:dyDescent="0.35">
      <c r="A55" t="s">
        <v>163</v>
      </c>
      <c r="B55">
        <v>54</v>
      </c>
      <c r="C55">
        <v>169.76848573512629</v>
      </c>
      <c r="D55">
        <v>379.22457915928754</v>
      </c>
    </row>
    <row r="56" spans="1:4" x14ac:dyDescent="0.35">
      <c r="A56" t="s">
        <v>164</v>
      </c>
      <c r="B56">
        <v>55</v>
      </c>
      <c r="C56">
        <v>769.22785756052099</v>
      </c>
      <c r="D56">
        <v>541.15247441213569</v>
      </c>
    </row>
    <row r="57" spans="1:4" x14ac:dyDescent="0.35">
      <c r="A57" t="s">
        <v>165</v>
      </c>
      <c r="B57">
        <v>56</v>
      </c>
      <c r="C57">
        <v>1210.9960993922891</v>
      </c>
      <c r="D57">
        <v>728.1756910198701</v>
      </c>
    </row>
    <row r="58" spans="1:4" x14ac:dyDescent="0.35">
      <c r="A58" t="s">
        <v>166</v>
      </c>
      <c r="B58">
        <v>57</v>
      </c>
      <c r="C58">
        <v>426.54783066118148</v>
      </c>
      <c r="D58">
        <v>142.44472362417761</v>
      </c>
    </row>
    <row r="59" spans="1:4" x14ac:dyDescent="0.35">
      <c r="A59" t="s">
        <v>167</v>
      </c>
      <c r="B59">
        <v>58</v>
      </c>
      <c r="C59">
        <v>301.16086686032043</v>
      </c>
      <c r="D59">
        <v>122.01096472110163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58.973446105881173</v>
      </c>
      <c r="D61">
        <v>90.931884112451357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883.56795290865989</v>
      </c>
      <c r="D63">
        <v>284.24662977934838</v>
      </c>
    </row>
    <row r="64" spans="1:4" x14ac:dyDescent="0.35">
      <c r="A64" t="s">
        <v>171</v>
      </c>
      <c r="B64">
        <v>63</v>
      </c>
      <c r="C64">
        <v>243.69988983026531</v>
      </c>
      <c r="D64">
        <v>190.07861060223695</v>
      </c>
    </row>
    <row r="65" spans="1:4" x14ac:dyDescent="0.35">
      <c r="A65" t="s">
        <v>172</v>
      </c>
      <c r="B65">
        <v>64</v>
      </c>
      <c r="C65">
        <v>1.2525210693034354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1.9121801310016191E-3</v>
      </c>
      <c r="D67">
        <v>0</v>
      </c>
    </row>
    <row r="68" spans="1:4" x14ac:dyDescent="0.35">
      <c r="A68" t="s">
        <v>175</v>
      </c>
      <c r="B68">
        <v>67</v>
      </c>
      <c r="C68">
        <v>370.76081147053031</v>
      </c>
      <c r="D68">
        <v>2731.6220882997391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152.42821602629903</v>
      </c>
      <c r="D71">
        <v>626.80935398720442</v>
      </c>
    </row>
    <row r="72" spans="1:4" x14ac:dyDescent="0.35">
      <c r="A72" t="s">
        <v>179</v>
      </c>
      <c r="B72">
        <v>71</v>
      </c>
      <c r="C72">
        <v>52.930656459004005</v>
      </c>
      <c r="D72">
        <v>3.5419317072212722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565.70431890738337</v>
      </c>
      <c r="D74">
        <v>893.05535099403983</v>
      </c>
    </row>
    <row r="75" spans="1:4" x14ac:dyDescent="0.35">
      <c r="A75" t="s">
        <v>182</v>
      </c>
      <c r="B75">
        <v>74</v>
      </c>
      <c r="C75">
        <v>3.0030786617522686E-3</v>
      </c>
      <c r="D75">
        <v>2.0159544083885616E-3</v>
      </c>
    </row>
    <row r="76" spans="1:4" x14ac:dyDescent="0.35">
      <c r="A76" t="s">
        <v>183</v>
      </c>
      <c r="B76">
        <v>75</v>
      </c>
      <c r="C76">
        <v>20.376740392837981</v>
      </c>
      <c r="D76">
        <v>185.09801378249492</v>
      </c>
    </row>
    <row r="77" spans="1:4" x14ac:dyDescent="0.35">
      <c r="A77" t="s">
        <v>184</v>
      </c>
      <c r="B77">
        <v>76</v>
      </c>
      <c r="C77">
        <v>2.7853832196395727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86.617744507338926</v>
      </c>
      <c r="D79">
        <v>126.77040640498949</v>
      </c>
    </row>
    <row r="80" spans="1:4" x14ac:dyDescent="0.35">
      <c r="A80" t="s">
        <v>187</v>
      </c>
      <c r="B80">
        <v>79</v>
      </c>
      <c r="C80">
        <v>9.1107916783743423</v>
      </c>
      <c r="D80">
        <v>0</v>
      </c>
    </row>
    <row r="81" spans="1:4" x14ac:dyDescent="0.35">
      <c r="A81" t="s">
        <v>188</v>
      </c>
      <c r="B81">
        <v>80</v>
      </c>
      <c r="C81">
        <v>1.0287916231226164</v>
      </c>
      <c r="D81">
        <v>0.15358790193427108</v>
      </c>
    </row>
    <row r="82" spans="1:4" x14ac:dyDescent="0.35">
      <c r="A82" t="s">
        <v>189</v>
      </c>
      <c r="B82">
        <v>81</v>
      </c>
      <c r="C82">
        <v>5.5394843696963108</v>
      </c>
      <c r="D82">
        <v>29.68582861720213</v>
      </c>
    </row>
    <row r="83" spans="1:4" x14ac:dyDescent="0.35">
      <c r="A83" t="s">
        <v>190</v>
      </c>
      <c r="B83">
        <v>82</v>
      </c>
      <c r="C83">
        <v>0.24227992805872264</v>
      </c>
      <c r="D83">
        <v>0</v>
      </c>
    </row>
    <row r="84" spans="1:4" x14ac:dyDescent="0.35">
      <c r="A84" t="s">
        <v>191</v>
      </c>
      <c r="B84">
        <v>83</v>
      </c>
      <c r="C84">
        <v>33.743299882967946</v>
      </c>
      <c r="D84">
        <v>5.0186398745262482</v>
      </c>
    </row>
    <row r="85" spans="1:4" x14ac:dyDescent="0.35">
      <c r="A85" t="s">
        <v>192</v>
      </c>
      <c r="B85">
        <v>84</v>
      </c>
      <c r="C85">
        <v>2.0395193616141021</v>
      </c>
      <c r="D85">
        <v>14.093144968329497</v>
      </c>
    </row>
    <row r="86" spans="1:4" x14ac:dyDescent="0.35">
      <c r="A86" t="s">
        <v>193</v>
      </c>
      <c r="B86">
        <v>85</v>
      </c>
      <c r="C86">
        <v>3.3529195347945455</v>
      </c>
      <c r="D86">
        <v>7.321975597115081E-3</v>
      </c>
    </row>
    <row r="87" spans="1:4" x14ac:dyDescent="0.35">
      <c r="A87" t="s">
        <v>194</v>
      </c>
      <c r="B87">
        <v>86</v>
      </c>
      <c r="C87">
        <v>442.01594314984823</v>
      </c>
      <c r="D87">
        <v>235.58156455145576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7.3645365585375968</v>
      </c>
      <c r="D89">
        <v>11.096509188309168</v>
      </c>
    </row>
    <row r="90" spans="1:4" x14ac:dyDescent="0.35">
      <c r="A90" t="s">
        <v>197</v>
      </c>
      <c r="B90">
        <v>89</v>
      </c>
      <c r="C90">
        <v>110.92028503863926</v>
      </c>
      <c r="D90">
        <v>67.274505206383438</v>
      </c>
    </row>
    <row r="91" spans="1:4" x14ac:dyDescent="0.35">
      <c r="A91" t="s">
        <v>198</v>
      </c>
      <c r="B91">
        <v>90</v>
      </c>
      <c r="C91">
        <v>1938.3180449077927</v>
      </c>
      <c r="D91">
        <v>492.30782950784669</v>
      </c>
    </row>
    <row r="92" spans="1:4" x14ac:dyDescent="0.35">
      <c r="A92" t="s">
        <v>199</v>
      </c>
      <c r="B92">
        <v>91</v>
      </c>
      <c r="C92">
        <v>14.366654331269482</v>
      </c>
      <c r="D92">
        <v>9.3963721670460118E-2</v>
      </c>
    </row>
    <row r="93" spans="1:4" x14ac:dyDescent="0.35">
      <c r="A93" t="s">
        <v>200</v>
      </c>
      <c r="B93">
        <v>92</v>
      </c>
      <c r="C93">
        <v>1.6158981560906089</v>
      </c>
      <c r="D93">
        <v>0</v>
      </c>
    </row>
    <row r="94" spans="1:4" x14ac:dyDescent="0.35">
      <c r="A94" t="s">
        <v>201</v>
      </c>
      <c r="B94">
        <v>93</v>
      </c>
      <c r="C94">
        <v>0.27468676553276589</v>
      </c>
      <c r="D94">
        <v>0</v>
      </c>
    </row>
    <row r="95" spans="1:4" x14ac:dyDescent="0.35">
      <c r="A95" t="s">
        <v>202</v>
      </c>
      <c r="B95">
        <v>94</v>
      </c>
      <c r="C95">
        <v>0.39736824656170661</v>
      </c>
      <c r="D95">
        <v>0.26005137324397382</v>
      </c>
    </row>
    <row r="96" spans="1:4" x14ac:dyDescent="0.35">
      <c r="A96" t="s">
        <v>203</v>
      </c>
      <c r="B96">
        <v>95</v>
      </c>
      <c r="C96">
        <v>5.2925876041096616E-2</v>
      </c>
      <c r="D96">
        <v>0</v>
      </c>
    </row>
    <row r="97" spans="1:4" x14ac:dyDescent="0.35">
      <c r="A97" t="s">
        <v>204</v>
      </c>
      <c r="B97">
        <v>96</v>
      </c>
      <c r="C97">
        <v>1145.6552860678592</v>
      </c>
      <c r="D97">
        <v>1070.1541385704877</v>
      </c>
    </row>
    <row r="98" spans="1:4" x14ac:dyDescent="0.35">
      <c r="A98" t="s">
        <v>205</v>
      </c>
      <c r="B98">
        <v>97</v>
      </c>
      <c r="C98">
        <v>144.23264904550766</v>
      </c>
      <c r="D98">
        <v>13.720762129889886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120.86751720981182</v>
      </c>
      <c r="D100">
        <v>25.518752041281779</v>
      </c>
    </row>
    <row r="101" spans="1:4" x14ac:dyDescent="0.35">
      <c r="A101" t="s">
        <v>208</v>
      </c>
      <c r="B101">
        <v>100</v>
      </c>
      <c r="C101">
        <v>0.69190434524315014</v>
      </c>
      <c r="D101">
        <v>16.42164378145247</v>
      </c>
    </row>
    <row r="102" spans="1:4" x14ac:dyDescent="0.35">
      <c r="A102" t="s">
        <v>209</v>
      </c>
      <c r="B102">
        <v>101</v>
      </c>
      <c r="C102">
        <v>40.333170950129158</v>
      </c>
      <c r="D102">
        <v>569.7280358196424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80.611344542177036</v>
      </c>
      <c r="D104">
        <v>119.51286181615269</v>
      </c>
    </row>
    <row r="105" spans="1:4" x14ac:dyDescent="0.35">
      <c r="A105" t="s">
        <v>211</v>
      </c>
      <c r="B105">
        <v>104</v>
      </c>
      <c r="C105">
        <v>759.40755851521305</v>
      </c>
      <c r="D105">
        <v>1117.3427141769778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5.2006458513332046</v>
      </c>
      <c r="D107">
        <v>9.9470509818948205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663.63175265008499</v>
      </c>
      <c r="D109">
        <v>1349.5790455936321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45.633055903880816</v>
      </c>
      <c r="D111">
        <v>9.8171965499639793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316.21859631866164</v>
      </c>
      <c r="D113">
        <v>585.67278662721696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20.189284748518279</v>
      </c>
      <c r="D115">
        <v>1.259165069348924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749.17823963577189</v>
      </c>
      <c r="D118">
        <v>1427.4564964172996</v>
      </c>
    </row>
    <row r="119" spans="1:4" x14ac:dyDescent="0.35">
      <c r="A119" t="s">
        <v>225</v>
      </c>
      <c r="B119">
        <v>118</v>
      </c>
      <c r="C119">
        <v>2025.6431219681833</v>
      </c>
      <c r="D119">
        <v>684.50967353051942</v>
      </c>
    </row>
    <row r="120" spans="1:4" x14ac:dyDescent="0.35">
      <c r="A120" t="s">
        <v>226</v>
      </c>
      <c r="B120">
        <v>119</v>
      </c>
      <c r="C120">
        <v>570.25000273364174</v>
      </c>
      <c r="D120">
        <v>17.475245411166693</v>
      </c>
    </row>
    <row r="121" spans="1:4" x14ac:dyDescent="0.35">
      <c r="A121" t="s">
        <v>227</v>
      </c>
      <c r="B121">
        <v>120</v>
      </c>
      <c r="C121">
        <v>827.8862346079718</v>
      </c>
      <c r="D121">
        <v>998.32603900881213</v>
      </c>
    </row>
    <row r="122" spans="1:4" x14ac:dyDescent="0.35">
      <c r="A122" t="s">
        <v>228</v>
      </c>
      <c r="B122">
        <v>121</v>
      </c>
      <c r="C122">
        <v>816.63048303127641</v>
      </c>
      <c r="D122">
        <v>444.22603673662456</v>
      </c>
    </row>
    <row r="123" spans="1:4" x14ac:dyDescent="0.35">
      <c r="A123" t="s">
        <v>229</v>
      </c>
      <c r="B123">
        <v>122</v>
      </c>
      <c r="C123">
        <v>729.41928778076078</v>
      </c>
      <c r="D123">
        <v>278.68283402791604</v>
      </c>
    </row>
    <row r="124" spans="1:4" x14ac:dyDescent="0.35">
      <c r="A124" t="s">
        <v>230</v>
      </c>
      <c r="B124">
        <v>123</v>
      </c>
      <c r="C124">
        <v>1435.2318416730038</v>
      </c>
      <c r="D124">
        <v>184.50903646313557</v>
      </c>
    </row>
    <row r="125" spans="1:4" x14ac:dyDescent="0.35">
      <c r="A125" t="s">
        <v>231</v>
      </c>
      <c r="B125">
        <v>124</v>
      </c>
      <c r="C125">
        <v>1619.3994610672091</v>
      </c>
      <c r="D125">
        <v>169.110216008332</v>
      </c>
    </row>
    <row r="126" spans="1:4" x14ac:dyDescent="0.35">
      <c r="A126" t="s">
        <v>232</v>
      </c>
      <c r="B126">
        <v>125</v>
      </c>
      <c r="C126">
        <v>779.2388210062403</v>
      </c>
      <c r="D126">
        <v>366.16519232976458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1621.240862684909</v>
      </c>
      <c r="D151">
        <v>842.75169708795909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202.78963086582718</v>
      </c>
      <c r="D153">
        <v>55.895409091488233</v>
      </c>
    </row>
    <row r="154" spans="1:4" x14ac:dyDescent="0.35">
      <c r="A154" t="s">
        <v>260</v>
      </c>
      <c r="B154">
        <v>153</v>
      </c>
      <c r="C154">
        <v>38.282888600648526</v>
      </c>
      <c r="D154">
        <v>10.032263865237169</v>
      </c>
    </row>
    <row r="155" spans="1:4" x14ac:dyDescent="0.35">
      <c r="A155" t="s">
        <v>261</v>
      </c>
      <c r="B155">
        <v>154</v>
      </c>
      <c r="C155">
        <v>892.03043109032035</v>
      </c>
      <c r="D155">
        <v>266.16868466575863</v>
      </c>
    </row>
    <row r="156" spans="1:4" x14ac:dyDescent="0.35">
      <c r="A156" t="s">
        <v>327</v>
      </c>
      <c r="B156">
        <v>155</v>
      </c>
      <c r="C156">
        <v>522.88225381572477</v>
      </c>
      <c r="D156">
        <v>153.38001375159604</v>
      </c>
    </row>
    <row r="157" spans="1:4" x14ac:dyDescent="0.35">
      <c r="A157" t="s">
        <v>262</v>
      </c>
      <c r="B157">
        <v>156</v>
      </c>
      <c r="C157">
        <v>2996.9619205626486</v>
      </c>
      <c r="D157">
        <v>13440.462712656152</v>
      </c>
    </row>
    <row r="158" spans="1:4" x14ac:dyDescent="0.35">
      <c r="A158" t="s">
        <v>263</v>
      </c>
      <c r="B158">
        <v>157</v>
      </c>
      <c r="C158">
        <v>505.04355464711887</v>
      </c>
      <c r="D158">
        <v>241.45554394808917</v>
      </c>
    </row>
    <row r="159" spans="1:4" x14ac:dyDescent="0.35">
      <c r="A159" t="s">
        <v>264</v>
      </c>
      <c r="B159">
        <v>158</v>
      </c>
      <c r="C159">
        <v>1114.2315181061779</v>
      </c>
      <c r="D159">
        <v>1193.1411022093</v>
      </c>
    </row>
    <row r="160" spans="1:4" x14ac:dyDescent="0.35">
      <c r="A160" t="s">
        <v>265</v>
      </c>
      <c r="B160">
        <v>159</v>
      </c>
      <c r="C160">
        <v>48.32622230436499</v>
      </c>
      <c r="D160">
        <v>9.4519248362006358</v>
      </c>
    </row>
    <row r="161" spans="1:4" x14ac:dyDescent="0.35">
      <c r="A161" t="s">
        <v>266</v>
      </c>
      <c r="B161">
        <v>160</v>
      </c>
      <c r="C161">
        <v>1195.7861129465362</v>
      </c>
      <c r="D161">
        <v>882.97559538429812</v>
      </c>
    </row>
    <row r="162" spans="1:4" x14ac:dyDescent="0.35">
      <c r="A162" t="s">
        <v>267</v>
      </c>
      <c r="B162">
        <v>161</v>
      </c>
      <c r="C162">
        <v>165.11874279432067</v>
      </c>
      <c r="D162">
        <v>57.773985441213952</v>
      </c>
    </row>
    <row r="163" spans="1:4" x14ac:dyDescent="0.35">
      <c r="A163" t="s">
        <v>268</v>
      </c>
      <c r="B163">
        <v>162</v>
      </c>
      <c r="C163">
        <v>755.18440255415067</v>
      </c>
      <c r="D163">
        <v>1006.0617366321115</v>
      </c>
    </row>
    <row r="164" spans="1:4" x14ac:dyDescent="0.35">
      <c r="A164" t="s">
        <v>269</v>
      </c>
      <c r="B164">
        <v>163</v>
      </c>
      <c r="C164">
        <v>1503.4618179516315</v>
      </c>
      <c r="D164">
        <v>966.5040082547564</v>
      </c>
    </row>
    <row r="165" spans="1:4" x14ac:dyDescent="0.35">
      <c r="A165" t="s">
        <v>270</v>
      </c>
      <c r="B165">
        <v>164</v>
      </c>
      <c r="C165">
        <v>791.31620665963828</v>
      </c>
      <c r="D165">
        <v>567.57776628572185</v>
      </c>
    </row>
    <row r="166" spans="1:4" x14ac:dyDescent="0.35">
      <c r="A166" t="s">
        <v>271</v>
      </c>
      <c r="B166">
        <v>165</v>
      </c>
      <c r="C166">
        <v>1097.4848612030796</v>
      </c>
      <c r="D166">
        <v>194.73434115253448</v>
      </c>
    </row>
    <row r="167" spans="1:4" x14ac:dyDescent="0.35">
      <c r="A167" t="s">
        <v>272</v>
      </c>
      <c r="B167">
        <v>166</v>
      </c>
      <c r="C167">
        <v>1143.4785842640085</v>
      </c>
      <c r="D167">
        <v>284.12219302298735</v>
      </c>
    </row>
    <row r="168" spans="1:4" x14ac:dyDescent="0.35">
      <c r="A168" t="s">
        <v>273</v>
      </c>
      <c r="B168">
        <v>167</v>
      </c>
      <c r="C168">
        <v>101.06436453446078</v>
      </c>
      <c r="D168">
        <v>75.151515626589926</v>
      </c>
    </row>
    <row r="169" spans="1:4" x14ac:dyDescent="0.35">
      <c r="A169" t="s">
        <v>274</v>
      </c>
      <c r="B169">
        <v>168</v>
      </c>
      <c r="C169">
        <v>1346.9478046393278</v>
      </c>
      <c r="D169">
        <v>816.37564700818859</v>
      </c>
    </row>
    <row r="170" spans="1:4" x14ac:dyDescent="0.35">
      <c r="A170" t="s">
        <v>275</v>
      </c>
      <c r="B170">
        <v>169</v>
      </c>
      <c r="C170">
        <v>231.63292164861434</v>
      </c>
      <c r="D170">
        <v>99.236378423595013</v>
      </c>
    </row>
    <row r="171" spans="1:4" x14ac:dyDescent="0.35">
      <c r="A171" t="s">
        <v>276</v>
      </c>
      <c r="B171">
        <v>170</v>
      </c>
      <c r="C171">
        <v>492.37199556036552</v>
      </c>
      <c r="D171">
        <v>459.81693211141709</v>
      </c>
    </row>
    <row r="172" spans="1:4" x14ac:dyDescent="0.35">
      <c r="A172" t="s">
        <v>277</v>
      </c>
      <c r="B172">
        <v>171</v>
      </c>
      <c r="C172">
        <v>81.138943011327015</v>
      </c>
      <c r="D172">
        <v>143.55658527469728</v>
      </c>
    </row>
    <row r="173" spans="1:4" x14ac:dyDescent="0.35">
      <c r="A173" t="s">
        <v>278</v>
      </c>
      <c r="B173">
        <v>172</v>
      </c>
      <c r="C173">
        <v>1699.8936293465858</v>
      </c>
      <c r="D173">
        <v>1338.2317790626162</v>
      </c>
    </row>
    <row r="174" spans="1:4" x14ac:dyDescent="0.35">
      <c r="A174" t="s">
        <v>279</v>
      </c>
      <c r="B174">
        <v>173</v>
      </c>
      <c r="C174">
        <v>818.23797001220476</v>
      </c>
      <c r="D174">
        <v>381.53573613393729</v>
      </c>
    </row>
    <row r="175" spans="1:4" x14ac:dyDescent="0.35">
      <c r="A175" t="s">
        <v>280</v>
      </c>
      <c r="B175">
        <v>174</v>
      </c>
      <c r="C175">
        <v>958.83266741352281</v>
      </c>
      <c r="D175">
        <v>111.36023060023352</v>
      </c>
    </row>
    <row r="176" spans="1:4" x14ac:dyDescent="0.35">
      <c r="A176" t="s">
        <v>281</v>
      </c>
      <c r="B176">
        <v>175</v>
      </c>
      <c r="C176">
        <v>533.5929139773466</v>
      </c>
      <c r="D176">
        <v>116.60957353691754</v>
      </c>
    </row>
    <row r="177" spans="1:4" x14ac:dyDescent="0.35">
      <c r="A177" t="s">
        <v>282</v>
      </c>
      <c r="B177">
        <v>176</v>
      </c>
      <c r="C177">
        <v>1.0695602257811383</v>
      </c>
      <c r="D177">
        <v>0</v>
      </c>
    </row>
    <row r="178" spans="1:4" x14ac:dyDescent="0.35">
      <c r="A178" t="s">
        <v>283</v>
      </c>
      <c r="B178">
        <v>177</v>
      </c>
      <c r="C178">
        <v>1.2052869143270746</v>
      </c>
      <c r="D178">
        <v>0</v>
      </c>
    </row>
    <row r="179" spans="1:4" x14ac:dyDescent="0.35">
      <c r="A179" t="s">
        <v>284</v>
      </c>
      <c r="B179">
        <v>178</v>
      </c>
      <c r="C179">
        <v>0.75189339966808322</v>
      </c>
      <c r="D179">
        <v>0</v>
      </c>
    </row>
    <row r="180" spans="1:4" x14ac:dyDescent="0.35">
      <c r="A180" t="s">
        <v>285</v>
      </c>
      <c r="B180">
        <v>179</v>
      </c>
      <c r="C180">
        <v>4.6824353194364488</v>
      </c>
      <c r="D180">
        <v>5.3278135912327</v>
      </c>
    </row>
    <row r="181" spans="1:4" x14ac:dyDescent="0.35">
      <c r="A181" t="s">
        <v>286</v>
      </c>
      <c r="B181">
        <v>180</v>
      </c>
      <c r="C181">
        <v>0.24199693074805462</v>
      </c>
      <c r="D181">
        <v>0</v>
      </c>
    </row>
    <row r="182" spans="1:4" x14ac:dyDescent="0.35">
      <c r="A182" t="s">
        <v>287</v>
      </c>
      <c r="B182">
        <v>181</v>
      </c>
      <c r="C182">
        <v>0.48784831776820547</v>
      </c>
      <c r="D182">
        <v>0</v>
      </c>
    </row>
    <row r="183" spans="1:4" x14ac:dyDescent="0.35">
      <c r="A183" t="s">
        <v>288</v>
      </c>
      <c r="B183">
        <v>182</v>
      </c>
      <c r="C183">
        <v>3.7646251453083566</v>
      </c>
      <c r="D183">
        <v>2.3756235761404869</v>
      </c>
    </row>
    <row r="184" spans="1:4" x14ac:dyDescent="0.35">
      <c r="A184" t="s">
        <v>289</v>
      </c>
      <c r="B184">
        <v>183</v>
      </c>
      <c r="C184">
        <v>0.176866031725985</v>
      </c>
      <c r="D184">
        <v>0</v>
      </c>
    </row>
    <row r="185" spans="1:4" x14ac:dyDescent="0.35">
      <c r="A185" t="s">
        <v>290</v>
      </c>
      <c r="B185">
        <v>184</v>
      </c>
      <c r="C185">
        <v>2.1807076395360343E-2</v>
      </c>
      <c r="D185">
        <v>0</v>
      </c>
    </row>
    <row r="186" spans="1:4" x14ac:dyDescent="0.35">
      <c r="A186" t="s">
        <v>291</v>
      </c>
      <c r="B186">
        <v>185</v>
      </c>
      <c r="C186">
        <v>12.364646087712311</v>
      </c>
      <c r="D186">
        <v>5.3839870396660316</v>
      </c>
    </row>
    <row r="187" spans="1:4" x14ac:dyDescent="0.35">
      <c r="A187" t="s">
        <v>292</v>
      </c>
      <c r="B187">
        <v>186</v>
      </c>
      <c r="C187">
        <v>4.1005459711068246</v>
      </c>
      <c r="D187">
        <v>1.7291444436649597</v>
      </c>
    </row>
    <row r="188" spans="1:4" x14ac:dyDescent="0.35">
      <c r="A188" t="s">
        <v>293</v>
      </c>
      <c r="B188">
        <v>187</v>
      </c>
      <c r="C188">
        <v>5.0264171866138121E-3</v>
      </c>
      <c r="D188">
        <v>0</v>
      </c>
    </row>
    <row r="189" spans="1:4" x14ac:dyDescent="0.35">
      <c r="A189" t="s">
        <v>294</v>
      </c>
      <c r="B189">
        <v>188</v>
      </c>
      <c r="C189">
        <v>18.076780314885404</v>
      </c>
      <c r="D189">
        <v>6.4676460750257538</v>
      </c>
    </row>
    <row r="190" spans="1:4" x14ac:dyDescent="0.35">
      <c r="A190" t="s">
        <v>295</v>
      </c>
      <c r="B190">
        <v>189</v>
      </c>
      <c r="C190">
        <v>27.596230963420116</v>
      </c>
      <c r="D190">
        <v>10.088237304590219</v>
      </c>
    </row>
    <row r="191" spans="1:4" x14ac:dyDescent="0.35">
      <c r="A191" t="s">
        <v>296</v>
      </c>
      <c r="B191">
        <v>190</v>
      </c>
      <c r="C191">
        <v>54.333729187907906</v>
      </c>
      <c r="D191">
        <v>19.364941070933877</v>
      </c>
    </row>
    <row r="192" spans="1:4" x14ac:dyDescent="0.35">
      <c r="A192" t="s">
        <v>297</v>
      </c>
      <c r="B192">
        <v>191</v>
      </c>
      <c r="C192">
        <v>34.706908284459601</v>
      </c>
      <c r="D192">
        <v>12.625433772739296</v>
      </c>
    </row>
    <row r="193" spans="1:4" x14ac:dyDescent="0.35">
      <c r="A193" t="s">
        <v>298</v>
      </c>
      <c r="B193">
        <v>192</v>
      </c>
      <c r="C193">
        <v>3.6823901077681258</v>
      </c>
      <c r="D193">
        <v>1.3425335119703061</v>
      </c>
    </row>
    <row r="194" spans="1:4" x14ac:dyDescent="0.35">
      <c r="A194" t="s">
        <v>299</v>
      </c>
      <c r="B194">
        <v>193</v>
      </c>
      <c r="C194">
        <v>49.542378090795943</v>
      </c>
      <c r="D194">
        <v>18.418741707566248</v>
      </c>
    </row>
    <row r="195" spans="1:4" x14ac:dyDescent="0.35">
      <c r="A195" t="s">
        <v>300</v>
      </c>
      <c r="B195">
        <v>194</v>
      </c>
      <c r="C195">
        <v>7.1795052236823178</v>
      </c>
      <c r="D195">
        <v>2.5465136322925654</v>
      </c>
    </row>
    <row r="196" spans="1:4" x14ac:dyDescent="0.35">
      <c r="A196" t="s">
        <v>301</v>
      </c>
      <c r="B196">
        <v>195</v>
      </c>
      <c r="C196">
        <v>8.7464420666375382</v>
      </c>
      <c r="D196">
        <v>3.0685479054649529</v>
      </c>
    </row>
    <row r="197" spans="1:4" x14ac:dyDescent="0.35">
      <c r="A197" t="s">
        <v>302</v>
      </c>
      <c r="B197">
        <v>196</v>
      </c>
      <c r="C197">
        <v>3836.0863130091034</v>
      </c>
      <c r="D197">
        <v>3461.3389218270318</v>
      </c>
    </row>
    <row r="198" spans="1:4" x14ac:dyDescent="0.35">
      <c r="A198" t="s">
        <v>303</v>
      </c>
      <c r="B198">
        <v>197</v>
      </c>
      <c r="C198">
        <v>342.21563383673947</v>
      </c>
      <c r="D198">
        <v>188.91013395639766</v>
      </c>
    </row>
    <row r="199" spans="1:4" x14ac:dyDescent="0.35">
      <c r="A199" t="s">
        <v>304</v>
      </c>
      <c r="B199">
        <v>198</v>
      </c>
      <c r="C199">
        <v>96.552548269064474</v>
      </c>
      <c r="D199">
        <v>22.241276839559283</v>
      </c>
    </row>
    <row r="200" spans="1:4" x14ac:dyDescent="0.35">
      <c r="A200" t="s">
        <v>305</v>
      </c>
      <c r="B200">
        <v>199</v>
      </c>
      <c r="C200">
        <v>104.35184478675406</v>
      </c>
      <c r="D200">
        <v>9.335803784495436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8.5126391403263113E-2</v>
      </c>
      <c r="D2">
        <v>0.91894528462169467</v>
      </c>
    </row>
    <row r="3" spans="1:4" x14ac:dyDescent="0.35">
      <c r="A3" t="s">
        <v>111</v>
      </c>
      <c r="B3">
        <v>2</v>
      </c>
      <c r="C3">
        <v>45.881291659484596</v>
      </c>
      <c r="D3">
        <v>506.93594702457398</v>
      </c>
    </row>
    <row r="4" spans="1:4" x14ac:dyDescent="0.35">
      <c r="A4" t="s">
        <v>112</v>
      </c>
      <c r="B4">
        <v>3</v>
      </c>
      <c r="C4">
        <v>158.93594730154689</v>
      </c>
      <c r="D4">
        <v>926.64720733554543</v>
      </c>
    </row>
    <row r="5" spans="1:4" x14ac:dyDescent="0.35">
      <c r="A5" t="s">
        <v>113</v>
      </c>
      <c r="B5">
        <v>4</v>
      </c>
      <c r="C5">
        <v>376.57393365358132</v>
      </c>
      <c r="D5">
        <v>394.82032167468122</v>
      </c>
    </row>
    <row r="6" spans="1:4" x14ac:dyDescent="0.35">
      <c r="A6" t="s">
        <v>114</v>
      </c>
      <c r="B6">
        <v>5</v>
      </c>
      <c r="C6">
        <v>224.21167019656028</v>
      </c>
      <c r="D6">
        <v>534.17218602058256</v>
      </c>
    </row>
    <row r="7" spans="1:4" x14ac:dyDescent="0.35">
      <c r="A7" t="s">
        <v>115</v>
      </c>
      <c r="B7">
        <v>6</v>
      </c>
      <c r="C7">
        <v>1.2176386182036536</v>
      </c>
      <c r="D7">
        <v>19.427499818945854</v>
      </c>
    </row>
    <row r="8" spans="1:4" x14ac:dyDescent="0.35">
      <c r="A8" t="s">
        <v>116</v>
      </c>
      <c r="B8">
        <v>7</v>
      </c>
      <c r="C8">
        <v>1.4482435364082551</v>
      </c>
      <c r="D8">
        <v>0.14331156646451476</v>
      </c>
    </row>
    <row r="9" spans="1:4" x14ac:dyDescent="0.35">
      <c r="A9" t="s">
        <v>117</v>
      </c>
      <c r="B9">
        <v>8</v>
      </c>
      <c r="C9">
        <v>61.651386534253945</v>
      </c>
      <c r="D9">
        <v>27.36999583578287</v>
      </c>
    </row>
    <row r="10" spans="1:4" x14ac:dyDescent="0.35">
      <c r="A10" t="s">
        <v>118</v>
      </c>
      <c r="B10">
        <v>9</v>
      </c>
      <c r="C10">
        <v>32.940601687626362</v>
      </c>
      <c r="D10">
        <v>181.33440814548422</v>
      </c>
    </row>
    <row r="11" spans="1:4" x14ac:dyDescent="0.35">
      <c r="A11" t="s">
        <v>119</v>
      </c>
      <c r="B11">
        <v>10</v>
      </c>
      <c r="C11">
        <v>129.67541763295088</v>
      </c>
      <c r="D11">
        <v>147.39227904019231</v>
      </c>
    </row>
    <row r="12" spans="1:4" x14ac:dyDescent="0.35">
      <c r="A12" t="s">
        <v>120</v>
      </c>
      <c r="B12">
        <v>11</v>
      </c>
      <c r="C12">
        <v>72.691516642275005</v>
      </c>
      <c r="D12">
        <v>133.86029973646103</v>
      </c>
    </row>
    <row r="13" spans="1:4" x14ac:dyDescent="0.35">
      <c r="A13" t="s">
        <v>121</v>
      </c>
      <c r="B13">
        <v>12</v>
      </c>
      <c r="C13">
        <v>8.3695253830748122</v>
      </c>
      <c r="D13">
        <v>88.509131065018124</v>
      </c>
    </row>
    <row r="14" spans="1:4" x14ac:dyDescent="0.35">
      <c r="A14" t="s">
        <v>122</v>
      </c>
      <c r="B14">
        <v>13</v>
      </c>
      <c r="C14">
        <v>17.39575594027357</v>
      </c>
      <c r="D14">
        <v>70.220427901110924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0.37487596074735802</v>
      </c>
      <c r="D16">
        <v>3.9223400711194372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18.904526804473473</v>
      </c>
      <c r="D19">
        <v>133.70786272532365</v>
      </c>
    </row>
    <row r="20" spans="1:4" x14ac:dyDescent="0.35">
      <c r="A20" t="s">
        <v>128</v>
      </c>
      <c r="B20">
        <v>19</v>
      </c>
      <c r="C20">
        <v>13.797097323416256</v>
      </c>
      <c r="D20">
        <v>18.379923639097665</v>
      </c>
    </row>
    <row r="21" spans="1:4" x14ac:dyDescent="0.35">
      <c r="A21" t="s">
        <v>129</v>
      </c>
      <c r="B21">
        <v>20</v>
      </c>
      <c r="C21">
        <v>7.8200628326473478E-3</v>
      </c>
      <c r="D21">
        <v>0</v>
      </c>
    </row>
    <row r="22" spans="1:4" x14ac:dyDescent="0.35">
      <c r="A22" t="s">
        <v>130</v>
      </c>
      <c r="B22">
        <v>21</v>
      </c>
      <c r="C22">
        <v>0.25020190376273538</v>
      </c>
      <c r="D22">
        <v>0</v>
      </c>
    </row>
    <row r="23" spans="1:4" x14ac:dyDescent="0.35">
      <c r="A23" t="s">
        <v>131</v>
      </c>
      <c r="B23">
        <v>22</v>
      </c>
      <c r="C23">
        <v>112.59564707335724</v>
      </c>
      <c r="D23">
        <v>0</v>
      </c>
    </row>
    <row r="24" spans="1:4" x14ac:dyDescent="0.35">
      <c r="A24" t="s">
        <v>132</v>
      </c>
      <c r="B24">
        <v>23</v>
      </c>
      <c r="C24">
        <v>6.9174552972592949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3.6021620709046701E-2</v>
      </c>
    </row>
    <row r="26" spans="1:4" x14ac:dyDescent="0.35">
      <c r="A26" t="s">
        <v>134</v>
      </c>
      <c r="B26">
        <v>25</v>
      </c>
      <c r="C26">
        <v>17.609530005898343</v>
      </c>
      <c r="D26">
        <v>17.553557143848181</v>
      </c>
    </row>
    <row r="27" spans="1:4" x14ac:dyDescent="0.35">
      <c r="A27" t="s">
        <v>135</v>
      </c>
      <c r="B27">
        <v>26</v>
      </c>
      <c r="C27">
        <v>2.1980308014198511</v>
      </c>
      <c r="D27">
        <v>0</v>
      </c>
    </row>
    <row r="28" spans="1:4" x14ac:dyDescent="0.35">
      <c r="A28" t="s">
        <v>136</v>
      </c>
      <c r="B28">
        <v>27</v>
      </c>
      <c r="C28">
        <v>0.46670413681615874</v>
      </c>
      <c r="D28">
        <v>0</v>
      </c>
    </row>
    <row r="29" spans="1:4" x14ac:dyDescent="0.35">
      <c r="A29" t="s">
        <v>137</v>
      </c>
      <c r="B29">
        <v>28</v>
      </c>
      <c r="C29">
        <v>1249.2330019743069</v>
      </c>
      <c r="D29">
        <v>15.303411061798945</v>
      </c>
    </row>
    <row r="30" spans="1:4" x14ac:dyDescent="0.35">
      <c r="A30" t="s">
        <v>138</v>
      </c>
      <c r="B30">
        <v>29</v>
      </c>
      <c r="C30">
        <v>1016.4477019069735</v>
      </c>
      <c r="D30">
        <v>191.47549734612107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0.37034693799909285</v>
      </c>
      <c r="D32">
        <v>9.2399135079185811E-3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33.185440108998385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2.0485691159181696E-2</v>
      </c>
      <c r="D37">
        <v>1.8090237983907236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9.1849451612266994E-4</v>
      </c>
      <c r="D39">
        <v>0</v>
      </c>
    </row>
    <row r="40" spans="1:4" x14ac:dyDescent="0.35">
      <c r="A40" t="s">
        <v>148</v>
      </c>
      <c r="B40">
        <v>39</v>
      </c>
      <c r="C40">
        <v>1.4883675410437813</v>
      </c>
      <c r="D40">
        <v>0.2175178113995907</v>
      </c>
    </row>
    <row r="41" spans="1:4" x14ac:dyDescent="0.35">
      <c r="A41" t="s">
        <v>149</v>
      </c>
      <c r="B41">
        <v>40</v>
      </c>
      <c r="C41">
        <v>5.5000529006901511</v>
      </c>
      <c r="D41">
        <v>3.3243555736600188</v>
      </c>
    </row>
    <row r="42" spans="1:4" x14ac:dyDescent="0.35">
      <c r="A42" t="s">
        <v>150</v>
      </c>
      <c r="B42">
        <v>41</v>
      </c>
      <c r="C42">
        <v>44.20851290729626</v>
      </c>
      <c r="D42">
        <v>31.055299812516974</v>
      </c>
    </row>
    <row r="43" spans="1:4" x14ac:dyDescent="0.35">
      <c r="A43" t="s">
        <v>151</v>
      </c>
      <c r="B43">
        <v>42</v>
      </c>
      <c r="C43">
        <v>47.934123094998377</v>
      </c>
      <c r="D43">
        <v>15.966769549589335</v>
      </c>
    </row>
    <row r="44" spans="1:4" x14ac:dyDescent="0.35">
      <c r="A44" t="s">
        <v>152</v>
      </c>
      <c r="B44">
        <v>43</v>
      </c>
      <c r="C44">
        <v>51.417531869623886</v>
      </c>
      <c r="D44">
        <v>50.57904071734167</v>
      </c>
    </row>
    <row r="45" spans="1:4" x14ac:dyDescent="0.35">
      <c r="A45" t="s">
        <v>153</v>
      </c>
      <c r="B45">
        <v>44</v>
      </c>
      <c r="C45">
        <v>305.49395195738185</v>
      </c>
      <c r="D45">
        <v>554.83476702647931</v>
      </c>
    </row>
    <row r="46" spans="1:4" x14ac:dyDescent="0.35">
      <c r="A46" t="s">
        <v>154</v>
      </c>
      <c r="B46">
        <v>45</v>
      </c>
      <c r="C46">
        <v>123.62489713153055</v>
      </c>
      <c r="D46">
        <v>823.9819462557009</v>
      </c>
    </row>
    <row r="47" spans="1:4" x14ac:dyDescent="0.35">
      <c r="A47" t="s">
        <v>155</v>
      </c>
      <c r="B47">
        <v>46</v>
      </c>
      <c r="C47">
        <v>62.637360345995347</v>
      </c>
      <c r="D47">
        <v>151.80419844875553</v>
      </c>
    </row>
    <row r="48" spans="1:4" x14ac:dyDescent="0.35">
      <c r="A48" t="s">
        <v>156</v>
      </c>
      <c r="B48">
        <v>47</v>
      </c>
      <c r="C48">
        <v>216.59959056362581</v>
      </c>
      <c r="D48">
        <v>189.24805726488381</v>
      </c>
    </row>
    <row r="49" spans="1:4" x14ac:dyDescent="0.35">
      <c r="A49" t="s">
        <v>157</v>
      </c>
      <c r="B49">
        <v>48</v>
      </c>
      <c r="C49">
        <v>528.78443530442291</v>
      </c>
      <c r="D49">
        <v>718.62798515567636</v>
      </c>
    </row>
    <row r="50" spans="1:4" x14ac:dyDescent="0.35">
      <c r="A50" t="s">
        <v>158</v>
      </c>
      <c r="B50">
        <v>49</v>
      </c>
      <c r="C50">
        <v>11.587270008394338</v>
      </c>
      <c r="D50">
        <v>2.6606493730493268</v>
      </c>
    </row>
    <row r="51" spans="1:4" x14ac:dyDescent="0.35">
      <c r="A51" t="s">
        <v>159</v>
      </c>
      <c r="B51">
        <v>50</v>
      </c>
      <c r="C51">
        <v>174.73164880866844</v>
      </c>
      <c r="D51">
        <v>67.908221630976755</v>
      </c>
    </row>
    <row r="52" spans="1:4" x14ac:dyDescent="0.35">
      <c r="A52" t="s">
        <v>160</v>
      </c>
      <c r="B52">
        <v>51</v>
      </c>
      <c r="C52">
        <v>2067.8125056992994</v>
      </c>
      <c r="D52">
        <v>3860.93476513018</v>
      </c>
    </row>
    <row r="53" spans="1:4" x14ac:dyDescent="0.35">
      <c r="A53" t="s">
        <v>161</v>
      </c>
      <c r="B53">
        <v>52</v>
      </c>
      <c r="C53">
        <v>373.25447564760765</v>
      </c>
      <c r="D53">
        <v>691.54998859599152</v>
      </c>
    </row>
    <row r="54" spans="1:4" x14ac:dyDescent="0.35">
      <c r="A54" t="s">
        <v>162</v>
      </c>
      <c r="B54">
        <v>53</v>
      </c>
      <c r="C54">
        <v>81.453432620886545</v>
      </c>
      <c r="D54">
        <v>16.559289842524414</v>
      </c>
    </row>
    <row r="55" spans="1:4" x14ac:dyDescent="0.35">
      <c r="A55" t="s">
        <v>163</v>
      </c>
      <c r="B55">
        <v>54</v>
      </c>
      <c r="C55">
        <v>156.39336988283875</v>
      </c>
      <c r="D55">
        <v>157.77830925721827</v>
      </c>
    </row>
    <row r="56" spans="1:4" x14ac:dyDescent="0.35">
      <c r="A56" t="s">
        <v>164</v>
      </c>
      <c r="B56">
        <v>55</v>
      </c>
      <c r="C56">
        <v>1057.6758949370378</v>
      </c>
      <c r="D56">
        <v>479.93712177881429</v>
      </c>
    </row>
    <row r="57" spans="1:4" x14ac:dyDescent="0.35">
      <c r="A57" t="s">
        <v>165</v>
      </c>
      <c r="B57">
        <v>56</v>
      </c>
      <c r="C57">
        <v>782.53825790502685</v>
      </c>
      <c r="D57">
        <v>671.69252417843575</v>
      </c>
    </row>
    <row r="58" spans="1:4" x14ac:dyDescent="0.35">
      <c r="A58" t="s">
        <v>166</v>
      </c>
      <c r="B58">
        <v>57</v>
      </c>
      <c r="C58">
        <v>618.25347106023014</v>
      </c>
      <c r="D58">
        <v>403.54079017938886</v>
      </c>
    </row>
    <row r="59" spans="1:4" x14ac:dyDescent="0.35">
      <c r="A59" t="s">
        <v>167</v>
      </c>
      <c r="B59">
        <v>58</v>
      </c>
      <c r="C59">
        <v>540.78712925409013</v>
      </c>
      <c r="D59">
        <v>712.69117395619935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118.99634504223067</v>
      </c>
      <c r="D61">
        <v>51.893903036270764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1053.6294525132048</v>
      </c>
      <c r="D63">
        <v>705.66189426515825</v>
      </c>
    </row>
    <row r="64" spans="1:4" x14ac:dyDescent="0.35">
      <c r="A64" t="s">
        <v>171</v>
      </c>
      <c r="B64">
        <v>63</v>
      </c>
      <c r="C64">
        <v>329.93915522316303</v>
      </c>
      <c r="D64">
        <v>349.70547036976592</v>
      </c>
    </row>
    <row r="65" spans="1:4" x14ac:dyDescent="0.35">
      <c r="A65" t="s">
        <v>172</v>
      </c>
      <c r="B65">
        <v>64</v>
      </c>
      <c r="C65">
        <v>9.1247769301704622</v>
      </c>
      <c r="D65">
        <v>121.54152205433046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9.8234098671904384</v>
      </c>
    </row>
    <row r="68" spans="1:4" x14ac:dyDescent="0.35">
      <c r="A68" t="s">
        <v>175</v>
      </c>
      <c r="B68">
        <v>67</v>
      </c>
      <c r="C68">
        <v>540.51671164424988</v>
      </c>
      <c r="D68">
        <v>711.46633488438681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87.98975576295534</v>
      </c>
      <c r="D71">
        <v>73.039078369590371</v>
      </c>
    </row>
    <row r="72" spans="1:4" x14ac:dyDescent="0.35">
      <c r="A72" t="s">
        <v>179</v>
      </c>
      <c r="B72">
        <v>71</v>
      </c>
      <c r="C72">
        <v>7.8041619237087376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199.82776505335161</v>
      </c>
      <c r="D74">
        <v>23.090401976916773</v>
      </c>
    </row>
    <row r="75" spans="1:4" x14ac:dyDescent="0.35">
      <c r="A75" t="s">
        <v>182</v>
      </c>
      <c r="B75">
        <v>74</v>
      </c>
      <c r="C75">
        <v>2.5236458441114116E-3</v>
      </c>
      <c r="D75">
        <v>2.7928705679301524E-3</v>
      </c>
    </row>
    <row r="76" spans="1:4" x14ac:dyDescent="0.35">
      <c r="A76" t="s">
        <v>183</v>
      </c>
      <c r="B76">
        <v>75</v>
      </c>
      <c r="C76">
        <v>189.34096561054002</v>
      </c>
      <c r="D76">
        <v>22.150018665101037</v>
      </c>
    </row>
    <row r="77" spans="1:4" x14ac:dyDescent="0.35">
      <c r="A77" t="s">
        <v>184</v>
      </c>
      <c r="B77">
        <v>76</v>
      </c>
      <c r="C77">
        <v>7.1440968229404342</v>
      </c>
      <c r="D77">
        <v>95.909747851228261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78.162949057524656</v>
      </c>
      <c r="D79">
        <v>242.03838210302649</v>
      </c>
    </row>
    <row r="80" spans="1:4" x14ac:dyDescent="0.35">
      <c r="A80" t="s">
        <v>187</v>
      </c>
      <c r="B80">
        <v>79</v>
      </c>
      <c r="C80">
        <v>29.137307660107453</v>
      </c>
      <c r="D80">
        <v>10.314883301772781</v>
      </c>
    </row>
    <row r="81" spans="1:4" x14ac:dyDescent="0.35">
      <c r="A81" t="s">
        <v>188</v>
      </c>
      <c r="B81">
        <v>80</v>
      </c>
      <c r="C81">
        <v>0.38493933724374707</v>
      </c>
      <c r="D81">
        <v>4.5025226008689332</v>
      </c>
    </row>
    <row r="82" spans="1:4" x14ac:dyDescent="0.35">
      <c r="A82" t="s">
        <v>189</v>
      </c>
      <c r="B82">
        <v>81</v>
      </c>
      <c r="C82">
        <v>14.039904418006675</v>
      </c>
      <c r="D82">
        <v>50.201298144801257</v>
      </c>
    </row>
    <row r="83" spans="1:4" x14ac:dyDescent="0.35">
      <c r="A83" t="s">
        <v>190</v>
      </c>
      <c r="B83">
        <v>82</v>
      </c>
      <c r="C83">
        <v>0.71283716098618732</v>
      </c>
      <c r="D83">
        <v>9.9526071461813146</v>
      </c>
    </row>
    <row r="84" spans="1:4" x14ac:dyDescent="0.35">
      <c r="A84" t="s">
        <v>191</v>
      </c>
      <c r="B84">
        <v>83</v>
      </c>
      <c r="C84">
        <v>0.31884456745242984</v>
      </c>
      <c r="D84">
        <v>8.3439889687415771</v>
      </c>
    </row>
    <row r="85" spans="1:4" x14ac:dyDescent="0.35">
      <c r="A85" t="s">
        <v>192</v>
      </c>
      <c r="B85">
        <v>84</v>
      </c>
      <c r="C85">
        <v>14.812846818515528</v>
      </c>
      <c r="D85">
        <v>27.485168187648146</v>
      </c>
    </row>
    <row r="86" spans="1:4" x14ac:dyDescent="0.35">
      <c r="A86" t="s">
        <v>193</v>
      </c>
      <c r="B86">
        <v>85</v>
      </c>
      <c r="C86">
        <v>31.52656353993493</v>
      </c>
      <c r="D86">
        <v>3.9175389500840661</v>
      </c>
    </row>
    <row r="87" spans="1:4" x14ac:dyDescent="0.35">
      <c r="A87" t="s">
        <v>194</v>
      </c>
      <c r="B87">
        <v>86</v>
      </c>
      <c r="C87">
        <v>674.99394694695945</v>
      </c>
      <c r="D87">
        <v>1248.3251708240473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17.298634202987657</v>
      </c>
      <c r="D89">
        <v>4.9544187321482873</v>
      </c>
    </row>
    <row r="90" spans="1:4" x14ac:dyDescent="0.35">
      <c r="A90" t="s">
        <v>197</v>
      </c>
      <c r="B90">
        <v>89</v>
      </c>
      <c r="C90">
        <v>143.31481489719738</v>
      </c>
      <c r="D90">
        <v>20.248937515677859</v>
      </c>
    </row>
    <row r="91" spans="1:4" x14ac:dyDescent="0.35">
      <c r="A91" t="s">
        <v>198</v>
      </c>
      <c r="B91">
        <v>90</v>
      </c>
      <c r="C91">
        <v>3397.5608843809273</v>
      </c>
      <c r="D91">
        <v>558.53779884345022</v>
      </c>
    </row>
    <row r="92" spans="1:4" x14ac:dyDescent="0.35">
      <c r="A92" t="s">
        <v>199</v>
      </c>
      <c r="B92">
        <v>91</v>
      </c>
      <c r="C92">
        <v>2.2748229856072659</v>
      </c>
      <c r="D92">
        <v>0</v>
      </c>
    </row>
    <row r="93" spans="1:4" x14ac:dyDescent="0.35">
      <c r="A93" t="s">
        <v>200</v>
      </c>
      <c r="B93">
        <v>92</v>
      </c>
      <c r="C93">
        <v>4.0530442848934536</v>
      </c>
      <c r="D93">
        <v>5.5447627551002325</v>
      </c>
    </row>
    <row r="94" spans="1:4" x14ac:dyDescent="0.35">
      <c r="A94" t="s">
        <v>201</v>
      </c>
      <c r="B94">
        <v>93</v>
      </c>
      <c r="C94">
        <v>5.8167772152252759</v>
      </c>
      <c r="D94">
        <v>2.4122433153960929</v>
      </c>
    </row>
    <row r="95" spans="1:4" x14ac:dyDescent="0.35">
      <c r="A95" t="s">
        <v>202</v>
      </c>
      <c r="B95">
        <v>94</v>
      </c>
      <c r="C95">
        <v>7.8738070104827584E-2</v>
      </c>
      <c r="D95">
        <v>0</v>
      </c>
    </row>
    <row r="96" spans="1:4" x14ac:dyDescent="0.35">
      <c r="A96" t="s">
        <v>203</v>
      </c>
      <c r="B96">
        <v>95</v>
      </c>
      <c r="C96">
        <v>2.8037136064867934</v>
      </c>
      <c r="D96">
        <v>0</v>
      </c>
    </row>
    <row r="97" spans="1:4" x14ac:dyDescent="0.35">
      <c r="A97" t="s">
        <v>204</v>
      </c>
      <c r="B97">
        <v>96</v>
      </c>
      <c r="C97">
        <v>3796.1763379695481</v>
      </c>
      <c r="D97">
        <v>3669.8879120313973</v>
      </c>
    </row>
    <row r="98" spans="1:4" x14ac:dyDescent="0.35">
      <c r="A98" t="s">
        <v>205</v>
      </c>
      <c r="B98">
        <v>97</v>
      </c>
      <c r="C98">
        <v>422.87890304041713</v>
      </c>
      <c r="D98">
        <v>259.64574665871334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130.69567657458268</v>
      </c>
      <c r="D100">
        <v>169.94443615605226</v>
      </c>
    </row>
    <row r="101" spans="1:4" x14ac:dyDescent="0.35">
      <c r="A101" t="s">
        <v>208</v>
      </c>
      <c r="B101">
        <v>100</v>
      </c>
      <c r="C101">
        <v>12.511654390828499</v>
      </c>
      <c r="D101">
        <v>41.478242262221613</v>
      </c>
    </row>
    <row r="102" spans="1:4" x14ac:dyDescent="0.35">
      <c r="A102" t="s">
        <v>209</v>
      </c>
      <c r="B102">
        <v>101</v>
      </c>
      <c r="C102">
        <v>189.67078420379394</v>
      </c>
      <c r="D102">
        <v>149.31225407908775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301.40747131244746</v>
      </c>
      <c r="D104">
        <v>393.6195655412119</v>
      </c>
    </row>
    <row r="105" spans="1:4" x14ac:dyDescent="0.35">
      <c r="A105" t="s">
        <v>211</v>
      </c>
      <c r="B105">
        <v>104</v>
      </c>
      <c r="C105">
        <v>1580.9869368162833</v>
      </c>
      <c r="D105">
        <v>1189.0200728073708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42.091152798589775</v>
      </c>
      <c r="D107">
        <v>11.768594201996386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1122.9575276473984</v>
      </c>
      <c r="D109">
        <v>814.45635358183495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59.621702695426798</v>
      </c>
      <c r="D111">
        <v>6.7397778215375999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418.07265936332072</v>
      </c>
      <c r="D113">
        <v>19.784267526060447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67.429631585603858</v>
      </c>
      <c r="D115">
        <v>1.6011759136131662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3390.3053501122668</v>
      </c>
      <c r="D118">
        <v>3250.98376458333</v>
      </c>
    </row>
    <row r="119" spans="1:4" x14ac:dyDescent="0.35">
      <c r="A119" t="s">
        <v>225</v>
      </c>
      <c r="B119">
        <v>118</v>
      </c>
      <c r="C119">
        <v>8552.376270666</v>
      </c>
      <c r="D119">
        <v>6915.7673698541103</v>
      </c>
    </row>
    <row r="120" spans="1:4" x14ac:dyDescent="0.35">
      <c r="A120" t="s">
        <v>226</v>
      </c>
      <c r="B120">
        <v>119</v>
      </c>
      <c r="C120">
        <v>1714.2440230252384</v>
      </c>
      <c r="D120">
        <v>3585.5486259598711</v>
      </c>
    </row>
    <row r="121" spans="1:4" x14ac:dyDescent="0.35">
      <c r="A121" t="s">
        <v>227</v>
      </c>
      <c r="B121">
        <v>120</v>
      </c>
      <c r="C121">
        <v>6540.1731836756608</v>
      </c>
      <c r="D121">
        <v>6323.7928409466313</v>
      </c>
    </row>
    <row r="122" spans="1:4" x14ac:dyDescent="0.35">
      <c r="A122" t="s">
        <v>228</v>
      </c>
      <c r="B122">
        <v>121</v>
      </c>
      <c r="C122">
        <v>6679.9292161843614</v>
      </c>
      <c r="D122">
        <v>9100.5121301849431</v>
      </c>
    </row>
    <row r="123" spans="1:4" x14ac:dyDescent="0.35">
      <c r="A123" t="s">
        <v>229</v>
      </c>
      <c r="B123">
        <v>122</v>
      </c>
      <c r="C123">
        <v>1515.9247222913493</v>
      </c>
      <c r="D123">
        <v>2872.6286642913497</v>
      </c>
    </row>
    <row r="124" spans="1:4" x14ac:dyDescent="0.35">
      <c r="A124" t="s">
        <v>230</v>
      </c>
      <c r="B124">
        <v>123</v>
      </c>
      <c r="C124">
        <v>9889.9441582114014</v>
      </c>
      <c r="D124">
        <v>12125.220048972149</v>
      </c>
    </row>
    <row r="125" spans="1:4" x14ac:dyDescent="0.35">
      <c r="A125" t="s">
        <v>231</v>
      </c>
      <c r="B125">
        <v>124</v>
      </c>
      <c r="C125">
        <v>1413.8304092094622</v>
      </c>
      <c r="D125">
        <v>473.08919682451273</v>
      </c>
    </row>
    <row r="126" spans="1:4" x14ac:dyDescent="0.35">
      <c r="A126" t="s">
        <v>232</v>
      </c>
      <c r="B126">
        <v>125</v>
      </c>
      <c r="C126">
        <v>1101.9967327383288</v>
      </c>
      <c r="D126">
        <v>2064.6131059474201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2.1176964584144562E-2</v>
      </c>
    </row>
    <row r="144" spans="1:4" x14ac:dyDescent="0.35">
      <c r="A144" t="s">
        <v>250</v>
      </c>
      <c r="B144">
        <v>143</v>
      </c>
      <c r="C144">
        <v>0</v>
      </c>
      <c r="D144">
        <v>2.0238557570122818E-2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2.6192548283548191E-2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821.03136867055844</v>
      </c>
      <c r="D151">
        <v>752.49581696482721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148.64475409767368</v>
      </c>
      <c r="D153">
        <v>288.83681484031496</v>
      </c>
    </row>
    <row r="154" spans="1:4" x14ac:dyDescent="0.35">
      <c r="A154" t="s">
        <v>260</v>
      </c>
      <c r="B154">
        <v>153</v>
      </c>
      <c r="C154">
        <v>20.723903027148801</v>
      </c>
      <c r="D154">
        <v>44.093791201510058</v>
      </c>
    </row>
    <row r="155" spans="1:4" x14ac:dyDescent="0.35">
      <c r="A155" t="s">
        <v>261</v>
      </c>
      <c r="B155">
        <v>154</v>
      </c>
      <c r="C155">
        <v>752.69860548543136</v>
      </c>
      <c r="D155">
        <v>1281.4346911555658</v>
      </c>
    </row>
    <row r="156" spans="1:4" x14ac:dyDescent="0.35">
      <c r="A156" t="s">
        <v>327</v>
      </c>
      <c r="B156">
        <v>155</v>
      </c>
      <c r="C156">
        <v>430.36668388982827</v>
      </c>
      <c r="D156">
        <v>511.6777884961113</v>
      </c>
    </row>
    <row r="157" spans="1:4" x14ac:dyDescent="0.35">
      <c r="A157" t="s">
        <v>262</v>
      </c>
      <c r="B157">
        <v>156</v>
      </c>
      <c r="C157">
        <v>2633.5377601370751</v>
      </c>
      <c r="D157">
        <v>4610.9993808315685</v>
      </c>
    </row>
    <row r="158" spans="1:4" x14ac:dyDescent="0.35">
      <c r="A158" t="s">
        <v>263</v>
      </c>
      <c r="B158">
        <v>157</v>
      </c>
      <c r="C158">
        <v>566.73788472249316</v>
      </c>
      <c r="D158">
        <v>643.0857144348779</v>
      </c>
    </row>
    <row r="159" spans="1:4" x14ac:dyDescent="0.35">
      <c r="A159" t="s">
        <v>264</v>
      </c>
      <c r="B159">
        <v>158</v>
      </c>
      <c r="C159">
        <v>1867.9264785510545</v>
      </c>
      <c r="D159">
        <v>3644.9927507559264</v>
      </c>
    </row>
    <row r="160" spans="1:4" x14ac:dyDescent="0.35">
      <c r="A160" t="s">
        <v>265</v>
      </c>
      <c r="B160">
        <v>159</v>
      </c>
      <c r="C160">
        <v>94.14279134192455</v>
      </c>
      <c r="D160">
        <v>53.277881436598186</v>
      </c>
    </row>
    <row r="161" spans="1:4" x14ac:dyDescent="0.35">
      <c r="A161" t="s">
        <v>266</v>
      </c>
      <c r="B161">
        <v>160</v>
      </c>
      <c r="C161">
        <v>104.21261821493748</v>
      </c>
      <c r="D161">
        <v>3.1106406373621676</v>
      </c>
    </row>
    <row r="162" spans="1:4" x14ac:dyDescent="0.35">
      <c r="A162" t="s">
        <v>267</v>
      </c>
      <c r="B162">
        <v>161</v>
      </c>
      <c r="C162">
        <v>41.565827890358882</v>
      </c>
      <c r="D162">
        <v>36.679177812641917</v>
      </c>
    </row>
    <row r="163" spans="1:4" x14ac:dyDescent="0.35">
      <c r="A163" t="s">
        <v>268</v>
      </c>
      <c r="B163">
        <v>162</v>
      </c>
      <c r="C163">
        <v>1139.2528326535453</v>
      </c>
      <c r="D163">
        <v>984.03861561507949</v>
      </c>
    </row>
    <row r="164" spans="1:4" x14ac:dyDescent="0.35">
      <c r="A164" t="s">
        <v>269</v>
      </c>
      <c r="B164">
        <v>163</v>
      </c>
      <c r="C164">
        <v>1341.4058869620676</v>
      </c>
      <c r="D164">
        <v>1907.5219834137524</v>
      </c>
    </row>
    <row r="165" spans="1:4" x14ac:dyDescent="0.35">
      <c r="A165" t="s">
        <v>270</v>
      </c>
      <c r="B165">
        <v>164</v>
      </c>
      <c r="C165">
        <v>760.20719251626724</v>
      </c>
      <c r="D165">
        <v>585.07803548239974</v>
      </c>
    </row>
    <row r="166" spans="1:4" x14ac:dyDescent="0.35">
      <c r="A166" t="s">
        <v>271</v>
      </c>
      <c r="B166">
        <v>165</v>
      </c>
      <c r="C166">
        <v>435.86215957723812</v>
      </c>
      <c r="D166">
        <v>371.36356764764315</v>
      </c>
    </row>
    <row r="167" spans="1:4" x14ac:dyDescent="0.35">
      <c r="A167" t="s">
        <v>272</v>
      </c>
      <c r="B167">
        <v>166</v>
      </c>
      <c r="C167">
        <v>240.37512613950463</v>
      </c>
      <c r="D167">
        <v>97.85349727047975</v>
      </c>
    </row>
    <row r="168" spans="1:4" x14ac:dyDescent="0.35">
      <c r="A168" t="s">
        <v>273</v>
      </c>
      <c r="B168">
        <v>167</v>
      </c>
      <c r="C168">
        <v>226.45468776688682</v>
      </c>
      <c r="D168">
        <v>99.388529310282252</v>
      </c>
    </row>
    <row r="169" spans="1:4" x14ac:dyDescent="0.35">
      <c r="A169" t="s">
        <v>274</v>
      </c>
      <c r="B169">
        <v>168</v>
      </c>
      <c r="C169">
        <v>1557.8099169554528</v>
      </c>
      <c r="D169">
        <v>1017.1641868649103</v>
      </c>
    </row>
    <row r="170" spans="1:4" x14ac:dyDescent="0.35">
      <c r="A170" t="s">
        <v>275</v>
      </c>
      <c r="B170">
        <v>169</v>
      </c>
      <c r="C170">
        <v>484.63109333702317</v>
      </c>
      <c r="D170">
        <v>97.816774519317434</v>
      </c>
    </row>
    <row r="171" spans="1:4" x14ac:dyDescent="0.35">
      <c r="A171" t="s">
        <v>276</v>
      </c>
      <c r="B171">
        <v>170</v>
      </c>
      <c r="C171">
        <v>994.19172894361884</v>
      </c>
      <c r="D171">
        <v>1560.9112862562176</v>
      </c>
    </row>
    <row r="172" spans="1:4" x14ac:dyDescent="0.35">
      <c r="A172" t="s">
        <v>277</v>
      </c>
      <c r="B172">
        <v>171</v>
      </c>
      <c r="C172">
        <v>990.2224853356314</v>
      </c>
      <c r="D172">
        <v>701.94103881559056</v>
      </c>
    </row>
    <row r="173" spans="1:4" x14ac:dyDescent="0.35">
      <c r="A173" t="s">
        <v>278</v>
      </c>
      <c r="B173">
        <v>172</v>
      </c>
      <c r="C173">
        <v>4979.3969936612739</v>
      </c>
      <c r="D173">
        <v>5723.6241421670502</v>
      </c>
    </row>
    <row r="174" spans="1:4" x14ac:dyDescent="0.35">
      <c r="A174" t="s">
        <v>279</v>
      </c>
      <c r="B174">
        <v>173</v>
      </c>
      <c r="C174">
        <v>511.19396790719662</v>
      </c>
      <c r="D174">
        <v>309.89238400093177</v>
      </c>
    </row>
    <row r="175" spans="1:4" x14ac:dyDescent="0.35">
      <c r="A175" t="s">
        <v>280</v>
      </c>
      <c r="B175">
        <v>174</v>
      </c>
      <c r="C175">
        <v>279.03414776632815</v>
      </c>
      <c r="D175">
        <v>152.95302043460342</v>
      </c>
    </row>
    <row r="176" spans="1:4" x14ac:dyDescent="0.35">
      <c r="A176" t="s">
        <v>281</v>
      </c>
      <c r="B176">
        <v>175</v>
      </c>
      <c r="C176">
        <v>424.89685484928384</v>
      </c>
      <c r="D176">
        <v>295.55679325058031</v>
      </c>
    </row>
    <row r="177" spans="1:4" x14ac:dyDescent="0.35">
      <c r="A177" t="s">
        <v>282</v>
      </c>
      <c r="B177">
        <v>176</v>
      </c>
      <c r="C177">
        <v>11.455453893525169</v>
      </c>
      <c r="D177">
        <v>4.5439253390853995</v>
      </c>
    </row>
    <row r="178" spans="1:4" x14ac:dyDescent="0.35">
      <c r="A178" t="s">
        <v>283</v>
      </c>
      <c r="B178">
        <v>177</v>
      </c>
      <c r="C178">
        <v>11.909904350523405</v>
      </c>
      <c r="D178">
        <v>4.7485103849131365</v>
      </c>
    </row>
    <row r="179" spans="1:4" x14ac:dyDescent="0.35">
      <c r="A179" t="s">
        <v>284</v>
      </c>
      <c r="B179">
        <v>178</v>
      </c>
      <c r="C179">
        <v>7.5811709479707075</v>
      </c>
      <c r="D179">
        <v>2.9822907941431791</v>
      </c>
    </row>
    <row r="180" spans="1:4" x14ac:dyDescent="0.35">
      <c r="A180" t="s">
        <v>285</v>
      </c>
      <c r="B180">
        <v>179</v>
      </c>
      <c r="C180">
        <v>29.168927825360296</v>
      </c>
      <c r="D180">
        <v>14.720990602824868</v>
      </c>
    </row>
    <row r="181" spans="1:4" x14ac:dyDescent="0.35">
      <c r="A181" t="s">
        <v>286</v>
      </c>
      <c r="B181">
        <v>180</v>
      </c>
      <c r="C181">
        <v>2.6180469066008918</v>
      </c>
      <c r="D181">
        <v>1.0169219737738446</v>
      </c>
    </row>
    <row r="182" spans="1:4" x14ac:dyDescent="0.35">
      <c r="A182" t="s">
        <v>287</v>
      </c>
      <c r="B182">
        <v>181</v>
      </c>
      <c r="C182">
        <v>4.8699598231040264</v>
      </c>
      <c r="D182">
        <v>2.2305731244974134</v>
      </c>
    </row>
    <row r="183" spans="1:4" x14ac:dyDescent="0.35">
      <c r="A183" t="s">
        <v>288</v>
      </c>
      <c r="B183">
        <v>182</v>
      </c>
      <c r="C183">
        <v>11.35271206522809</v>
      </c>
      <c r="D183">
        <v>7.8175431821911117</v>
      </c>
    </row>
    <row r="184" spans="1:4" x14ac:dyDescent="0.35">
      <c r="A184" t="s">
        <v>289</v>
      </c>
      <c r="B184">
        <v>183</v>
      </c>
      <c r="C184">
        <v>0.62704777891708796</v>
      </c>
      <c r="D184">
        <v>0</v>
      </c>
    </row>
    <row r="185" spans="1:4" x14ac:dyDescent="0.35">
      <c r="A185" t="s">
        <v>290</v>
      </c>
      <c r="B185">
        <v>184</v>
      </c>
      <c r="C185">
        <v>7.884108319767888E-2</v>
      </c>
      <c r="D185">
        <v>0</v>
      </c>
    </row>
    <row r="186" spans="1:4" x14ac:dyDescent="0.35">
      <c r="A186" t="s">
        <v>291</v>
      </c>
      <c r="B186">
        <v>185</v>
      </c>
      <c r="C186">
        <v>12.699357795759457</v>
      </c>
      <c r="D186">
        <v>8.6515719810150262</v>
      </c>
    </row>
    <row r="187" spans="1:4" x14ac:dyDescent="0.35">
      <c r="A187" t="s">
        <v>292</v>
      </c>
      <c r="B187">
        <v>186</v>
      </c>
      <c r="C187">
        <v>12.371006758852657</v>
      </c>
      <c r="D187">
        <v>6.6936134877968003</v>
      </c>
    </row>
    <row r="188" spans="1:4" x14ac:dyDescent="0.35">
      <c r="A188" t="s">
        <v>293</v>
      </c>
      <c r="B188">
        <v>187</v>
      </c>
      <c r="C188">
        <v>1.1011335883338634E-2</v>
      </c>
      <c r="D188">
        <v>0</v>
      </c>
    </row>
    <row r="189" spans="1:4" x14ac:dyDescent="0.35">
      <c r="A189" t="s">
        <v>294</v>
      </c>
      <c r="B189">
        <v>188</v>
      </c>
      <c r="C189">
        <v>14.071442327523888</v>
      </c>
      <c r="D189">
        <v>5.149270743789784</v>
      </c>
    </row>
    <row r="190" spans="1:4" x14ac:dyDescent="0.35">
      <c r="A190" t="s">
        <v>295</v>
      </c>
      <c r="B190">
        <v>189</v>
      </c>
      <c r="C190">
        <v>24.914481791719705</v>
      </c>
      <c r="D190">
        <v>9.0895863972049664</v>
      </c>
    </row>
    <row r="191" spans="1:4" x14ac:dyDescent="0.35">
      <c r="A191" t="s">
        <v>296</v>
      </c>
      <c r="B191">
        <v>190</v>
      </c>
      <c r="C191">
        <v>34.799740235196751</v>
      </c>
      <c r="D191">
        <v>15.922525796238086</v>
      </c>
    </row>
    <row r="192" spans="1:4" x14ac:dyDescent="0.35">
      <c r="A192" t="s">
        <v>297</v>
      </c>
      <c r="B192">
        <v>191</v>
      </c>
      <c r="C192">
        <v>24.124063399751936</v>
      </c>
      <c r="D192">
        <v>11.045816980369862</v>
      </c>
    </row>
    <row r="193" spans="1:4" x14ac:dyDescent="0.35">
      <c r="A193" t="s">
        <v>298</v>
      </c>
      <c r="B193">
        <v>192</v>
      </c>
      <c r="C193">
        <v>3.0304769575680752</v>
      </c>
      <c r="D193">
        <v>1.6940132528980703</v>
      </c>
    </row>
    <row r="194" spans="1:4" x14ac:dyDescent="0.35">
      <c r="A194" t="s">
        <v>299</v>
      </c>
      <c r="B194">
        <v>193</v>
      </c>
      <c r="C194">
        <v>15.074286176320751</v>
      </c>
      <c r="D194">
        <v>8.6559024369866524</v>
      </c>
    </row>
    <row r="195" spans="1:4" x14ac:dyDescent="0.35">
      <c r="A195" t="s">
        <v>300</v>
      </c>
      <c r="B195">
        <v>194</v>
      </c>
      <c r="C195">
        <v>4.7965180747392431</v>
      </c>
      <c r="D195">
        <v>2.1974564687670033</v>
      </c>
    </row>
    <row r="196" spans="1:4" x14ac:dyDescent="0.35">
      <c r="A196" t="s">
        <v>301</v>
      </c>
      <c r="B196">
        <v>195</v>
      </c>
      <c r="C196">
        <v>6.625538444404846</v>
      </c>
      <c r="D196">
        <v>3.1121653185700247</v>
      </c>
    </row>
    <row r="197" spans="1:4" x14ac:dyDescent="0.35">
      <c r="A197" t="s">
        <v>302</v>
      </c>
      <c r="B197">
        <v>196</v>
      </c>
      <c r="C197">
        <v>79.579355492799593</v>
      </c>
      <c r="D197">
        <v>232.4852878103604</v>
      </c>
    </row>
    <row r="198" spans="1:4" x14ac:dyDescent="0.35">
      <c r="A198" t="s">
        <v>303</v>
      </c>
      <c r="B198">
        <v>197</v>
      </c>
      <c r="C198">
        <v>944.09558172984578</v>
      </c>
      <c r="D198">
        <v>1626.8887019462538</v>
      </c>
    </row>
    <row r="199" spans="1:4" x14ac:dyDescent="0.35">
      <c r="A199" t="s">
        <v>304</v>
      </c>
      <c r="B199">
        <v>198</v>
      </c>
      <c r="C199">
        <v>69.430706602633691</v>
      </c>
      <c r="D199">
        <v>52.028172627388656</v>
      </c>
    </row>
    <row r="200" spans="1:4" x14ac:dyDescent="0.35">
      <c r="A200" t="s">
        <v>305</v>
      </c>
      <c r="B200">
        <v>199</v>
      </c>
      <c r="C200">
        <v>7.0638517523168458</v>
      </c>
      <c r="D200">
        <v>12.341007264278884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01"/>
  <sheetViews>
    <sheetView topLeftCell="A2"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3.7424424366925941</v>
      </c>
      <c r="D2">
        <v>0</v>
      </c>
    </row>
    <row r="3" spans="1:4" x14ac:dyDescent="0.35">
      <c r="A3" t="s">
        <v>111</v>
      </c>
      <c r="B3">
        <v>2</v>
      </c>
      <c r="C3">
        <v>63.723177996896403</v>
      </c>
      <c r="D3">
        <v>20.321343420222213</v>
      </c>
    </row>
    <row r="4" spans="1:4" x14ac:dyDescent="0.35">
      <c r="A4" t="s">
        <v>112</v>
      </c>
      <c r="B4">
        <v>3</v>
      </c>
      <c r="C4">
        <v>239.42172800005125</v>
      </c>
      <c r="D4">
        <v>105.79731761409244</v>
      </c>
    </row>
    <row r="5" spans="1:4" x14ac:dyDescent="0.35">
      <c r="A5" t="s">
        <v>113</v>
      </c>
      <c r="B5">
        <v>4</v>
      </c>
      <c r="C5">
        <v>800.22117235196595</v>
      </c>
      <c r="D5">
        <v>432.35574423882377</v>
      </c>
    </row>
    <row r="6" spans="1:4" x14ac:dyDescent="0.35">
      <c r="A6" t="s">
        <v>114</v>
      </c>
      <c r="B6">
        <v>5</v>
      </c>
      <c r="C6">
        <v>30.762500629711052</v>
      </c>
      <c r="D6">
        <v>22.868149803283604</v>
      </c>
    </row>
    <row r="7" spans="1:4" x14ac:dyDescent="0.35">
      <c r="A7" t="s">
        <v>115</v>
      </c>
      <c r="B7">
        <v>6</v>
      </c>
      <c r="C7">
        <v>0.31891890492283764</v>
      </c>
      <c r="D7">
        <v>0</v>
      </c>
    </row>
    <row r="8" spans="1:4" x14ac:dyDescent="0.35">
      <c r="A8" t="s">
        <v>116</v>
      </c>
      <c r="B8">
        <v>7</v>
      </c>
      <c r="C8">
        <v>1.3919789277085126</v>
      </c>
      <c r="D8">
        <v>0</v>
      </c>
    </row>
    <row r="9" spans="1:4" x14ac:dyDescent="0.35">
      <c r="A9" t="s">
        <v>117</v>
      </c>
      <c r="B9">
        <v>8</v>
      </c>
      <c r="C9">
        <v>53.006001948163018</v>
      </c>
      <c r="D9">
        <v>0.35224966260101209</v>
      </c>
    </row>
    <row r="10" spans="1:4" x14ac:dyDescent="0.35">
      <c r="A10" t="s">
        <v>118</v>
      </c>
      <c r="B10">
        <v>9</v>
      </c>
      <c r="C10">
        <v>2.506986390868811</v>
      </c>
      <c r="D10">
        <v>239.47008525904016</v>
      </c>
    </row>
    <row r="11" spans="1:4" x14ac:dyDescent="0.35">
      <c r="A11" t="s">
        <v>119</v>
      </c>
      <c r="B11">
        <v>10</v>
      </c>
      <c r="C11">
        <v>1.3228823631944338</v>
      </c>
      <c r="D11">
        <v>44.442086770924178</v>
      </c>
    </row>
    <row r="12" spans="1:4" x14ac:dyDescent="0.35">
      <c r="A12" t="s">
        <v>120</v>
      </c>
      <c r="B12">
        <v>11</v>
      </c>
      <c r="C12">
        <v>11.915781540694974</v>
      </c>
      <c r="D12">
        <v>26.745604905035631</v>
      </c>
    </row>
    <row r="13" spans="1:4" x14ac:dyDescent="0.35">
      <c r="A13" t="s">
        <v>121</v>
      </c>
      <c r="B13">
        <v>12</v>
      </c>
      <c r="C13">
        <v>336.65022645970038</v>
      </c>
      <c r="D13">
        <v>289.41386749387823</v>
      </c>
    </row>
    <row r="14" spans="1:4" x14ac:dyDescent="0.35">
      <c r="A14" t="s">
        <v>122</v>
      </c>
      <c r="B14">
        <v>13</v>
      </c>
      <c r="C14">
        <v>13.515033111397361</v>
      </c>
      <c r="D14">
        <v>0.53740045358063526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1.2755337693225226</v>
      </c>
      <c r="D16">
        <v>13.624290320734541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83.941719343427351</v>
      </c>
      <c r="D19">
        <v>69.323271011631334</v>
      </c>
    </row>
    <row r="20" spans="1:4" x14ac:dyDescent="0.35">
      <c r="A20" t="s">
        <v>128</v>
      </c>
      <c r="B20">
        <v>19</v>
      </c>
      <c r="C20">
        <v>101.39367979560488</v>
      </c>
      <c r="D20">
        <v>205.3661955923005</v>
      </c>
    </row>
    <row r="21" spans="1:4" x14ac:dyDescent="0.35">
      <c r="A21" t="s">
        <v>129</v>
      </c>
      <c r="B21">
        <v>20</v>
      </c>
      <c r="C21">
        <v>4.6672730064854182</v>
      </c>
      <c r="D21">
        <v>0</v>
      </c>
    </row>
    <row r="22" spans="1:4" x14ac:dyDescent="0.35">
      <c r="A22" t="s">
        <v>130</v>
      </c>
      <c r="B22">
        <v>21</v>
      </c>
      <c r="C22">
        <v>9.4644850743516695</v>
      </c>
      <c r="D22">
        <v>0</v>
      </c>
    </row>
    <row r="23" spans="1:4" x14ac:dyDescent="0.35">
      <c r="A23" t="s">
        <v>131</v>
      </c>
      <c r="B23">
        <v>22</v>
      </c>
      <c r="C23">
        <v>175.22177166919403</v>
      </c>
      <c r="D23">
        <v>0</v>
      </c>
    </row>
    <row r="24" spans="1:4" x14ac:dyDescent="0.35">
      <c r="A24" t="s">
        <v>132</v>
      </c>
      <c r="B24">
        <v>23</v>
      </c>
      <c r="C24">
        <v>0.2050696452369527</v>
      </c>
      <c r="D24">
        <v>0</v>
      </c>
    </row>
    <row r="25" spans="1:4" x14ac:dyDescent="0.35">
      <c r="A25" t="s">
        <v>133</v>
      </c>
      <c r="B25">
        <v>24</v>
      </c>
      <c r="C25">
        <v>7.8431699435032849</v>
      </c>
      <c r="D25">
        <v>0</v>
      </c>
    </row>
    <row r="26" spans="1:4" x14ac:dyDescent="0.35">
      <c r="A26" t="s">
        <v>134</v>
      </c>
      <c r="B26">
        <v>25</v>
      </c>
      <c r="C26">
        <v>8.3019125622517844</v>
      </c>
      <c r="D26">
        <v>0</v>
      </c>
    </row>
    <row r="27" spans="1:4" x14ac:dyDescent="0.35">
      <c r="A27" t="s">
        <v>135</v>
      </c>
      <c r="B27">
        <v>26</v>
      </c>
      <c r="C27">
        <v>9.1393777449891689E-2</v>
      </c>
      <c r="D27">
        <v>49.294446321318212</v>
      </c>
    </row>
    <row r="28" spans="1:4" x14ac:dyDescent="0.35">
      <c r="A28" t="s">
        <v>136</v>
      </c>
      <c r="B28">
        <v>27</v>
      </c>
      <c r="C28">
        <v>9.4865939904140216E-4</v>
      </c>
      <c r="D28">
        <v>44.431430505580856</v>
      </c>
    </row>
    <row r="29" spans="1:4" x14ac:dyDescent="0.35">
      <c r="A29" t="s">
        <v>137</v>
      </c>
      <c r="B29">
        <v>28</v>
      </c>
      <c r="C29">
        <v>1196.2270269098244</v>
      </c>
      <c r="D29">
        <v>0</v>
      </c>
    </row>
    <row r="30" spans="1:4" x14ac:dyDescent="0.35">
      <c r="A30" t="s">
        <v>138</v>
      </c>
      <c r="B30">
        <v>29</v>
      </c>
      <c r="C30">
        <v>1756.4923351385407</v>
      </c>
      <c r="D30">
        <v>7.2316704341870066E-3</v>
      </c>
    </row>
    <row r="31" spans="1:4" x14ac:dyDescent="0.35">
      <c r="A31" t="s">
        <v>139</v>
      </c>
      <c r="B31">
        <v>30</v>
      </c>
      <c r="C31">
        <v>1.7021630186775768E-2</v>
      </c>
      <c r="D31">
        <v>0</v>
      </c>
    </row>
    <row r="32" spans="1:4" x14ac:dyDescent="0.35">
      <c r="A32" t="s">
        <v>140</v>
      </c>
      <c r="B32">
        <v>31</v>
      </c>
      <c r="C32">
        <v>2.7391082081606169E-3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4.7879711450384719E-3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1.2969970286760583E-3</v>
      </c>
      <c r="D36">
        <v>0</v>
      </c>
    </row>
    <row r="37" spans="1:4" x14ac:dyDescent="0.35">
      <c r="A37" t="s">
        <v>145</v>
      </c>
      <c r="B37">
        <v>36</v>
      </c>
      <c r="C37">
        <v>39.642723124268599</v>
      </c>
      <c r="D37">
        <v>0</v>
      </c>
    </row>
    <row r="38" spans="1:4" x14ac:dyDescent="0.35">
      <c r="A38" t="s">
        <v>146</v>
      </c>
      <c r="B38">
        <v>37</v>
      </c>
      <c r="C38">
        <v>2.8200518725373538</v>
      </c>
      <c r="D38">
        <v>0.51703172748643433</v>
      </c>
    </row>
    <row r="39" spans="1:4" x14ac:dyDescent="0.35">
      <c r="A39" t="s">
        <v>147</v>
      </c>
      <c r="B39">
        <v>38</v>
      </c>
      <c r="C39">
        <v>2.7228817068509494</v>
      </c>
      <c r="D39">
        <v>87.74021836469062</v>
      </c>
    </row>
    <row r="40" spans="1:4" x14ac:dyDescent="0.35">
      <c r="A40" t="s">
        <v>148</v>
      </c>
      <c r="B40">
        <v>39</v>
      </c>
      <c r="C40">
        <v>0.20120284432043387</v>
      </c>
      <c r="D40">
        <v>0</v>
      </c>
    </row>
    <row r="41" spans="1:4" x14ac:dyDescent="0.35">
      <c r="A41" t="s">
        <v>149</v>
      </c>
      <c r="B41">
        <v>40</v>
      </c>
      <c r="C41">
        <v>21.196993503270917</v>
      </c>
      <c r="D41">
        <v>28.142931914133268</v>
      </c>
    </row>
    <row r="42" spans="1:4" x14ac:dyDescent="0.35">
      <c r="A42" t="s">
        <v>150</v>
      </c>
      <c r="B42">
        <v>41</v>
      </c>
      <c r="C42">
        <v>58.067609091099321</v>
      </c>
      <c r="D42">
        <v>13.513315021002262</v>
      </c>
    </row>
    <row r="43" spans="1:4" x14ac:dyDescent="0.35">
      <c r="A43" t="s">
        <v>151</v>
      </c>
      <c r="B43">
        <v>42</v>
      </c>
      <c r="C43">
        <v>37.433097010605799</v>
      </c>
      <c r="D43">
        <v>221.62535779648078</v>
      </c>
    </row>
    <row r="44" spans="1:4" x14ac:dyDescent="0.35">
      <c r="A44" t="s">
        <v>152</v>
      </c>
      <c r="B44">
        <v>43</v>
      </c>
      <c r="C44">
        <v>194.19752791841495</v>
      </c>
      <c r="D44">
        <v>2461.0002943412842</v>
      </c>
    </row>
    <row r="45" spans="1:4" x14ac:dyDescent="0.35">
      <c r="A45" t="s">
        <v>153</v>
      </c>
      <c r="B45">
        <v>44</v>
      </c>
      <c r="C45">
        <v>254.58311131395013</v>
      </c>
      <c r="D45">
        <v>829.83744367084489</v>
      </c>
    </row>
    <row r="46" spans="1:4" x14ac:dyDescent="0.35">
      <c r="A46" t="s">
        <v>154</v>
      </c>
      <c r="B46">
        <v>45</v>
      </c>
      <c r="C46">
        <v>449.0210212836908</v>
      </c>
      <c r="D46">
        <v>291.60638522445527</v>
      </c>
    </row>
    <row r="47" spans="1:4" x14ac:dyDescent="0.35">
      <c r="A47" t="s">
        <v>155</v>
      </c>
      <c r="B47">
        <v>46</v>
      </c>
      <c r="C47">
        <v>475.75290409469255</v>
      </c>
      <c r="D47">
        <v>380.82013386238816</v>
      </c>
    </row>
    <row r="48" spans="1:4" x14ac:dyDescent="0.35">
      <c r="A48" t="s">
        <v>156</v>
      </c>
      <c r="B48">
        <v>47</v>
      </c>
      <c r="C48">
        <v>282.46340995205821</v>
      </c>
      <c r="D48">
        <v>11.700773956182433</v>
      </c>
    </row>
    <row r="49" spans="1:4" x14ac:dyDescent="0.35">
      <c r="A49" t="s">
        <v>157</v>
      </c>
      <c r="B49">
        <v>48</v>
      </c>
      <c r="C49">
        <v>1306.6636804647069</v>
      </c>
      <c r="D49">
        <v>5670.9631613654237</v>
      </c>
    </row>
    <row r="50" spans="1:4" x14ac:dyDescent="0.35">
      <c r="A50" t="s">
        <v>158</v>
      </c>
      <c r="B50">
        <v>49</v>
      </c>
      <c r="C50">
        <v>30.166109354367912</v>
      </c>
      <c r="D50">
        <v>0.85546183390959496</v>
      </c>
    </row>
    <row r="51" spans="1:4" x14ac:dyDescent="0.35">
      <c r="A51" t="s">
        <v>159</v>
      </c>
      <c r="B51">
        <v>50</v>
      </c>
      <c r="C51">
        <v>193.28897385202848</v>
      </c>
      <c r="D51">
        <v>40.678326525654072</v>
      </c>
    </row>
    <row r="52" spans="1:4" x14ac:dyDescent="0.35">
      <c r="A52" t="s">
        <v>160</v>
      </c>
      <c r="B52">
        <v>51</v>
      </c>
      <c r="C52">
        <v>4554.5381689778033</v>
      </c>
      <c r="D52">
        <v>7044.0049910532343</v>
      </c>
    </row>
    <row r="53" spans="1:4" x14ac:dyDescent="0.35">
      <c r="A53" t="s">
        <v>161</v>
      </c>
      <c r="B53">
        <v>52</v>
      </c>
      <c r="C53">
        <v>1229.2972481535819</v>
      </c>
      <c r="D53">
        <v>1649.4222195348088</v>
      </c>
    </row>
    <row r="54" spans="1:4" x14ac:dyDescent="0.35">
      <c r="A54" t="s">
        <v>162</v>
      </c>
      <c r="B54">
        <v>53</v>
      </c>
      <c r="C54">
        <v>298.95010426731199</v>
      </c>
      <c r="D54">
        <v>870.10120037708441</v>
      </c>
    </row>
    <row r="55" spans="1:4" x14ac:dyDescent="0.35">
      <c r="A55" t="s">
        <v>163</v>
      </c>
      <c r="B55">
        <v>54</v>
      </c>
      <c r="C55">
        <v>117.45406764239566</v>
      </c>
      <c r="D55">
        <v>0</v>
      </c>
    </row>
    <row r="56" spans="1:4" x14ac:dyDescent="0.35">
      <c r="A56" t="s">
        <v>164</v>
      </c>
      <c r="B56">
        <v>55</v>
      </c>
      <c r="C56">
        <v>1049.8417691103377</v>
      </c>
      <c r="D56">
        <v>334.68478825303055</v>
      </c>
    </row>
    <row r="57" spans="1:4" x14ac:dyDescent="0.35">
      <c r="A57" t="s">
        <v>165</v>
      </c>
      <c r="B57">
        <v>56</v>
      </c>
      <c r="C57">
        <v>1728.1052516056077</v>
      </c>
      <c r="D57">
        <v>76.448198654148015</v>
      </c>
    </row>
    <row r="58" spans="1:4" x14ac:dyDescent="0.35">
      <c r="A58" t="s">
        <v>166</v>
      </c>
      <c r="B58">
        <v>57</v>
      </c>
      <c r="C58">
        <v>357.27334432614896</v>
      </c>
      <c r="D58">
        <v>29.417935942615628</v>
      </c>
    </row>
    <row r="59" spans="1:4" x14ac:dyDescent="0.35">
      <c r="A59" t="s">
        <v>167</v>
      </c>
      <c r="B59">
        <v>58</v>
      </c>
      <c r="C59">
        <v>559.69229923023647</v>
      </c>
      <c r="D59">
        <v>811.83218963037223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54.258172695824022</v>
      </c>
      <c r="D61">
        <v>237.70645951527661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1413.514094153589</v>
      </c>
      <c r="D63">
        <v>300.86602545735616</v>
      </c>
    </row>
    <row r="64" spans="1:4" x14ac:dyDescent="0.35">
      <c r="A64" t="s">
        <v>171</v>
      </c>
      <c r="B64">
        <v>63</v>
      </c>
      <c r="C64">
        <v>797.32273421224579</v>
      </c>
      <c r="D64">
        <v>2117.7468747688813</v>
      </c>
    </row>
    <row r="65" spans="1:4" x14ac:dyDescent="0.35">
      <c r="A65" t="s">
        <v>172</v>
      </c>
      <c r="B65">
        <v>64</v>
      </c>
      <c r="C65">
        <v>2.8989079845219039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2.4998002548171634E-3</v>
      </c>
      <c r="D67">
        <v>0</v>
      </c>
    </row>
    <row r="68" spans="1:4" x14ac:dyDescent="0.35">
      <c r="A68" t="s">
        <v>175</v>
      </c>
      <c r="B68">
        <v>67</v>
      </c>
      <c r="C68">
        <v>335.01159197382799</v>
      </c>
      <c r="D68">
        <v>41.034991829249847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249.35011403571215</v>
      </c>
      <c r="D71">
        <v>0</v>
      </c>
    </row>
    <row r="72" spans="1:4" x14ac:dyDescent="0.35">
      <c r="A72" t="s">
        <v>179</v>
      </c>
      <c r="B72">
        <v>71</v>
      </c>
      <c r="C72">
        <v>97.718877292737503</v>
      </c>
      <c r="D72">
        <v>73.187572387623106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211.49067774048868</v>
      </c>
      <c r="D74">
        <v>340.52642637469654</v>
      </c>
    </row>
    <row r="75" spans="1:4" x14ac:dyDescent="0.35">
      <c r="A75" t="s">
        <v>182</v>
      </c>
      <c r="B75">
        <v>74</v>
      </c>
      <c r="C75">
        <v>2.5868890824324612E-3</v>
      </c>
      <c r="D75">
        <v>0.12040802992830849</v>
      </c>
    </row>
    <row r="76" spans="1:4" x14ac:dyDescent="0.35">
      <c r="A76" t="s">
        <v>183</v>
      </c>
      <c r="B76">
        <v>75</v>
      </c>
      <c r="C76">
        <v>40.423262394141581</v>
      </c>
      <c r="D76">
        <v>17.807713739082917</v>
      </c>
    </row>
    <row r="77" spans="1:4" x14ac:dyDescent="0.35">
      <c r="A77" t="s">
        <v>184</v>
      </c>
      <c r="B77">
        <v>76</v>
      </c>
      <c r="C77">
        <v>43.115488925417388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67.645687387677356</v>
      </c>
      <c r="D79">
        <v>6.7501268742850771</v>
      </c>
    </row>
    <row r="80" spans="1:4" x14ac:dyDescent="0.35">
      <c r="A80" t="s">
        <v>187</v>
      </c>
      <c r="B80">
        <v>79</v>
      </c>
      <c r="C80">
        <v>7.0189150782801155</v>
      </c>
      <c r="D80">
        <v>0</v>
      </c>
    </row>
    <row r="81" spans="1:4" x14ac:dyDescent="0.35">
      <c r="A81" t="s">
        <v>188</v>
      </c>
      <c r="B81">
        <v>80</v>
      </c>
      <c r="C81">
        <v>7.8816257024251595</v>
      </c>
      <c r="D81">
        <v>0</v>
      </c>
    </row>
    <row r="82" spans="1:4" x14ac:dyDescent="0.35">
      <c r="A82" t="s">
        <v>189</v>
      </c>
      <c r="B82">
        <v>81</v>
      </c>
      <c r="C82">
        <v>34.528702201485984</v>
      </c>
      <c r="D82">
        <v>0</v>
      </c>
    </row>
    <row r="83" spans="1:4" x14ac:dyDescent="0.35">
      <c r="A83" t="s">
        <v>190</v>
      </c>
      <c r="B83">
        <v>82</v>
      </c>
      <c r="C83">
        <v>2.3443407135537502</v>
      </c>
      <c r="D83">
        <v>0</v>
      </c>
    </row>
    <row r="84" spans="1:4" x14ac:dyDescent="0.35">
      <c r="A84" t="s">
        <v>191</v>
      </c>
      <c r="B84">
        <v>83</v>
      </c>
      <c r="C84">
        <v>2.4216698839915098</v>
      </c>
      <c r="D84">
        <v>0</v>
      </c>
    </row>
    <row r="85" spans="1:4" x14ac:dyDescent="0.35">
      <c r="A85" t="s">
        <v>192</v>
      </c>
      <c r="B85">
        <v>84</v>
      </c>
      <c r="C85">
        <v>4.5618574357782089</v>
      </c>
      <c r="D85">
        <v>0</v>
      </c>
    </row>
    <row r="86" spans="1:4" x14ac:dyDescent="0.35">
      <c r="A86" t="s">
        <v>193</v>
      </c>
      <c r="B86">
        <v>85</v>
      </c>
      <c r="C86">
        <v>25.352769674749869</v>
      </c>
      <c r="D86">
        <v>1.2412740237307713</v>
      </c>
    </row>
    <row r="87" spans="1:4" x14ac:dyDescent="0.35">
      <c r="A87" t="s">
        <v>194</v>
      </c>
      <c r="B87">
        <v>86</v>
      </c>
      <c r="C87">
        <v>610.45449893068894</v>
      </c>
      <c r="D87">
        <v>223.90926312403042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83.39094996184059</v>
      </c>
      <c r="D89">
        <v>2.1870738187408314</v>
      </c>
    </row>
    <row r="90" spans="1:4" x14ac:dyDescent="0.35">
      <c r="A90" t="s">
        <v>197</v>
      </c>
      <c r="B90">
        <v>89</v>
      </c>
      <c r="C90">
        <v>161.94355338594406</v>
      </c>
      <c r="D90">
        <v>26.684001114331817</v>
      </c>
    </row>
    <row r="91" spans="1:4" x14ac:dyDescent="0.35">
      <c r="A91" t="s">
        <v>198</v>
      </c>
      <c r="B91">
        <v>90</v>
      </c>
      <c r="C91">
        <v>6905.1823873180883</v>
      </c>
      <c r="D91">
        <v>28503.78523607731</v>
      </c>
    </row>
    <row r="92" spans="1:4" x14ac:dyDescent="0.35">
      <c r="A92" t="s">
        <v>199</v>
      </c>
      <c r="B92">
        <v>91</v>
      </c>
      <c r="C92">
        <v>0.1996905172160221</v>
      </c>
      <c r="D92">
        <v>0</v>
      </c>
    </row>
    <row r="93" spans="1:4" x14ac:dyDescent="0.35">
      <c r="A93" t="s">
        <v>200</v>
      </c>
      <c r="B93">
        <v>92</v>
      </c>
      <c r="C93">
        <v>0.83382428439899003</v>
      </c>
      <c r="D93">
        <v>0</v>
      </c>
    </row>
    <row r="94" spans="1:4" x14ac:dyDescent="0.35">
      <c r="A94" t="s">
        <v>201</v>
      </c>
      <c r="B94">
        <v>93</v>
      </c>
      <c r="C94">
        <v>1.4057837879877328</v>
      </c>
      <c r="D94">
        <v>0</v>
      </c>
    </row>
    <row r="95" spans="1:4" x14ac:dyDescent="0.35">
      <c r="A95" t="s">
        <v>202</v>
      </c>
      <c r="B95">
        <v>94</v>
      </c>
      <c r="C95">
        <v>2.1502109529773553E-2</v>
      </c>
      <c r="D95">
        <v>8.8466796453447714</v>
      </c>
    </row>
    <row r="96" spans="1:4" x14ac:dyDescent="0.35">
      <c r="A96" t="s">
        <v>203</v>
      </c>
      <c r="B96">
        <v>95</v>
      </c>
      <c r="C96">
        <v>0.15390565953422825</v>
      </c>
      <c r="D96">
        <v>0</v>
      </c>
    </row>
    <row r="97" spans="1:4" x14ac:dyDescent="0.35">
      <c r="A97" t="s">
        <v>204</v>
      </c>
      <c r="B97">
        <v>96</v>
      </c>
      <c r="C97">
        <v>2513.7365271754152</v>
      </c>
      <c r="D97">
        <v>1161.2643994449136</v>
      </c>
    </row>
    <row r="98" spans="1:4" x14ac:dyDescent="0.35">
      <c r="A98" t="s">
        <v>205</v>
      </c>
      <c r="B98">
        <v>97</v>
      </c>
      <c r="C98">
        <v>312.25957860463217</v>
      </c>
      <c r="D98">
        <v>108.79905370263567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143.00985746667487</v>
      </c>
      <c r="D100">
        <v>12.979400650821081</v>
      </c>
    </row>
    <row r="101" spans="1:4" x14ac:dyDescent="0.35">
      <c r="A101" t="s">
        <v>208</v>
      </c>
      <c r="B101">
        <v>100</v>
      </c>
      <c r="C101">
        <v>9.2059157142736492</v>
      </c>
      <c r="D101">
        <v>4.796595737867233</v>
      </c>
    </row>
    <row r="102" spans="1:4" x14ac:dyDescent="0.35">
      <c r="A102" t="s">
        <v>209</v>
      </c>
      <c r="B102">
        <v>101</v>
      </c>
      <c r="C102">
        <v>125.20066431284189</v>
      </c>
      <c r="D102">
        <v>548.49794411188088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165.70637522551772</v>
      </c>
      <c r="D104">
        <v>102.72115382430557</v>
      </c>
    </row>
    <row r="105" spans="1:4" x14ac:dyDescent="0.35">
      <c r="A105" t="s">
        <v>211</v>
      </c>
      <c r="B105">
        <v>104</v>
      </c>
      <c r="C105">
        <v>658.20407088370359</v>
      </c>
      <c r="D105">
        <v>98.680106515214376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46.228540257723694</v>
      </c>
      <c r="D107">
        <v>27.698924348870765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367.14095300854365</v>
      </c>
      <c r="D109">
        <v>394.71829287827182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32.166515825053253</v>
      </c>
      <c r="D111">
        <v>68.243722087755941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99.293258267288181</v>
      </c>
      <c r="D113">
        <v>11.351291423097027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93.985655554892517</v>
      </c>
      <c r="D115">
        <v>61.574809841269335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1674.9004229083357</v>
      </c>
      <c r="D118">
        <v>1581.398819033069</v>
      </c>
    </row>
    <row r="119" spans="1:4" x14ac:dyDescent="0.35">
      <c r="A119" t="s">
        <v>225</v>
      </c>
      <c r="B119">
        <v>118</v>
      </c>
      <c r="C119">
        <v>4116.6067360964889</v>
      </c>
      <c r="D119">
        <v>1802.4191793415544</v>
      </c>
    </row>
    <row r="120" spans="1:4" x14ac:dyDescent="0.35">
      <c r="A120" t="s">
        <v>226</v>
      </c>
      <c r="B120">
        <v>119</v>
      </c>
      <c r="C120">
        <v>2978.2455696035363</v>
      </c>
      <c r="D120">
        <v>10595.642048140613</v>
      </c>
    </row>
    <row r="121" spans="1:4" x14ac:dyDescent="0.35">
      <c r="A121" t="s">
        <v>227</v>
      </c>
      <c r="B121">
        <v>120</v>
      </c>
      <c r="C121">
        <v>2036.5768985917891</v>
      </c>
      <c r="D121">
        <v>2330.8718965344456</v>
      </c>
    </row>
    <row r="122" spans="1:4" x14ac:dyDescent="0.35">
      <c r="A122" t="s">
        <v>228</v>
      </c>
      <c r="B122">
        <v>121</v>
      </c>
      <c r="C122">
        <v>2168.7255645441255</v>
      </c>
      <c r="D122">
        <v>3049.6194742988296</v>
      </c>
    </row>
    <row r="123" spans="1:4" x14ac:dyDescent="0.35">
      <c r="A123" t="s">
        <v>229</v>
      </c>
      <c r="B123">
        <v>122</v>
      </c>
      <c r="C123">
        <v>3382.8898067517912</v>
      </c>
      <c r="D123">
        <v>4410.3458951176981</v>
      </c>
    </row>
    <row r="124" spans="1:4" x14ac:dyDescent="0.35">
      <c r="A124" t="s">
        <v>230</v>
      </c>
      <c r="B124">
        <v>123</v>
      </c>
      <c r="C124">
        <v>3180.0409438304287</v>
      </c>
      <c r="D124">
        <v>524.6482922842572</v>
      </c>
    </row>
    <row r="125" spans="1:4" x14ac:dyDescent="0.35">
      <c r="A125" t="s">
        <v>231</v>
      </c>
      <c r="B125">
        <v>124</v>
      </c>
      <c r="C125">
        <v>2389.9377325174341</v>
      </c>
      <c r="D125">
        <v>262.63548103560504</v>
      </c>
    </row>
    <row r="126" spans="1:4" x14ac:dyDescent="0.35">
      <c r="A126" t="s">
        <v>232</v>
      </c>
      <c r="B126">
        <v>125</v>
      </c>
      <c r="C126">
        <v>1538.034533603907</v>
      </c>
      <c r="D126">
        <v>703.81178964351216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9.6643133717779439E-2</v>
      </c>
      <c r="D143">
        <v>0</v>
      </c>
    </row>
    <row r="144" spans="1:4" x14ac:dyDescent="0.35">
      <c r="A144" t="s">
        <v>250</v>
      </c>
      <c r="B144">
        <v>143</v>
      </c>
      <c r="C144">
        <v>0.12530443729365301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0.58437241871747236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6596.7898849386866</v>
      </c>
      <c r="D151">
        <v>5644.5836022852791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1404.5098729754495</v>
      </c>
      <c r="D153">
        <v>1191.2595964442273</v>
      </c>
    </row>
    <row r="154" spans="1:4" x14ac:dyDescent="0.35">
      <c r="A154" t="s">
        <v>260</v>
      </c>
      <c r="B154">
        <v>153</v>
      </c>
      <c r="C154">
        <v>165.8583838269129</v>
      </c>
      <c r="D154">
        <v>170.54049355088807</v>
      </c>
    </row>
    <row r="155" spans="1:4" x14ac:dyDescent="0.35">
      <c r="A155" t="s">
        <v>261</v>
      </c>
      <c r="B155">
        <v>154</v>
      </c>
      <c r="C155">
        <v>10959.230823219368</v>
      </c>
      <c r="D155">
        <v>8853.4069584216431</v>
      </c>
    </row>
    <row r="156" spans="1:4" x14ac:dyDescent="0.35">
      <c r="A156" t="s">
        <v>327</v>
      </c>
      <c r="B156">
        <v>155</v>
      </c>
      <c r="C156">
        <v>6179.2185898600965</v>
      </c>
      <c r="D156">
        <v>7266.9334484055908</v>
      </c>
    </row>
    <row r="157" spans="1:4" x14ac:dyDescent="0.35">
      <c r="A157" t="s">
        <v>262</v>
      </c>
      <c r="B157">
        <v>156</v>
      </c>
      <c r="C157">
        <v>6701.4061854349357</v>
      </c>
      <c r="D157">
        <v>7617.5380836323557</v>
      </c>
    </row>
    <row r="158" spans="1:4" x14ac:dyDescent="0.35">
      <c r="A158" t="s">
        <v>263</v>
      </c>
      <c r="B158">
        <v>157</v>
      </c>
      <c r="C158">
        <v>376.22587324300298</v>
      </c>
      <c r="D158">
        <v>700.54177796747376</v>
      </c>
    </row>
    <row r="159" spans="1:4" x14ac:dyDescent="0.35">
      <c r="A159" t="s">
        <v>264</v>
      </c>
      <c r="B159">
        <v>158</v>
      </c>
      <c r="C159">
        <v>1946.8985211717338</v>
      </c>
      <c r="D159">
        <v>2617.0860187951139</v>
      </c>
    </row>
    <row r="160" spans="1:4" x14ac:dyDescent="0.35">
      <c r="A160" t="s">
        <v>265</v>
      </c>
      <c r="B160">
        <v>159</v>
      </c>
      <c r="C160">
        <v>42.634692333744873</v>
      </c>
      <c r="D160">
        <v>18.975783525180763</v>
      </c>
    </row>
    <row r="161" spans="1:4" x14ac:dyDescent="0.35">
      <c r="A161" t="s">
        <v>266</v>
      </c>
      <c r="B161">
        <v>160</v>
      </c>
      <c r="C161">
        <v>673.4563404033704</v>
      </c>
      <c r="D161">
        <v>875.33434446374542</v>
      </c>
    </row>
    <row r="162" spans="1:4" x14ac:dyDescent="0.35">
      <c r="A162" t="s">
        <v>267</v>
      </c>
      <c r="B162">
        <v>161</v>
      </c>
      <c r="C162">
        <v>15.904964313438859</v>
      </c>
      <c r="D162">
        <v>33.229781944490256</v>
      </c>
    </row>
    <row r="163" spans="1:4" x14ac:dyDescent="0.35">
      <c r="A163" t="s">
        <v>268</v>
      </c>
      <c r="B163">
        <v>162</v>
      </c>
      <c r="C163">
        <v>2104.625105784768</v>
      </c>
      <c r="D163">
        <v>7803.2916573757238</v>
      </c>
    </row>
    <row r="164" spans="1:4" x14ac:dyDescent="0.35">
      <c r="A164" t="s">
        <v>269</v>
      </c>
      <c r="B164">
        <v>163</v>
      </c>
      <c r="C164">
        <v>1554.862485246394</v>
      </c>
      <c r="D164">
        <v>2821.6105368534245</v>
      </c>
    </row>
    <row r="165" spans="1:4" x14ac:dyDescent="0.35">
      <c r="A165" t="s">
        <v>270</v>
      </c>
      <c r="B165">
        <v>164</v>
      </c>
      <c r="C165">
        <v>7318.0070869817928</v>
      </c>
      <c r="D165">
        <v>6434.6149171604739</v>
      </c>
    </row>
    <row r="166" spans="1:4" x14ac:dyDescent="0.35">
      <c r="A166" t="s">
        <v>271</v>
      </c>
      <c r="B166">
        <v>165</v>
      </c>
      <c r="C166">
        <v>6599.263781745095</v>
      </c>
      <c r="D166">
        <v>9549.6204342467881</v>
      </c>
    </row>
    <row r="167" spans="1:4" x14ac:dyDescent="0.35">
      <c r="A167" t="s">
        <v>272</v>
      </c>
      <c r="B167">
        <v>166</v>
      </c>
      <c r="C167">
        <v>5337.5549743946603</v>
      </c>
      <c r="D167">
        <v>13035.036110011206</v>
      </c>
    </row>
    <row r="168" spans="1:4" x14ac:dyDescent="0.35">
      <c r="A168" t="s">
        <v>273</v>
      </c>
      <c r="B168">
        <v>167</v>
      </c>
      <c r="C168">
        <v>1688.0934726828521</v>
      </c>
      <c r="D168">
        <v>1914.8481617553657</v>
      </c>
    </row>
    <row r="169" spans="1:4" x14ac:dyDescent="0.35">
      <c r="A169" t="s">
        <v>274</v>
      </c>
      <c r="B169">
        <v>168</v>
      </c>
      <c r="C169">
        <v>6391.2960822696214</v>
      </c>
      <c r="D169">
        <v>7015.0593610936967</v>
      </c>
    </row>
    <row r="170" spans="1:4" x14ac:dyDescent="0.35">
      <c r="A170" t="s">
        <v>275</v>
      </c>
      <c r="B170">
        <v>169</v>
      </c>
      <c r="C170">
        <v>2343.8600807122857</v>
      </c>
      <c r="D170">
        <v>9734.4344665036369</v>
      </c>
    </row>
    <row r="171" spans="1:4" x14ac:dyDescent="0.35">
      <c r="A171" t="s">
        <v>276</v>
      </c>
      <c r="B171">
        <v>170</v>
      </c>
      <c r="C171">
        <v>3952.74085222334</v>
      </c>
      <c r="D171">
        <v>24214.967006910352</v>
      </c>
    </row>
    <row r="172" spans="1:4" x14ac:dyDescent="0.35">
      <c r="A172" t="s">
        <v>277</v>
      </c>
      <c r="B172">
        <v>171</v>
      </c>
      <c r="C172">
        <v>6534.5095716309934</v>
      </c>
      <c r="D172">
        <v>1354.8029818223356</v>
      </c>
    </row>
    <row r="173" spans="1:4" x14ac:dyDescent="0.35">
      <c r="A173" t="s">
        <v>278</v>
      </c>
      <c r="B173">
        <v>172</v>
      </c>
      <c r="C173">
        <v>51598.486919552917</v>
      </c>
      <c r="D173">
        <v>19070.735384184543</v>
      </c>
    </row>
    <row r="174" spans="1:4" x14ac:dyDescent="0.35">
      <c r="A174" t="s">
        <v>279</v>
      </c>
      <c r="B174">
        <v>173</v>
      </c>
      <c r="C174">
        <v>3721.6888086688</v>
      </c>
      <c r="D174">
        <v>4514.6108690202273</v>
      </c>
    </row>
    <row r="175" spans="1:4" x14ac:dyDescent="0.35">
      <c r="A175" t="s">
        <v>280</v>
      </c>
      <c r="B175">
        <v>174</v>
      </c>
      <c r="C175">
        <v>4116.7939419300355</v>
      </c>
      <c r="D175">
        <v>4691.6694594018491</v>
      </c>
    </row>
    <row r="176" spans="1:4" x14ac:dyDescent="0.35">
      <c r="A176" t="s">
        <v>281</v>
      </c>
      <c r="B176">
        <v>175</v>
      </c>
      <c r="C176">
        <v>6272.6105975356186</v>
      </c>
      <c r="D176">
        <v>7008.6467579879518</v>
      </c>
    </row>
    <row r="177" spans="1:4" x14ac:dyDescent="0.35">
      <c r="A177" t="s">
        <v>282</v>
      </c>
      <c r="B177">
        <v>176</v>
      </c>
      <c r="C177">
        <v>30.876092656269691</v>
      </c>
      <c r="D177">
        <v>0</v>
      </c>
    </row>
    <row r="178" spans="1:4" x14ac:dyDescent="0.35">
      <c r="A178" t="s">
        <v>283</v>
      </c>
      <c r="B178">
        <v>177</v>
      </c>
      <c r="C178">
        <v>16.790833845295367</v>
      </c>
      <c r="D178">
        <v>1.1570218025157156E-2</v>
      </c>
    </row>
    <row r="179" spans="1:4" x14ac:dyDescent="0.35">
      <c r="A179" t="s">
        <v>284</v>
      </c>
      <c r="B179">
        <v>178</v>
      </c>
      <c r="C179">
        <v>12.479982393093669</v>
      </c>
      <c r="D179">
        <v>3.0248936013474403E-2</v>
      </c>
    </row>
    <row r="180" spans="1:4" x14ac:dyDescent="0.35">
      <c r="A180" t="s">
        <v>285</v>
      </c>
      <c r="B180">
        <v>179</v>
      </c>
      <c r="C180">
        <v>91.787647867336972</v>
      </c>
      <c r="D180">
        <v>52.150878177388385</v>
      </c>
    </row>
    <row r="181" spans="1:4" x14ac:dyDescent="0.35">
      <c r="A181" t="s">
        <v>286</v>
      </c>
      <c r="B181">
        <v>180</v>
      </c>
      <c r="C181">
        <v>6.972591328269111</v>
      </c>
      <c r="D181">
        <v>0</v>
      </c>
    </row>
    <row r="182" spans="1:4" x14ac:dyDescent="0.35">
      <c r="A182" t="s">
        <v>287</v>
      </c>
      <c r="B182">
        <v>181</v>
      </c>
      <c r="C182">
        <v>6.1391800381916655</v>
      </c>
      <c r="D182">
        <v>8.6600040462279121E-2</v>
      </c>
    </row>
    <row r="183" spans="1:4" x14ac:dyDescent="0.35">
      <c r="A183" t="s">
        <v>288</v>
      </c>
      <c r="B183">
        <v>182</v>
      </c>
      <c r="C183">
        <v>68.538589300130113</v>
      </c>
      <c r="D183">
        <v>46.460916264527093</v>
      </c>
    </row>
    <row r="184" spans="1:4" x14ac:dyDescent="0.35">
      <c r="A184" t="s">
        <v>289</v>
      </c>
      <c r="B184">
        <v>183</v>
      </c>
      <c r="C184">
        <v>7.125533748278313</v>
      </c>
      <c r="D184">
        <v>0</v>
      </c>
    </row>
    <row r="185" spans="1:4" x14ac:dyDescent="0.35">
      <c r="A185" t="s">
        <v>290</v>
      </c>
      <c r="B185">
        <v>184</v>
      </c>
      <c r="C185">
        <v>0.88353573649125938</v>
      </c>
      <c r="D185">
        <v>0</v>
      </c>
    </row>
    <row r="186" spans="1:4" x14ac:dyDescent="0.35">
      <c r="A186" t="s">
        <v>291</v>
      </c>
      <c r="B186">
        <v>185</v>
      </c>
      <c r="C186">
        <v>77.846013773990506</v>
      </c>
      <c r="D186">
        <v>147.87931306909854</v>
      </c>
    </row>
    <row r="187" spans="1:4" x14ac:dyDescent="0.35">
      <c r="A187" t="s">
        <v>292</v>
      </c>
      <c r="B187">
        <v>186</v>
      </c>
      <c r="C187">
        <v>201.32582470605792</v>
      </c>
      <c r="D187">
        <v>153.9193128983795</v>
      </c>
    </row>
    <row r="188" spans="1:4" x14ac:dyDescent="0.35">
      <c r="A188" t="s">
        <v>293</v>
      </c>
      <c r="B188">
        <v>187</v>
      </c>
      <c r="C188">
        <v>6.6013626408392645E-2</v>
      </c>
      <c r="D188">
        <v>0</v>
      </c>
    </row>
    <row r="189" spans="1:4" x14ac:dyDescent="0.35">
      <c r="A189" t="s">
        <v>294</v>
      </c>
      <c r="B189">
        <v>188</v>
      </c>
      <c r="C189">
        <v>85.783351224370151</v>
      </c>
      <c r="D189">
        <v>73.651843814332167</v>
      </c>
    </row>
    <row r="190" spans="1:4" x14ac:dyDescent="0.35">
      <c r="A190" t="s">
        <v>295</v>
      </c>
      <c r="B190">
        <v>189</v>
      </c>
      <c r="C190">
        <v>170.47442201134311</v>
      </c>
      <c r="D190">
        <v>146.00346395173179</v>
      </c>
    </row>
    <row r="191" spans="1:4" x14ac:dyDescent="0.35">
      <c r="A191" t="s">
        <v>296</v>
      </c>
      <c r="B191">
        <v>190</v>
      </c>
      <c r="C191">
        <v>215.39012258410438</v>
      </c>
      <c r="D191">
        <v>295.30068988273359</v>
      </c>
    </row>
    <row r="192" spans="1:4" x14ac:dyDescent="0.35">
      <c r="A192" t="s">
        <v>297</v>
      </c>
      <c r="B192">
        <v>191</v>
      </c>
      <c r="C192">
        <v>132.49543021524067</v>
      </c>
      <c r="D192">
        <v>208.53314023062995</v>
      </c>
    </row>
    <row r="193" spans="1:4" x14ac:dyDescent="0.35">
      <c r="A193" t="s">
        <v>298</v>
      </c>
      <c r="B193">
        <v>192</v>
      </c>
      <c r="C193">
        <v>26.812059587980887</v>
      </c>
      <c r="D193">
        <v>17.92066651498779</v>
      </c>
    </row>
    <row r="194" spans="1:4" x14ac:dyDescent="0.35">
      <c r="A194" t="s">
        <v>299</v>
      </c>
      <c r="B194">
        <v>193</v>
      </c>
      <c r="C194">
        <v>59.418247426762335</v>
      </c>
      <c r="D194">
        <v>59.526987046326504</v>
      </c>
    </row>
    <row r="195" spans="1:4" x14ac:dyDescent="0.35">
      <c r="A195" t="s">
        <v>300</v>
      </c>
      <c r="B195">
        <v>194</v>
      </c>
      <c r="C195">
        <v>31.262939077063308</v>
      </c>
      <c r="D195">
        <v>43.468247227623948</v>
      </c>
    </row>
    <row r="196" spans="1:4" x14ac:dyDescent="0.35">
      <c r="A196" t="s">
        <v>301</v>
      </c>
      <c r="B196">
        <v>195</v>
      </c>
      <c r="C196">
        <v>38.812571117831041</v>
      </c>
      <c r="D196">
        <v>52.146657981145395</v>
      </c>
    </row>
    <row r="197" spans="1:4" x14ac:dyDescent="0.35">
      <c r="A197" t="s">
        <v>302</v>
      </c>
      <c r="B197">
        <v>196</v>
      </c>
      <c r="C197">
        <v>647.42057221045491</v>
      </c>
      <c r="D197">
        <v>895.2770967730039</v>
      </c>
    </row>
    <row r="198" spans="1:4" x14ac:dyDescent="0.35">
      <c r="A198" t="s">
        <v>303</v>
      </c>
      <c r="B198">
        <v>197</v>
      </c>
      <c r="C198">
        <v>1498.0997739376619</v>
      </c>
      <c r="D198">
        <v>1569.6572583113214</v>
      </c>
    </row>
    <row r="199" spans="1:4" x14ac:dyDescent="0.35">
      <c r="A199" t="s">
        <v>304</v>
      </c>
      <c r="B199">
        <v>198</v>
      </c>
      <c r="C199">
        <v>416.50197453330213</v>
      </c>
      <c r="D199">
        <v>496.35247397525069</v>
      </c>
    </row>
    <row r="200" spans="1:4" x14ac:dyDescent="0.35">
      <c r="A200" t="s">
        <v>305</v>
      </c>
      <c r="B200">
        <v>199</v>
      </c>
      <c r="C200">
        <v>126.29829739760557</v>
      </c>
      <c r="D200">
        <v>93.780642164287087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7.4921643633727859</v>
      </c>
      <c r="D2">
        <v>19.070050667540016</v>
      </c>
    </row>
    <row r="3" spans="1:4" x14ac:dyDescent="0.35">
      <c r="A3" t="s">
        <v>111</v>
      </c>
      <c r="B3">
        <v>2</v>
      </c>
      <c r="C3">
        <v>1591.7153812208721</v>
      </c>
      <c r="D3">
        <v>155.05216062797962</v>
      </c>
    </row>
    <row r="4" spans="1:4" x14ac:dyDescent="0.35">
      <c r="A4" t="s">
        <v>112</v>
      </c>
      <c r="B4">
        <v>3</v>
      </c>
      <c r="C4">
        <v>1095.2926365392152</v>
      </c>
      <c r="D4">
        <v>91.92726638313259</v>
      </c>
    </row>
    <row r="5" spans="1:4" x14ac:dyDescent="0.35">
      <c r="A5" t="s">
        <v>113</v>
      </c>
      <c r="B5">
        <v>4</v>
      </c>
      <c r="C5">
        <v>3994.5634720262251</v>
      </c>
      <c r="D5">
        <v>4401.750237290069</v>
      </c>
    </row>
    <row r="6" spans="1:4" x14ac:dyDescent="0.35">
      <c r="A6" t="s">
        <v>114</v>
      </c>
      <c r="B6">
        <v>5</v>
      </c>
      <c r="C6">
        <v>599.24275559247599</v>
      </c>
      <c r="D6">
        <v>64.818712579495269</v>
      </c>
    </row>
    <row r="7" spans="1:4" x14ac:dyDescent="0.35">
      <c r="A7" t="s">
        <v>115</v>
      </c>
      <c r="B7">
        <v>6</v>
      </c>
      <c r="C7">
        <v>0.51436661066874678</v>
      </c>
      <c r="D7">
        <v>4.3001140790145262E-2</v>
      </c>
    </row>
    <row r="8" spans="1:4" x14ac:dyDescent="0.35">
      <c r="A8" t="s">
        <v>116</v>
      </c>
      <c r="B8">
        <v>7</v>
      </c>
      <c r="C8">
        <v>63.090489344765466</v>
      </c>
      <c r="D8">
        <v>0.76017186598351794</v>
      </c>
    </row>
    <row r="9" spans="1:4" x14ac:dyDescent="0.35">
      <c r="A9" t="s">
        <v>117</v>
      </c>
      <c r="B9">
        <v>8</v>
      </c>
      <c r="C9">
        <v>1236.055593071472</v>
      </c>
      <c r="D9">
        <v>356.14079871815591</v>
      </c>
    </row>
    <row r="10" spans="1:4" x14ac:dyDescent="0.35">
      <c r="A10" t="s">
        <v>118</v>
      </c>
      <c r="B10">
        <v>9</v>
      </c>
      <c r="C10">
        <v>1063.2764158705311</v>
      </c>
      <c r="D10">
        <v>25.744478646404655</v>
      </c>
    </row>
    <row r="11" spans="1:4" x14ac:dyDescent="0.35">
      <c r="A11" t="s">
        <v>119</v>
      </c>
      <c r="B11">
        <v>10</v>
      </c>
      <c r="C11">
        <v>83.240909408788283</v>
      </c>
      <c r="D11">
        <v>1.4052908017088914</v>
      </c>
    </row>
    <row r="12" spans="1:4" x14ac:dyDescent="0.35">
      <c r="A12" t="s">
        <v>120</v>
      </c>
      <c r="B12">
        <v>11</v>
      </c>
      <c r="C12">
        <v>17.96039154894391</v>
      </c>
      <c r="D12">
        <v>13.171039823853615</v>
      </c>
    </row>
    <row r="13" spans="1:4" x14ac:dyDescent="0.35">
      <c r="A13" t="s">
        <v>121</v>
      </c>
      <c r="B13">
        <v>12</v>
      </c>
      <c r="C13">
        <v>189.23953406081583</v>
      </c>
      <c r="D13">
        <v>31.506668329977959</v>
      </c>
    </row>
    <row r="14" spans="1:4" x14ac:dyDescent="0.35">
      <c r="A14" t="s">
        <v>122</v>
      </c>
      <c r="B14">
        <v>13</v>
      </c>
      <c r="C14">
        <v>193.08207543118604</v>
      </c>
      <c r="D14">
        <v>33.393776745118814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155.42500880923976</v>
      </c>
      <c r="D16">
        <v>6.74073530881462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404.65769185580945</v>
      </c>
      <c r="D19">
        <v>122.04730017521675</v>
      </c>
    </row>
    <row r="20" spans="1:4" x14ac:dyDescent="0.35">
      <c r="A20" t="s">
        <v>128</v>
      </c>
      <c r="B20">
        <v>19</v>
      </c>
      <c r="C20">
        <v>1233.2843495663628</v>
      </c>
      <c r="D20">
        <v>290.27723823258776</v>
      </c>
    </row>
    <row r="21" spans="1:4" x14ac:dyDescent="0.35">
      <c r="A21" t="s">
        <v>129</v>
      </c>
      <c r="B21">
        <v>20</v>
      </c>
      <c r="C21">
        <v>15.823585117606349</v>
      </c>
      <c r="D21">
        <v>0</v>
      </c>
    </row>
    <row r="22" spans="1:4" x14ac:dyDescent="0.35">
      <c r="A22" t="s">
        <v>130</v>
      </c>
      <c r="B22">
        <v>21</v>
      </c>
      <c r="C22">
        <v>15.678896109268196</v>
      </c>
      <c r="D22">
        <v>0</v>
      </c>
    </row>
    <row r="23" spans="1:4" x14ac:dyDescent="0.35">
      <c r="A23" t="s">
        <v>131</v>
      </c>
      <c r="B23">
        <v>22</v>
      </c>
      <c r="C23">
        <v>826.96253179752898</v>
      </c>
      <c r="D23">
        <v>4.5681681351509944</v>
      </c>
    </row>
    <row r="24" spans="1:4" x14ac:dyDescent="0.35">
      <c r="A24" t="s">
        <v>132</v>
      </c>
      <c r="B24">
        <v>23</v>
      </c>
      <c r="C24">
        <v>67.604196368631861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1.53920003288602</v>
      </c>
      <c r="D26">
        <v>0</v>
      </c>
    </row>
    <row r="27" spans="1:4" x14ac:dyDescent="0.35">
      <c r="A27" t="s">
        <v>135</v>
      </c>
      <c r="B27">
        <v>26</v>
      </c>
      <c r="C27">
        <v>29.205736622345928</v>
      </c>
      <c r="D27">
        <v>0</v>
      </c>
    </row>
    <row r="28" spans="1:4" x14ac:dyDescent="0.35">
      <c r="A28" t="s">
        <v>136</v>
      </c>
      <c r="B28">
        <v>27</v>
      </c>
      <c r="C28">
        <v>5.3910799404609282</v>
      </c>
      <c r="D28">
        <v>0</v>
      </c>
    </row>
    <row r="29" spans="1:4" x14ac:dyDescent="0.35">
      <c r="A29" t="s">
        <v>137</v>
      </c>
      <c r="B29">
        <v>28</v>
      </c>
      <c r="C29">
        <v>12620.591860721348</v>
      </c>
      <c r="D29">
        <v>387.34483530845125</v>
      </c>
    </row>
    <row r="30" spans="1:4" x14ac:dyDescent="0.35">
      <c r="A30" t="s">
        <v>138</v>
      </c>
      <c r="B30">
        <v>29</v>
      </c>
      <c r="C30">
        <v>10226.043627221346</v>
      </c>
      <c r="D30">
        <v>144.83486462686952</v>
      </c>
    </row>
    <row r="31" spans="1:4" x14ac:dyDescent="0.35">
      <c r="A31" t="s">
        <v>139</v>
      </c>
      <c r="B31">
        <v>30</v>
      </c>
      <c r="C31">
        <v>165.53396366243686</v>
      </c>
      <c r="D31">
        <v>0</v>
      </c>
    </row>
    <row r="32" spans="1:4" x14ac:dyDescent="0.35">
      <c r="A32" t="s">
        <v>140</v>
      </c>
      <c r="B32">
        <v>31</v>
      </c>
      <c r="C32">
        <v>2.4033477322666471E-2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490.31045690111995</v>
      </c>
      <c r="D34">
        <v>0</v>
      </c>
    </row>
    <row r="35" spans="1:4" x14ac:dyDescent="0.35">
      <c r="A35" t="s">
        <v>143</v>
      </c>
      <c r="B35">
        <v>34</v>
      </c>
      <c r="C35">
        <v>1.2301786171892775</v>
      </c>
      <c r="D35">
        <v>0</v>
      </c>
    </row>
    <row r="36" spans="1:4" x14ac:dyDescent="0.35">
      <c r="A36" t="s">
        <v>144</v>
      </c>
      <c r="B36">
        <v>35</v>
      </c>
      <c r="C36">
        <v>5.5836703594941729E-3</v>
      </c>
      <c r="D36">
        <v>0</v>
      </c>
    </row>
    <row r="37" spans="1:4" x14ac:dyDescent="0.35">
      <c r="A37" t="s">
        <v>145</v>
      </c>
      <c r="B37">
        <v>36</v>
      </c>
      <c r="C37">
        <v>9.4786893047779675</v>
      </c>
      <c r="D37">
        <v>5.1327724237628072</v>
      </c>
    </row>
    <row r="38" spans="1:4" x14ac:dyDescent="0.35">
      <c r="A38" t="s">
        <v>146</v>
      </c>
      <c r="B38">
        <v>37</v>
      </c>
      <c r="C38">
        <v>1.3777154047502464E-2</v>
      </c>
      <c r="D38">
        <v>0</v>
      </c>
    </row>
    <row r="39" spans="1:4" x14ac:dyDescent="0.35">
      <c r="A39" t="s">
        <v>147</v>
      </c>
      <c r="B39">
        <v>38</v>
      </c>
      <c r="C39">
        <v>178.75683278874141</v>
      </c>
      <c r="D39">
        <v>26.33812426050542</v>
      </c>
    </row>
    <row r="40" spans="1:4" x14ac:dyDescent="0.35">
      <c r="A40" t="s">
        <v>148</v>
      </c>
      <c r="B40">
        <v>39</v>
      </c>
      <c r="C40">
        <v>88.434886144814271</v>
      </c>
      <c r="D40">
        <v>6.8176411420840582E-3</v>
      </c>
    </row>
    <row r="41" spans="1:4" x14ac:dyDescent="0.35">
      <c r="A41" t="s">
        <v>149</v>
      </c>
      <c r="B41">
        <v>40</v>
      </c>
      <c r="C41">
        <v>389.2117878065684</v>
      </c>
      <c r="D41">
        <v>709.16995426868141</v>
      </c>
    </row>
    <row r="42" spans="1:4" x14ac:dyDescent="0.35">
      <c r="A42" t="s">
        <v>150</v>
      </c>
      <c r="B42">
        <v>41</v>
      </c>
      <c r="C42">
        <v>323.92372136487336</v>
      </c>
      <c r="D42">
        <v>161.61747757743007</v>
      </c>
    </row>
    <row r="43" spans="1:4" x14ac:dyDescent="0.35">
      <c r="A43" t="s">
        <v>151</v>
      </c>
      <c r="B43">
        <v>42</v>
      </c>
      <c r="C43">
        <v>270.05928712403863</v>
      </c>
      <c r="D43">
        <v>257.74156067185146</v>
      </c>
    </row>
    <row r="44" spans="1:4" x14ac:dyDescent="0.35">
      <c r="A44" t="s">
        <v>152</v>
      </c>
      <c r="B44">
        <v>43</v>
      </c>
      <c r="C44">
        <v>2124.1341118808905</v>
      </c>
      <c r="D44">
        <v>527.04424323086346</v>
      </c>
    </row>
    <row r="45" spans="1:4" x14ac:dyDescent="0.35">
      <c r="A45" t="s">
        <v>153</v>
      </c>
      <c r="B45">
        <v>44</v>
      </c>
      <c r="C45">
        <v>2404.4084559569578</v>
      </c>
      <c r="D45">
        <v>227.81720529760551</v>
      </c>
    </row>
    <row r="46" spans="1:4" x14ac:dyDescent="0.35">
      <c r="A46" t="s">
        <v>154</v>
      </c>
      <c r="B46">
        <v>45</v>
      </c>
      <c r="C46">
        <v>218.28173479910561</v>
      </c>
      <c r="D46">
        <v>394.90845802338919</v>
      </c>
    </row>
    <row r="47" spans="1:4" x14ac:dyDescent="0.35">
      <c r="A47" t="s">
        <v>155</v>
      </c>
      <c r="B47">
        <v>46</v>
      </c>
      <c r="C47">
        <v>400.93307784866505</v>
      </c>
      <c r="D47">
        <v>1849.4849282045898</v>
      </c>
    </row>
    <row r="48" spans="1:4" x14ac:dyDescent="0.35">
      <c r="A48" t="s">
        <v>156</v>
      </c>
      <c r="B48">
        <v>47</v>
      </c>
      <c r="C48">
        <v>2533.9150202340506</v>
      </c>
      <c r="D48">
        <v>2208.7149339867287</v>
      </c>
    </row>
    <row r="49" spans="1:4" x14ac:dyDescent="0.35">
      <c r="A49" t="s">
        <v>157</v>
      </c>
      <c r="B49">
        <v>48</v>
      </c>
      <c r="C49">
        <v>5013.1171585459269</v>
      </c>
      <c r="D49">
        <v>3214.894983261212</v>
      </c>
    </row>
    <row r="50" spans="1:4" x14ac:dyDescent="0.35">
      <c r="A50" t="s">
        <v>158</v>
      </c>
      <c r="B50">
        <v>49</v>
      </c>
      <c r="C50">
        <v>86.816619368644794</v>
      </c>
      <c r="D50">
        <v>400.21529713479674</v>
      </c>
    </row>
    <row r="51" spans="1:4" x14ac:dyDescent="0.35">
      <c r="A51" t="s">
        <v>159</v>
      </c>
      <c r="B51">
        <v>50</v>
      </c>
      <c r="C51">
        <v>708.54271879382054</v>
      </c>
      <c r="D51">
        <v>30.199313169542826</v>
      </c>
    </row>
    <row r="52" spans="1:4" x14ac:dyDescent="0.35">
      <c r="A52" t="s">
        <v>160</v>
      </c>
      <c r="B52">
        <v>51</v>
      </c>
      <c r="C52">
        <v>9755.7369662352867</v>
      </c>
      <c r="D52">
        <v>16081.74604346796</v>
      </c>
    </row>
    <row r="53" spans="1:4" x14ac:dyDescent="0.35">
      <c r="A53" t="s">
        <v>161</v>
      </c>
      <c r="B53">
        <v>52</v>
      </c>
      <c r="C53">
        <v>1561.4014765650734</v>
      </c>
      <c r="D53">
        <v>8369.7065600224996</v>
      </c>
    </row>
    <row r="54" spans="1:4" x14ac:dyDescent="0.35">
      <c r="A54" t="s">
        <v>162</v>
      </c>
      <c r="B54">
        <v>53</v>
      </c>
      <c r="C54">
        <v>2892.5501305727998</v>
      </c>
      <c r="D54">
        <v>503.19226880237642</v>
      </c>
    </row>
    <row r="55" spans="1:4" x14ac:dyDescent="0.35">
      <c r="A55" t="s">
        <v>163</v>
      </c>
      <c r="B55">
        <v>54</v>
      </c>
      <c r="C55">
        <v>1619.185155898361</v>
      </c>
      <c r="D55">
        <v>46.783557056386677</v>
      </c>
    </row>
    <row r="56" spans="1:4" x14ac:dyDescent="0.35">
      <c r="A56" t="s">
        <v>164</v>
      </c>
      <c r="B56">
        <v>55</v>
      </c>
      <c r="C56">
        <v>8263.485892889079</v>
      </c>
      <c r="D56">
        <v>14885.85913445774</v>
      </c>
    </row>
    <row r="57" spans="1:4" x14ac:dyDescent="0.35">
      <c r="A57" t="s">
        <v>165</v>
      </c>
      <c r="B57">
        <v>56</v>
      </c>
      <c r="C57">
        <v>6732.2544268416395</v>
      </c>
      <c r="D57">
        <v>15294.998090979992</v>
      </c>
    </row>
    <row r="58" spans="1:4" x14ac:dyDescent="0.35">
      <c r="A58" t="s">
        <v>166</v>
      </c>
      <c r="B58">
        <v>57</v>
      </c>
      <c r="C58">
        <v>5842.3599339104558</v>
      </c>
      <c r="D58">
        <v>21182.278294515745</v>
      </c>
    </row>
    <row r="59" spans="1:4" x14ac:dyDescent="0.35">
      <c r="A59" t="s">
        <v>167</v>
      </c>
      <c r="B59">
        <v>58</v>
      </c>
      <c r="C59">
        <v>3814.4293273398498</v>
      </c>
      <c r="D59">
        <v>1908.9183183913062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945.28599964839702</v>
      </c>
      <c r="D61">
        <v>376.73788783829366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4444.4706863588617</v>
      </c>
      <c r="D63">
        <v>7858.3246466966293</v>
      </c>
    </row>
    <row r="64" spans="1:4" x14ac:dyDescent="0.35">
      <c r="A64" t="s">
        <v>171</v>
      </c>
      <c r="B64">
        <v>63</v>
      </c>
      <c r="C64">
        <v>1393.0025549743398</v>
      </c>
      <c r="D64">
        <v>1760.3807524510351</v>
      </c>
    </row>
    <row r="65" spans="1:4" x14ac:dyDescent="0.35">
      <c r="A65" t="s">
        <v>172</v>
      </c>
      <c r="B65">
        <v>64</v>
      </c>
      <c r="C65">
        <v>25.686896460815824</v>
      </c>
      <c r="D65">
        <v>163.61242627389527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0.81468031319412393</v>
      </c>
      <c r="D67">
        <v>0</v>
      </c>
    </row>
    <row r="68" spans="1:4" x14ac:dyDescent="0.35">
      <c r="A68" t="s">
        <v>175</v>
      </c>
      <c r="B68">
        <v>67</v>
      </c>
      <c r="C68">
        <v>1164.4587319758548</v>
      </c>
      <c r="D68">
        <v>612.40803606557756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2.8028909341323304E-2</v>
      </c>
      <c r="D70">
        <v>0</v>
      </c>
    </row>
    <row r="71" spans="1:4" x14ac:dyDescent="0.35">
      <c r="A71" t="s">
        <v>178</v>
      </c>
      <c r="B71">
        <v>70</v>
      </c>
      <c r="C71">
        <v>435.49328705277344</v>
      </c>
      <c r="D71">
        <v>1253.4081116741249</v>
      </c>
    </row>
    <row r="72" spans="1:4" x14ac:dyDescent="0.35">
      <c r="A72" t="s">
        <v>179</v>
      </c>
      <c r="B72">
        <v>71</v>
      </c>
      <c r="C72">
        <v>178.56585608538373</v>
      </c>
      <c r="D72">
        <v>241.71801517360714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1339.8373572079577</v>
      </c>
      <c r="D74">
        <v>1467.121317200136</v>
      </c>
    </row>
    <row r="75" spans="1:4" x14ac:dyDescent="0.35">
      <c r="A75" t="s">
        <v>182</v>
      </c>
      <c r="B75">
        <v>74</v>
      </c>
      <c r="C75">
        <v>0.13984230099427183</v>
      </c>
      <c r="D75">
        <v>0.48051039252823707</v>
      </c>
    </row>
    <row r="76" spans="1:4" x14ac:dyDescent="0.35">
      <c r="A76" t="s">
        <v>183</v>
      </c>
      <c r="B76">
        <v>75</v>
      </c>
      <c r="C76">
        <v>401.56543732902963</v>
      </c>
      <c r="D76">
        <v>229.85540864588003</v>
      </c>
    </row>
    <row r="77" spans="1:4" x14ac:dyDescent="0.35">
      <c r="A77" t="s">
        <v>184</v>
      </c>
      <c r="B77">
        <v>76</v>
      </c>
      <c r="C77">
        <v>2.6701924130438375</v>
      </c>
      <c r="D77">
        <v>125.02844904024958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315.16689257297287</v>
      </c>
      <c r="D79">
        <v>665.26013041585918</v>
      </c>
    </row>
    <row r="80" spans="1:4" x14ac:dyDescent="0.35">
      <c r="A80" t="s">
        <v>187</v>
      </c>
      <c r="B80">
        <v>79</v>
      </c>
      <c r="C80">
        <v>30.924239063969395</v>
      </c>
      <c r="D80">
        <v>2.9211894900052129</v>
      </c>
    </row>
    <row r="81" spans="1:4" x14ac:dyDescent="0.35">
      <c r="A81" t="s">
        <v>188</v>
      </c>
      <c r="B81">
        <v>80</v>
      </c>
      <c r="C81">
        <v>5.2623594966275364</v>
      </c>
      <c r="D81">
        <v>6.7984588556669285</v>
      </c>
    </row>
    <row r="82" spans="1:4" x14ac:dyDescent="0.35">
      <c r="A82" t="s">
        <v>189</v>
      </c>
      <c r="B82">
        <v>81</v>
      </c>
      <c r="C82">
        <v>9.5585340654348432</v>
      </c>
      <c r="D82">
        <v>265.60306165329234</v>
      </c>
    </row>
    <row r="83" spans="1:4" x14ac:dyDescent="0.35">
      <c r="A83" t="s">
        <v>190</v>
      </c>
      <c r="B83">
        <v>82</v>
      </c>
      <c r="C83">
        <v>6.6594772404143869</v>
      </c>
      <c r="D83">
        <v>23.634912826672807</v>
      </c>
    </row>
    <row r="84" spans="1:4" x14ac:dyDescent="0.35">
      <c r="A84" t="s">
        <v>191</v>
      </c>
      <c r="B84">
        <v>83</v>
      </c>
      <c r="C84">
        <v>12.423880597951023</v>
      </c>
      <c r="D84">
        <v>9.8620007617283481</v>
      </c>
    </row>
    <row r="85" spans="1:4" x14ac:dyDescent="0.35">
      <c r="A85" t="s">
        <v>192</v>
      </c>
      <c r="B85">
        <v>84</v>
      </c>
      <c r="C85">
        <v>30.8431573418756</v>
      </c>
      <c r="D85">
        <v>88.977497434523841</v>
      </c>
    </row>
    <row r="86" spans="1:4" x14ac:dyDescent="0.35">
      <c r="A86" t="s">
        <v>193</v>
      </c>
      <c r="B86">
        <v>85</v>
      </c>
      <c r="C86">
        <v>26.765657444719206</v>
      </c>
      <c r="D86">
        <v>1.4688340568154732</v>
      </c>
    </row>
    <row r="87" spans="1:4" x14ac:dyDescent="0.35">
      <c r="A87" t="s">
        <v>194</v>
      </c>
      <c r="B87">
        <v>86</v>
      </c>
      <c r="C87">
        <v>4354.8491323696107</v>
      </c>
      <c r="D87">
        <v>5510.2550128416487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13.932374863801032</v>
      </c>
      <c r="D89">
        <v>14.822549920937202</v>
      </c>
    </row>
    <row r="90" spans="1:4" x14ac:dyDescent="0.35">
      <c r="A90" t="s">
        <v>197</v>
      </c>
      <c r="B90">
        <v>89</v>
      </c>
      <c r="C90">
        <v>315.26350154072173</v>
      </c>
      <c r="D90">
        <v>98.361668980910608</v>
      </c>
    </row>
    <row r="91" spans="1:4" x14ac:dyDescent="0.35">
      <c r="A91" t="s">
        <v>198</v>
      </c>
      <c r="B91">
        <v>90</v>
      </c>
      <c r="C91">
        <v>18915.161330389572</v>
      </c>
      <c r="D91">
        <v>10833.803569917334</v>
      </c>
    </row>
    <row r="92" spans="1:4" x14ac:dyDescent="0.35">
      <c r="A92" t="s">
        <v>199</v>
      </c>
      <c r="B92">
        <v>91</v>
      </c>
      <c r="C92">
        <v>7.7416376381922802</v>
      </c>
      <c r="D92">
        <v>0.48883740108965723</v>
      </c>
    </row>
    <row r="93" spans="1:4" x14ac:dyDescent="0.35">
      <c r="A93" t="s">
        <v>200</v>
      </c>
      <c r="B93">
        <v>92</v>
      </c>
      <c r="C93">
        <v>27.191854968342572</v>
      </c>
      <c r="D93">
        <v>19.022256619877556</v>
      </c>
    </row>
    <row r="94" spans="1:4" x14ac:dyDescent="0.35">
      <c r="A94" t="s">
        <v>201</v>
      </c>
      <c r="B94">
        <v>93</v>
      </c>
      <c r="C94">
        <v>15.440881902242293</v>
      </c>
      <c r="D94">
        <v>4.9884383260435072</v>
      </c>
    </row>
    <row r="95" spans="1:4" x14ac:dyDescent="0.35">
      <c r="A95" t="s">
        <v>202</v>
      </c>
      <c r="B95">
        <v>94</v>
      </c>
      <c r="C95">
        <v>0.35862932581582158</v>
      </c>
      <c r="D95">
        <v>0</v>
      </c>
    </row>
    <row r="96" spans="1:4" x14ac:dyDescent="0.35">
      <c r="A96" t="s">
        <v>203</v>
      </c>
      <c r="B96">
        <v>95</v>
      </c>
      <c r="C96">
        <v>7.3797011364469283</v>
      </c>
      <c r="D96">
        <v>35.323011191014864</v>
      </c>
    </row>
    <row r="97" spans="1:4" x14ac:dyDescent="0.35">
      <c r="A97" t="s">
        <v>204</v>
      </c>
      <c r="B97">
        <v>96</v>
      </c>
      <c r="C97">
        <v>9600.1609098949011</v>
      </c>
      <c r="D97">
        <v>16278.99516147439</v>
      </c>
    </row>
    <row r="98" spans="1:4" x14ac:dyDescent="0.35">
      <c r="A98" t="s">
        <v>205</v>
      </c>
      <c r="B98">
        <v>97</v>
      </c>
      <c r="C98">
        <v>1395.6543863808274</v>
      </c>
      <c r="D98">
        <v>2565.4411450190341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623.08052896815877</v>
      </c>
      <c r="D100">
        <v>2876.7668414795917</v>
      </c>
    </row>
    <row r="101" spans="1:4" x14ac:dyDescent="0.35">
      <c r="A101" t="s">
        <v>208</v>
      </c>
      <c r="B101">
        <v>100</v>
      </c>
      <c r="C101">
        <v>23.20953298622906</v>
      </c>
      <c r="D101">
        <v>74.653453111458987</v>
      </c>
    </row>
    <row r="102" spans="1:4" x14ac:dyDescent="0.35">
      <c r="A102" t="s">
        <v>209</v>
      </c>
      <c r="B102">
        <v>101</v>
      </c>
      <c r="C102">
        <v>309.26472115858053</v>
      </c>
      <c r="D102">
        <v>753.24764919948939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986.43218367774557</v>
      </c>
      <c r="D104">
        <v>2988.1296885330453</v>
      </c>
    </row>
    <row r="105" spans="1:4" x14ac:dyDescent="0.35">
      <c r="A105" t="s">
        <v>211</v>
      </c>
      <c r="B105">
        <v>104</v>
      </c>
      <c r="C105">
        <v>12497.763858826367</v>
      </c>
      <c r="D105">
        <v>18286.677859530795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1149.2336091905427</v>
      </c>
      <c r="D107">
        <v>3005.1091680199256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3496.0433774650342</v>
      </c>
      <c r="D109">
        <v>3511.9854042947363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375.58701763764992</v>
      </c>
      <c r="D111">
        <v>349.0840975941075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4246.4335179517057</v>
      </c>
      <c r="D113">
        <v>3377.0562799608942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933.60558691196889</v>
      </c>
      <c r="D115">
        <v>146.34089659794691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7826.5043453252038</v>
      </c>
      <c r="D118">
        <v>19362.630485478403</v>
      </c>
    </row>
    <row r="119" spans="1:4" x14ac:dyDescent="0.35">
      <c r="A119" t="s">
        <v>225</v>
      </c>
      <c r="B119">
        <v>118</v>
      </c>
      <c r="C119">
        <v>22820.451991145557</v>
      </c>
      <c r="D119">
        <v>86788.264103934329</v>
      </c>
    </row>
    <row r="120" spans="1:4" x14ac:dyDescent="0.35">
      <c r="A120" t="s">
        <v>226</v>
      </c>
      <c r="B120">
        <v>119</v>
      </c>
      <c r="C120">
        <v>3360.7559085857138</v>
      </c>
      <c r="D120">
        <v>1801.3193546785014</v>
      </c>
    </row>
    <row r="121" spans="1:4" x14ac:dyDescent="0.35">
      <c r="A121" t="s">
        <v>227</v>
      </c>
      <c r="B121">
        <v>120</v>
      </c>
      <c r="C121">
        <v>10498.983053798736</v>
      </c>
      <c r="D121">
        <v>19493.500368823763</v>
      </c>
    </row>
    <row r="122" spans="1:4" x14ac:dyDescent="0.35">
      <c r="A122" t="s">
        <v>228</v>
      </c>
      <c r="B122">
        <v>121</v>
      </c>
      <c r="C122">
        <v>7568.5854313604686</v>
      </c>
      <c r="D122">
        <v>5342.78177294335</v>
      </c>
    </row>
    <row r="123" spans="1:4" x14ac:dyDescent="0.35">
      <c r="A123" t="s">
        <v>229</v>
      </c>
      <c r="B123">
        <v>122</v>
      </c>
      <c r="C123">
        <v>8666.0284300576641</v>
      </c>
      <c r="D123">
        <v>13608.37286124596</v>
      </c>
    </row>
    <row r="124" spans="1:4" x14ac:dyDescent="0.35">
      <c r="A124" t="s">
        <v>230</v>
      </c>
      <c r="B124">
        <v>123</v>
      </c>
      <c r="C124">
        <v>26332.725756353113</v>
      </c>
      <c r="D124">
        <v>34449.59308900022</v>
      </c>
    </row>
    <row r="125" spans="1:4" x14ac:dyDescent="0.35">
      <c r="A125" t="s">
        <v>231</v>
      </c>
      <c r="B125">
        <v>124</v>
      </c>
      <c r="C125">
        <v>4668.4104475233507</v>
      </c>
      <c r="D125">
        <v>11903.186330811883</v>
      </c>
    </row>
    <row r="126" spans="1:4" x14ac:dyDescent="0.35">
      <c r="A126" t="s">
        <v>232</v>
      </c>
      <c r="B126">
        <v>125</v>
      </c>
      <c r="C126">
        <v>6687.2478727951857</v>
      </c>
      <c r="D126">
        <v>20335.395260718193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3.262573220993388E-2</v>
      </c>
      <c r="D143">
        <v>7.3244309621343984E-2</v>
      </c>
    </row>
    <row r="144" spans="1:4" x14ac:dyDescent="0.35">
      <c r="A144" t="s">
        <v>250</v>
      </c>
      <c r="B144">
        <v>143</v>
      </c>
      <c r="C144">
        <v>4.7351741046018331E-2</v>
      </c>
      <c r="D144">
        <v>0.14683207119818928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6.7334481508205164E-4</v>
      </c>
      <c r="D146">
        <v>0</v>
      </c>
    </row>
    <row r="147" spans="1:4" x14ac:dyDescent="0.35">
      <c r="A147" t="s">
        <v>253</v>
      </c>
      <c r="B147">
        <v>146</v>
      </c>
      <c r="C147">
        <v>0.1883686519117766</v>
      </c>
      <c r="D147">
        <v>0.71489189335322734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11602.96132372289</v>
      </c>
      <c r="D151">
        <v>2101.1839041981398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2215.5361876264037</v>
      </c>
      <c r="D153">
        <v>585.18758864247843</v>
      </c>
    </row>
    <row r="154" spans="1:4" x14ac:dyDescent="0.35">
      <c r="A154" t="s">
        <v>260</v>
      </c>
      <c r="B154">
        <v>153</v>
      </c>
      <c r="C154">
        <v>512.56039581787013</v>
      </c>
      <c r="D154">
        <v>128.86139168952627</v>
      </c>
    </row>
    <row r="155" spans="1:4" x14ac:dyDescent="0.35">
      <c r="A155" t="s">
        <v>261</v>
      </c>
      <c r="B155">
        <v>154</v>
      </c>
      <c r="C155">
        <v>8081.5030912792672</v>
      </c>
      <c r="D155">
        <v>2306.724613462924</v>
      </c>
    </row>
    <row r="156" spans="1:4" x14ac:dyDescent="0.35">
      <c r="A156" t="s">
        <v>327</v>
      </c>
      <c r="B156">
        <v>155</v>
      </c>
      <c r="C156">
        <v>6638.2099859806222</v>
      </c>
      <c r="D156">
        <v>1886.1485122907334</v>
      </c>
    </row>
    <row r="157" spans="1:4" x14ac:dyDescent="0.35">
      <c r="A157" t="s">
        <v>262</v>
      </c>
      <c r="B157">
        <v>156</v>
      </c>
      <c r="C157">
        <v>29313.409887502981</v>
      </c>
      <c r="D157">
        <v>35989.678926972869</v>
      </c>
    </row>
    <row r="158" spans="1:4" x14ac:dyDescent="0.35">
      <c r="A158" t="s">
        <v>263</v>
      </c>
      <c r="B158">
        <v>157</v>
      </c>
      <c r="C158">
        <v>1736.8434896837796</v>
      </c>
      <c r="D158">
        <v>849.62053320154621</v>
      </c>
    </row>
    <row r="159" spans="1:4" x14ac:dyDescent="0.35">
      <c r="A159" t="s">
        <v>264</v>
      </c>
      <c r="B159">
        <v>158</v>
      </c>
      <c r="C159">
        <v>12703.603962855555</v>
      </c>
      <c r="D159">
        <v>5748.8120350248446</v>
      </c>
    </row>
    <row r="160" spans="1:4" x14ac:dyDescent="0.35">
      <c r="A160" t="s">
        <v>265</v>
      </c>
      <c r="B160">
        <v>159</v>
      </c>
      <c r="C160">
        <v>458.20789747975914</v>
      </c>
      <c r="D160">
        <v>206.68266285075043</v>
      </c>
    </row>
    <row r="161" spans="1:4" x14ac:dyDescent="0.35">
      <c r="A161" t="s">
        <v>266</v>
      </c>
      <c r="B161">
        <v>160</v>
      </c>
      <c r="C161">
        <v>3817.3974441223522</v>
      </c>
      <c r="D161">
        <v>1633.5988775579538</v>
      </c>
    </row>
    <row r="162" spans="1:4" x14ac:dyDescent="0.35">
      <c r="A162" t="s">
        <v>267</v>
      </c>
      <c r="B162">
        <v>161</v>
      </c>
      <c r="C162">
        <v>38.892735894826799</v>
      </c>
      <c r="D162">
        <v>40.339141463407529</v>
      </c>
    </row>
    <row r="163" spans="1:4" x14ac:dyDescent="0.35">
      <c r="A163" t="s">
        <v>268</v>
      </c>
      <c r="B163">
        <v>162</v>
      </c>
      <c r="C163">
        <v>7243.5054712132614</v>
      </c>
      <c r="D163">
        <v>4294.8722546086274</v>
      </c>
    </row>
    <row r="164" spans="1:4" x14ac:dyDescent="0.35">
      <c r="A164" t="s">
        <v>269</v>
      </c>
      <c r="B164">
        <v>163</v>
      </c>
      <c r="C164">
        <v>6422.9913250811178</v>
      </c>
      <c r="D164">
        <v>2587.2691898862809</v>
      </c>
    </row>
    <row r="165" spans="1:4" x14ac:dyDescent="0.35">
      <c r="A165" t="s">
        <v>270</v>
      </c>
      <c r="B165">
        <v>164</v>
      </c>
      <c r="C165">
        <v>7083.5870324166881</v>
      </c>
      <c r="D165">
        <v>3926.2912316080751</v>
      </c>
    </row>
    <row r="166" spans="1:4" x14ac:dyDescent="0.35">
      <c r="A166" t="s">
        <v>271</v>
      </c>
      <c r="B166">
        <v>165</v>
      </c>
      <c r="C166">
        <v>9911.3373958141965</v>
      </c>
      <c r="D166">
        <v>3238.620545108337</v>
      </c>
    </row>
    <row r="167" spans="1:4" x14ac:dyDescent="0.35">
      <c r="A167" t="s">
        <v>272</v>
      </c>
      <c r="B167">
        <v>166</v>
      </c>
      <c r="C167">
        <v>5161.5297573095431</v>
      </c>
      <c r="D167">
        <v>2209.0880504307229</v>
      </c>
    </row>
    <row r="168" spans="1:4" x14ac:dyDescent="0.35">
      <c r="A168" t="s">
        <v>273</v>
      </c>
      <c r="B168">
        <v>167</v>
      </c>
      <c r="C168">
        <v>2005.0711994595338</v>
      </c>
      <c r="D168">
        <v>589.67940997386017</v>
      </c>
    </row>
    <row r="169" spans="1:4" x14ac:dyDescent="0.35">
      <c r="A169" t="s">
        <v>274</v>
      </c>
      <c r="B169">
        <v>168</v>
      </c>
      <c r="C169">
        <v>14375.977716257548</v>
      </c>
      <c r="D169">
        <v>4352.0455207889845</v>
      </c>
    </row>
    <row r="170" spans="1:4" x14ac:dyDescent="0.35">
      <c r="A170" t="s">
        <v>275</v>
      </c>
      <c r="B170">
        <v>169</v>
      </c>
      <c r="C170">
        <v>3124.3324409117686</v>
      </c>
      <c r="D170">
        <v>455.49898647438687</v>
      </c>
    </row>
    <row r="171" spans="1:4" x14ac:dyDescent="0.35">
      <c r="A171" t="s">
        <v>276</v>
      </c>
      <c r="B171">
        <v>170</v>
      </c>
      <c r="C171">
        <v>6269.6641404499251</v>
      </c>
      <c r="D171">
        <v>1996.9036175082229</v>
      </c>
    </row>
    <row r="172" spans="1:4" x14ac:dyDescent="0.35">
      <c r="A172" t="s">
        <v>277</v>
      </c>
      <c r="B172">
        <v>171</v>
      </c>
      <c r="C172">
        <v>2348.1671724529806</v>
      </c>
      <c r="D172">
        <v>2471.6953715518307</v>
      </c>
    </row>
    <row r="173" spans="1:4" x14ac:dyDescent="0.35">
      <c r="A173" t="s">
        <v>278</v>
      </c>
      <c r="B173">
        <v>172</v>
      </c>
      <c r="C173">
        <v>25196.355434477544</v>
      </c>
      <c r="D173">
        <v>14123.775001039474</v>
      </c>
    </row>
    <row r="174" spans="1:4" x14ac:dyDescent="0.35">
      <c r="A174" t="s">
        <v>279</v>
      </c>
      <c r="B174">
        <v>173</v>
      </c>
      <c r="C174">
        <v>6505.9609842874142</v>
      </c>
      <c r="D174">
        <v>1843.2340073184009</v>
      </c>
    </row>
    <row r="175" spans="1:4" x14ac:dyDescent="0.35">
      <c r="A175" t="s">
        <v>280</v>
      </c>
      <c r="B175">
        <v>174</v>
      </c>
      <c r="C175">
        <v>3444.5049645983386</v>
      </c>
      <c r="D175">
        <v>424.60901590611502</v>
      </c>
    </row>
    <row r="176" spans="1:4" x14ac:dyDescent="0.35">
      <c r="A176" t="s">
        <v>281</v>
      </c>
      <c r="B176">
        <v>175</v>
      </c>
      <c r="C176">
        <v>6013.8133246850657</v>
      </c>
      <c r="D176">
        <v>766.99115770608671</v>
      </c>
    </row>
    <row r="177" spans="1:4" x14ac:dyDescent="0.35">
      <c r="A177" t="s">
        <v>282</v>
      </c>
      <c r="B177">
        <v>176</v>
      </c>
      <c r="C177">
        <v>72.971552611550308</v>
      </c>
      <c r="D177">
        <v>33.518663095306479</v>
      </c>
    </row>
    <row r="178" spans="1:4" x14ac:dyDescent="0.35">
      <c r="A178" t="s">
        <v>283</v>
      </c>
      <c r="B178">
        <v>177</v>
      </c>
      <c r="C178">
        <v>97.586575626098224</v>
      </c>
      <c r="D178">
        <v>46.198625278860831</v>
      </c>
    </row>
    <row r="179" spans="1:4" x14ac:dyDescent="0.35">
      <c r="A179" t="s">
        <v>284</v>
      </c>
      <c r="B179">
        <v>178</v>
      </c>
      <c r="C179">
        <v>125.02826323655142</v>
      </c>
      <c r="D179">
        <v>69.366107503825958</v>
      </c>
    </row>
    <row r="180" spans="1:4" x14ac:dyDescent="0.35">
      <c r="A180" t="s">
        <v>285</v>
      </c>
      <c r="B180">
        <v>179</v>
      </c>
      <c r="C180">
        <v>92.989333740972043</v>
      </c>
      <c r="D180">
        <v>58.002226990972474</v>
      </c>
    </row>
    <row r="181" spans="1:4" x14ac:dyDescent="0.35">
      <c r="A181" t="s">
        <v>286</v>
      </c>
      <c r="B181">
        <v>180</v>
      </c>
      <c r="C181">
        <v>18.489743446467418</v>
      </c>
      <c r="D181">
        <v>7.625783441335229</v>
      </c>
    </row>
    <row r="182" spans="1:4" x14ac:dyDescent="0.35">
      <c r="A182" t="s">
        <v>287</v>
      </c>
      <c r="B182">
        <v>181</v>
      </c>
      <c r="C182">
        <v>39.965162311453675</v>
      </c>
      <c r="D182">
        <v>17.73544447942302</v>
      </c>
    </row>
    <row r="183" spans="1:4" x14ac:dyDescent="0.35">
      <c r="A183" t="s">
        <v>288</v>
      </c>
      <c r="B183">
        <v>182</v>
      </c>
      <c r="C183">
        <v>100.90626711631801</v>
      </c>
      <c r="D183">
        <v>51.514318467321687</v>
      </c>
    </row>
    <row r="184" spans="1:4" x14ac:dyDescent="0.35">
      <c r="A184" t="s">
        <v>289</v>
      </c>
      <c r="B184">
        <v>183</v>
      </c>
      <c r="C184">
        <v>11.120547252485325</v>
      </c>
      <c r="D184">
        <v>4.7401147665807422</v>
      </c>
    </row>
    <row r="185" spans="1:4" x14ac:dyDescent="0.35">
      <c r="A185" t="s">
        <v>290</v>
      </c>
      <c r="B185">
        <v>184</v>
      </c>
      <c r="C185">
        <v>1.4933223780991827</v>
      </c>
      <c r="D185">
        <v>0.62523424388074667</v>
      </c>
    </row>
    <row r="186" spans="1:4" x14ac:dyDescent="0.35">
      <c r="A186" t="s">
        <v>291</v>
      </c>
      <c r="B186">
        <v>185</v>
      </c>
      <c r="C186">
        <v>24.679352392823208</v>
      </c>
      <c r="D186">
        <v>22.132746170012688</v>
      </c>
    </row>
    <row r="187" spans="1:4" x14ac:dyDescent="0.35">
      <c r="A187" t="s">
        <v>292</v>
      </c>
      <c r="B187">
        <v>186</v>
      </c>
      <c r="C187">
        <v>133.98408480385666</v>
      </c>
      <c r="D187">
        <v>77.37800514943325</v>
      </c>
    </row>
    <row r="188" spans="1:4" x14ac:dyDescent="0.35">
      <c r="A188" t="s">
        <v>293</v>
      </c>
      <c r="B188">
        <v>187</v>
      </c>
      <c r="C188">
        <v>1.048261165648694</v>
      </c>
      <c r="D188">
        <v>0.42163760259622668</v>
      </c>
    </row>
    <row r="189" spans="1:4" x14ac:dyDescent="0.35">
      <c r="A189" t="s">
        <v>294</v>
      </c>
      <c r="B189">
        <v>188</v>
      </c>
      <c r="C189">
        <v>96.029909503159217</v>
      </c>
      <c r="D189">
        <v>46.589972720412106</v>
      </c>
    </row>
    <row r="190" spans="1:4" x14ac:dyDescent="0.35">
      <c r="A190" t="s">
        <v>295</v>
      </c>
      <c r="B190">
        <v>189</v>
      </c>
      <c r="C190">
        <v>151.11474908468077</v>
      </c>
      <c r="D190">
        <v>70.075541243603766</v>
      </c>
    </row>
    <row r="191" spans="1:4" x14ac:dyDescent="0.35">
      <c r="A191" t="s">
        <v>296</v>
      </c>
      <c r="B191">
        <v>190</v>
      </c>
      <c r="C191">
        <v>228.34085059802879</v>
      </c>
      <c r="D191">
        <v>117.14012490684807</v>
      </c>
    </row>
    <row r="192" spans="1:4" x14ac:dyDescent="0.35">
      <c r="A192" t="s">
        <v>297</v>
      </c>
      <c r="B192">
        <v>191</v>
      </c>
      <c r="C192">
        <v>149.75223023113918</v>
      </c>
      <c r="D192">
        <v>87.486161171612579</v>
      </c>
    </row>
    <row r="193" spans="1:4" x14ac:dyDescent="0.35">
      <c r="A193" t="s">
        <v>298</v>
      </c>
      <c r="B193">
        <v>192</v>
      </c>
      <c r="C193">
        <v>29.099749310749651</v>
      </c>
      <c r="D193">
        <v>12.655621455506514</v>
      </c>
    </row>
    <row r="194" spans="1:4" x14ac:dyDescent="0.35">
      <c r="A194" t="s">
        <v>299</v>
      </c>
      <c r="B194">
        <v>193</v>
      </c>
      <c r="C194">
        <v>130.91583755206597</v>
      </c>
      <c r="D194">
        <v>56.176328575689368</v>
      </c>
    </row>
    <row r="195" spans="1:4" x14ac:dyDescent="0.35">
      <c r="A195" t="s">
        <v>300</v>
      </c>
      <c r="B195">
        <v>194</v>
      </c>
      <c r="C195">
        <v>33.604271549731763</v>
      </c>
      <c r="D195">
        <v>17.211126886587408</v>
      </c>
    </row>
    <row r="196" spans="1:4" x14ac:dyDescent="0.35">
      <c r="A196" t="s">
        <v>301</v>
      </c>
      <c r="B196">
        <v>195</v>
      </c>
      <c r="C196">
        <v>54.47251754321158</v>
      </c>
      <c r="D196">
        <v>26.128766707905662</v>
      </c>
    </row>
    <row r="197" spans="1:4" x14ac:dyDescent="0.35">
      <c r="A197" t="s">
        <v>302</v>
      </c>
      <c r="B197">
        <v>196</v>
      </c>
      <c r="C197">
        <v>417.54355544795806</v>
      </c>
      <c r="D197">
        <v>2476.3566791917492</v>
      </c>
    </row>
    <row r="198" spans="1:4" x14ac:dyDescent="0.35">
      <c r="A198" t="s">
        <v>303</v>
      </c>
      <c r="B198">
        <v>197</v>
      </c>
      <c r="C198">
        <v>2601.9653108452753</v>
      </c>
      <c r="D198">
        <v>448.98664660642203</v>
      </c>
    </row>
    <row r="199" spans="1:4" x14ac:dyDescent="0.35">
      <c r="A199" t="s">
        <v>304</v>
      </c>
      <c r="B199">
        <v>198</v>
      </c>
      <c r="C199">
        <v>810.66898227724937</v>
      </c>
      <c r="D199">
        <v>119.92680880865656</v>
      </c>
    </row>
    <row r="200" spans="1:4" x14ac:dyDescent="0.35">
      <c r="A200" t="s">
        <v>305</v>
      </c>
      <c r="B200">
        <v>199</v>
      </c>
      <c r="C200">
        <v>496.0209803916261</v>
      </c>
      <c r="D200">
        <v>66.891073896916382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0.4646272152011785</v>
      </c>
      <c r="D2">
        <v>0</v>
      </c>
    </row>
    <row r="3" spans="1:4" x14ac:dyDescent="0.35">
      <c r="A3" t="s">
        <v>111</v>
      </c>
      <c r="B3">
        <v>2</v>
      </c>
      <c r="C3">
        <v>109.22279172913366</v>
      </c>
      <c r="D3">
        <v>268.85410702974133</v>
      </c>
    </row>
    <row r="4" spans="1:4" x14ac:dyDescent="0.35">
      <c r="A4" t="s">
        <v>112</v>
      </c>
      <c r="B4">
        <v>3</v>
      </c>
      <c r="C4">
        <v>55.289418899051469</v>
      </c>
      <c r="D4">
        <v>104.99592837865592</v>
      </c>
    </row>
    <row r="5" spans="1:4" x14ac:dyDescent="0.35">
      <c r="A5" t="s">
        <v>113</v>
      </c>
      <c r="B5">
        <v>4</v>
      </c>
      <c r="C5">
        <v>203.73575851421094</v>
      </c>
      <c r="D5">
        <v>129.422111541601</v>
      </c>
    </row>
    <row r="6" spans="1:4" x14ac:dyDescent="0.35">
      <c r="A6" t="s">
        <v>114</v>
      </c>
      <c r="B6">
        <v>5</v>
      </c>
      <c r="C6">
        <v>62.094025396284096</v>
      </c>
      <c r="D6">
        <v>53.716400437542696</v>
      </c>
    </row>
    <row r="7" spans="1:4" x14ac:dyDescent="0.35">
      <c r="A7" t="s">
        <v>115</v>
      </c>
      <c r="B7">
        <v>6</v>
      </c>
      <c r="C7">
        <v>0.48369960856875494</v>
      </c>
      <c r="D7">
        <v>0.33204488122794718</v>
      </c>
    </row>
    <row r="8" spans="1:4" x14ac:dyDescent="0.35">
      <c r="A8" t="s">
        <v>116</v>
      </c>
      <c r="B8">
        <v>7</v>
      </c>
      <c r="C8">
        <v>0.8789592510135501</v>
      </c>
      <c r="D8">
        <v>2.0750248156360906E-2</v>
      </c>
    </row>
    <row r="9" spans="1:4" x14ac:dyDescent="0.35">
      <c r="A9" t="s">
        <v>117</v>
      </c>
      <c r="B9">
        <v>8</v>
      </c>
      <c r="C9">
        <v>41.254597407532536</v>
      </c>
      <c r="D9">
        <v>67.102171058821753</v>
      </c>
    </row>
    <row r="10" spans="1:4" x14ac:dyDescent="0.35">
      <c r="A10" t="s">
        <v>118</v>
      </c>
      <c r="B10">
        <v>9</v>
      </c>
      <c r="C10">
        <v>4.055308206357676</v>
      </c>
      <c r="D10">
        <v>26.673062674091646</v>
      </c>
    </row>
    <row r="11" spans="1:4" x14ac:dyDescent="0.35">
      <c r="A11" t="s">
        <v>119</v>
      </c>
      <c r="B11">
        <v>10</v>
      </c>
      <c r="C11">
        <v>9.8257604380708212</v>
      </c>
      <c r="D11">
        <v>35.644507352218383</v>
      </c>
    </row>
    <row r="12" spans="1:4" x14ac:dyDescent="0.35">
      <c r="A12" t="s">
        <v>120</v>
      </c>
      <c r="B12">
        <v>11</v>
      </c>
      <c r="C12">
        <v>3.0218559307714838</v>
      </c>
      <c r="D12">
        <v>1.0921706388014196</v>
      </c>
    </row>
    <row r="13" spans="1:4" x14ac:dyDescent="0.35">
      <c r="A13" t="s">
        <v>121</v>
      </c>
      <c r="B13">
        <v>12</v>
      </c>
      <c r="C13">
        <v>6.3409868681370725</v>
      </c>
      <c r="D13">
        <v>1.714488157197634</v>
      </c>
    </row>
    <row r="14" spans="1:4" x14ac:dyDescent="0.35">
      <c r="A14" t="s">
        <v>122</v>
      </c>
      <c r="B14">
        <v>13</v>
      </c>
      <c r="C14">
        <v>2.6146900781382301</v>
      </c>
      <c r="D14">
        <v>5.4013203261158624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7.7695924677796749E-3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86.434850852290651</v>
      </c>
      <c r="D19">
        <v>503.71378545005518</v>
      </c>
    </row>
    <row r="20" spans="1:4" x14ac:dyDescent="0.35">
      <c r="A20" t="s">
        <v>128</v>
      </c>
      <c r="B20">
        <v>19</v>
      </c>
      <c r="C20">
        <v>39.764490542517748</v>
      </c>
      <c r="D20">
        <v>28.98283312062642</v>
      </c>
    </row>
    <row r="21" spans="1:4" x14ac:dyDescent="0.35">
      <c r="A21" t="s">
        <v>129</v>
      </c>
      <c r="B21">
        <v>20</v>
      </c>
      <c r="C21">
        <v>0.81111190550431578</v>
      </c>
      <c r="D21">
        <v>0</v>
      </c>
    </row>
    <row r="22" spans="1:4" x14ac:dyDescent="0.35">
      <c r="A22" t="s">
        <v>130</v>
      </c>
      <c r="B22">
        <v>21</v>
      </c>
      <c r="C22">
        <v>3.8505871167755666E-3</v>
      </c>
      <c r="D22">
        <v>0</v>
      </c>
    </row>
    <row r="23" spans="1:4" x14ac:dyDescent="0.35">
      <c r="A23" t="s">
        <v>131</v>
      </c>
      <c r="B23">
        <v>22</v>
      </c>
      <c r="C23">
        <v>7.2576571553788272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0.30249032086277416</v>
      </c>
      <c r="D27">
        <v>0</v>
      </c>
    </row>
    <row r="28" spans="1:4" x14ac:dyDescent="0.35">
      <c r="A28" t="s">
        <v>136</v>
      </c>
      <c r="B28">
        <v>27</v>
      </c>
      <c r="C28">
        <v>0.81556274175062982</v>
      </c>
      <c r="D28">
        <v>9.4509415222766737</v>
      </c>
    </row>
    <row r="29" spans="1:4" x14ac:dyDescent="0.35">
      <c r="A29" t="s">
        <v>137</v>
      </c>
      <c r="B29">
        <v>28</v>
      </c>
      <c r="C29">
        <v>38.012439880226111</v>
      </c>
      <c r="D29">
        <v>0</v>
      </c>
    </row>
    <row r="30" spans="1:4" x14ac:dyDescent="0.35">
      <c r="A30" t="s">
        <v>138</v>
      </c>
      <c r="B30">
        <v>29</v>
      </c>
      <c r="C30">
        <v>134.40548040062913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2.204139354570786E-2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0.60293823897129373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1.7749505688008885E-2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7.9705837269575253E-2</v>
      </c>
      <c r="D39">
        <v>0</v>
      </c>
    </row>
    <row r="40" spans="1:4" x14ac:dyDescent="0.35">
      <c r="A40" t="s">
        <v>148</v>
      </c>
      <c r="B40">
        <v>39</v>
      </c>
      <c r="C40">
        <v>0.2430562479778231</v>
      </c>
      <c r="D40">
        <v>0</v>
      </c>
    </row>
    <row r="41" spans="1:4" x14ac:dyDescent="0.35">
      <c r="A41" t="s">
        <v>149</v>
      </c>
      <c r="B41">
        <v>40</v>
      </c>
      <c r="C41">
        <v>5.4267903660663253</v>
      </c>
      <c r="D41">
        <v>3.6906883238842161</v>
      </c>
    </row>
    <row r="42" spans="1:4" x14ac:dyDescent="0.35">
      <c r="A42" t="s">
        <v>150</v>
      </c>
      <c r="B42">
        <v>41</v>
      </c>
      <c r="C42">
        <v>46.64357782223825</v>
      </c>
      <c r="D42">
        <v>3.9140732596835055</v>
      </c>
    </row>
    <row r="43" spans="1:4" x14ac:dyDescent="0.35">
      <c r="A43" t="s">
        <v>151</v>
      </c>
      <c r="B43">
        <v>42</v>
      </c>
      <c r="C43">
        <v>11.100234654585593</v>
      </c>
      <c r="D43">
        <v>8.6429848817008939</v>
      </c>
    </row>
    <row r="44" spans="1:4" x14ac:dyDescent="0.35">
      <c r="A44" t="s">
        <v>152</v>
      </c>
      <c r="B44">
        <v>43</v>
      </c>
      <c r="C44">
        <v>16.442377544896104</v>
      </c>
      <c r="D44">
        <v>38.572394029403917</v>
      </c>
    </row>
    <row r="45" spans="1:4" x14ac:dyDescent="0.35">
      <c r="A45" t="s">
        <v>153</v>
      </c>
      <c r="B45">
        <v>44</v>
      </c>
      <c r="C45">
        <v>75.805955968892732</v>
      </c>
      <c r="D45">
        <v>16.870554305847243</v>
      </c>
    </row>
    <row r="46" spans="1:4" x14ac:dyDescent="0.35">
      <c r="A46" t="s">
        <v>154</v>
      </c>
      <c r="B46">
        <v>45</v>
      </c>
      <c r="C46">
        <v>69.198152372285136</v>
      </c>
      <c r="D46">
        <v>40.014712934640748</v>
      </c>
    </row>
    <row r="47" spans="1:4" x14ac:dyDescent="0.35">
      <c r="A47" t="s">
        <v>155</v>
      </c>
      <c r="B47">
        <v>46</v>
      </c>
      <c r="C47">
        <v>12.372612724919204</v>
      </c>
      <c r="D47">
        <v>3.3300240914034678</v>
      </c>
    </row>
    <row r="48" spans="1:4" x14ac:dyDescent="0.35">
      <c r="A48" t="s">
        <v>156</v>
      </c>
      <c r="B48">
        <v>47</v>
      </c>
      <c r="C48">
        <v>59.48453188981302</v>
      </c>
      <c r="D48">
        <v>24.76544796784513</v>
      </c>
    </row>
    <row r="49" spans="1:4" x14ac:dyDescent="0.35">
      <c r="A49" t="s">
        <v>157</v>
      </c>
      <c r="B49">
        <v>48</v>
      </c>
      <c r="C49">
        <v>218.08474594488251</v>
      </c>
      <c r="D49">
        <v>413.36619519187821</v>
      </c>
    </row>
    <row r="50" spans="1:4" x14ac:dyDescent="0.35">
      <c r="A50" t="s">
        <v>158</v>
      </c>
      <c r="B50">
        <v>49</v>
      </c>
      <c r="C50">
        <v>2.5231379507546476</v>
      </c>
      <c r="D50">
        <v>1.5569490203802594</v>
      </c>
    </row>
    <row r="51" spans="1:4" x14ac:dyDescent="0.35">
      <c r="A51" t="s">
        <v>159</v>
      </c>
      <c r="B51">
        <v>50</v>
      </c>
      <c r="C51">
        <v>52.706379460364403</v>
      </c>
      <c r="D51">
        <v>0.85697951972117814</v>
      </c>
    </row>
    <row r="52" spans="1:4" x14ac:dyDescent="0.35">
      <c r="A52" t="s">
        <v>160</v>
      </c>
      <c r="B52">
        <v>51</v>
      </c>
      <c r="C52">
        <v>710.31852354590637</v>
      </c>
      <c r="D52">
        <v>545.39766399148152</v>
      </c>
    </row>
    <row r="53" spans="1:4" x14ac:dyDescent="0.35">
      <c r="A53" t="s">
        <v>161</v>
      </c>
      <c r="B53">
        <v>52</v>
      </c>
      <c r="C53">
        <v>380.87046074365315</v>
      </c>
      <c r="D53">
        <v>89.08061558496037</v>
      </c>
    </row>
    <row r="54" spans="1:4" x14ac:dyDescent="0.35">
      <c r="A54" t="s">
        <v>162</v>
      </c>
      <c r="B54">
        <v>53</v>
      </c>
      <c r="C54">
        <v>72.93975608832092</v>
      </c>
      <c r="D54">
        <v>214.28201751726107</v>
      </c>
    </row>
    <row r="55" spans="1:4" x14ac:dyDescent="0.35">
      <c r="A55" t="s">
        <v>163</v>
      </c>
      <c r="B55">
        <v>54</v>
      </c>
      <c r="C55">
        <v>49.37356427660815</v>
      </c>
      <c r="D55">
        <v>15.477950298648809</v>
      </c>
    </row>
    <row r="56" spans="1:4" x14ac:dyDescent="0.35">
      <c r="A56" t="s">
        <v>164</v>
      </c>
      <c r="B56">
        <v>55</v>
      </c>
      <c r="C56">
        <v>277.79122479449745</v>
      </c>
      <c r="D56">
        <v>298.70399774889501</v>
      </c>
    </row>
    <row r="57" spans="1:4" x14ac:dyDescent="0.35">
      <c r="A57" t="s">
        <v>165</v>
      </c>
      <c r="B57">
        <v>56</v>
      </c>
      <c r="C57">
        <v>307.02960478355777</v>
      </c>
      <c r="D57">
        <v>211.76952528056881</v>
      </c>
    </row>
    <row r="58" spans="1:4" x14ac:dyDescent="0.35">
      <c r="A58" t="s">
        <v>166</v>
      </c>
      <c r="B58">
        <v>57</v>
      </c>
      <c r="C58">
        <v>84.121593598757826</v>
      </c>
      <c r="D58">
        <v>11.01630017136265</v>
      </c>
    </row>
    <row r="59" spans="1:4" x14ac:dyDescent="0.35">
      <c r="A59" t="s">
        <v>167</v>
      </c>
      <c r="B59">
        <v>58</v>
      </c>
      <c r="C59">
        <v>306.54047101453625</v>
      </c>
      <c r="D59">
        <v>1820.9360857830841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3.4998886625132695</v>
      </c>
      <c r="D61">
        <v>9.4972085648021878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263.2539642430886</v>
      </c>
      <c r="D63">
        <v>100.72620674928828</v>
      </c>
    </row>
    <row r="64" spans="1:4" x14ac:dyDescent="0.35">
      <c r="A64" t="s">
        <v>171</v>
      </c>
      <c r="B64">
        <v>63</v>
      </c>
      <c r="C64">
        <v>86.370686006471502</v>
      </c>
      <c r="D64">
        <v>191.83958619517986</v>
      </c>
    </row>
    <row r="65" spans="1:4" x14ac:dyDescent="0.35">
      <c r="A65" t="s">
        <v>172</v>
      </c>
      <c r="B65">
        <v>64</v>
      </c>
      <c r="C65">
        <v>0.82564573149677623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0.16240829397380352</v>
      </c>
      <c r="D67">
        <v>0</v>
      </c>
    </row>
    <row r="68" spans="1:4" x14ac:dyDescent="0.35">
      <c r="A68" t="s">
        <v>175</v>
      </c>
      <c r="B68">
        <v>67</v>
      </c>
      <c r="C68">
        <v>203.20595096890176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80.92596040321574</v>
      </c>
      <c r="D71">
        <v>0</v>
      </c>
    </row>
    <row r="72" spans="1:4" x14ac:dyDescent="0.35">
      <c r="A72" t="s">
        <v>179</v>
      </c>
      <c r="B72">
        <v>71</v>
      </c>
      <c r="C72">
        <v>14.622440198515804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188.00382612465862</v>
      </c>
      <c r="D74">
        <v>0</v>
      </c>
    </row>
    <row r="75" spans="1:4" x14ac:dyDescent="0.35">
      <c r="A75" t="s">
        <v>182</v>
      </c>
      <c r="B75">
        <v>74</v>
      </c>
      <c r="C75">
        <v>0.40897314552225006</v>
      </c>
      <c r="D75">
        <v>0</v>
      </c>
    </row>
    <row r="76" spans="1:4" x14ac:dyDescent="0.35">
      <c r="A76" t="s">
        <v>183</v>
      </c>
      <c r="B76">
        <v>75</v>
      </c>
      <c r="C76">
        <v>139.42656089217184</v>
      </c>
      <c r="D76">
        <v>0</v>
      </c>
    </row>
    <row r="77" spans="1:4" x14ac:dyDescent="0.35">
      <c r="A77" t="s">
        <v>184</v>
      </c>
      <c r="B77">
        <v>76</v>
      </c>
      <c r="C77">
        <v>2.9212862621640792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10.816208561813307</v>
      </c>
      <c r="D79">
        <v>0</v>
      </c>
    </row>
    <row r="80" spans="1:4" x14ac:dyDescent="0.35">
      <c r="A80" t="s">
        <v>187</v>
      </c>
      <c r="B80">
        <v>79</v>
      </c>
      <c r="C80">
        <v>12.207672386073394</v>
      </c>
      <c r="D80">
        <v>0</v>
      </c>
    </row>
    <row r="81" spans="1:4" x14ac:dyDescent="0.35">
      <c r="A81" t="s">
        <v>188</v>
      </c>
      <c r="B81">
        <v>80</v>
      </c>
      <c r="C81">
        <v>0.26493264043811871</v>
      </c>
      <c r="D81">
        <v>0</v>
      </c>
    </row>
    <row r="82" spans="1:4" x14ac:dyDescent="0.35">
      <c r="A82" t="s">
        <v>189</v>
      </c>
      <c r="B82">
        <v>81</v>
      </c>
      <c r="C82">
        <v>18.841088097859572</v>
      </c>
      <c r="D82">
        <v>0</v>
      </c>
    </row>
    <row r="83" spans="1:4" x14ac:dyDescent="0.35">
      <c r="A83" t="s">
        <v>190</v>
      </c>
      <c r="B83">
        <v>82</v>
      </c>
      <c r="C83">
        <v>16.991019668294747</v>
      </c>
      <c r="D83">
        <v>0</v>
      </c>
    </row>
    <row r="84" spans="1:4" x14ac:dyDescent="0.35">
      <c r="A84" t="s">
        <v>191</v>
      </c>
      <c r="B84">
        <v>83</v>
      </c>
      <c r="C84">
        <v>0</v>
      </c>
      <c r="D84">
        <v>0</v>
      </c>
    </row>
    <row r="85" spans="1:4" x14ac:dyDescent="0.35">
      <c r="A85" t="s">
        <v>192</v>
      </c>
      <c r="B85">
        <v>84</v>
      </c>
      <c r="C85">
        <v>1.1067919581634471</v>
      </c>
      <c r="D85">
        <v>0</v>
      </c>
    </row>
    <row r="86" spans="1:4" x14ac:dyDescent="0.35">
      <c r="A86" t="s">
        <v>193</v>
      </c>
      <c r="B86">
        <v>85</v>
      </c>
      <c r="C86">
        <v>0.16563233390194781</v>
      </c>
      <c r="D86">
        <v>0</v>
      </c>
    </row>
    <row r="87" spans="1:4" x14ac:dyDescent="0.35">
      <c r="A87" t="s">
        <v>194</v>
      </c>
      <c r="B87">
        <v>86</v>
      </c>
      <c r="C87">
        <v>94.589952363172202</v>
      </c>
      <c r="D87">
        <v>41.559642259906532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1.2470268398586015</v>
      </c>
      <c r="D89">
        <v>1.2344549389295778</v>
      </c>
    </row>
    <row r="90" spans="1:4" x14ac:dyDescent="0.35">
      <c r="A90" t="s">
        <v>197</v>
      </c>
      <c r="B90">
        <v>89</v>
      </c>
      <c r="C90">
        <v>69.443855335656224</v>
      </c>
      <c r="D90">
        <v>41.350916623622865</v>
      </c>
    </row>
    <row r="91" spans="1:4" x14ac:dyDescent="0.35">
      <c r="A91" t="s">
        <v>198</v>
      </c>
      <c r="B91">
        <v>90</v>
      </c>
      <c r="C91">
        <v>590.02107639569181</v>
      </c>
      <c r="D91">
        <v>4.9677436765824519</v>
      </c>
    </row>
    <row r="92" spans="1:4" x14ac:dyDescent="0.35">
      <c r="A92" t="s">
        <v>199</v>
      </c>
      <c r="B92">
        <v>91</v>
      </c>
      <c r="C92">
        <v>0.59059614942832184</v>
      </c>
      <c r="D92">
        <v>0.71133956310643109</v>
      </c>
    </row>
    <row r="93" spans="1:4" x14ac:dyDescent="0.35">
      <c r="A93" t="s">
        <v>200</v>
      </c>
      <c r="B93">
        <v>92</v>
      </c>
      <c r="C93">
        <v>1.376704948590435</v>
      </c>
      <c r="D93">
        <v>0</v>
      </c>
    </row>
    <row r="94" spans="1:4" x14ac:dyDescent="0.35">
      <c r="A94" t="s">
        <v>201</v>
      </c>
      <c r="B94">
        <v>93</v>
      </c>
      <c r="C94">
        <v>3.3212152424589282E-2</v>
      </c>
      <c r="D94">
        <v>5.9495680010335623E-2</v>
      </c>
    </row>
    <row r="95" spans="1:4" x14ac:dyDescent="0.35">
      <c r="A95" t="s">
        <v>202</v>
      </c>
      <c r="B95">
        <v>94</v>
      </c>
      <c r="C95">
        <v>2.2922578758296608E-3</v>
      </c>
      <c r="D95">
        <v>0</v>
      </c>
    </row>
    <row r="96" spans="1:4" x14ac:dyDescent="0.35">
      <c r="A96" t="s">
        <v>203</v>
      </c>
      <c r="B96">
        <v>95</v>
      </c>
      <c r="C96">
        <v>8.3832569641951703E-3</v>
      </c>
      <c r="D96">
        <v>1.4976689821385651</v>
      </c>
    </row>
    <row r="97" spans="1:4" x14ac:dyDescent="0.35">
      <c r="A97" t="s">
        <v>204</v>
      </c>
      <c r="B97">
        <v>96</v>
      </c>
      <c r="C97">
        <v>533.42987765583337</v>
      </c>
      <c r="D97">
        <v>355.93864386919739</v>
      </c>
    </row>
    <row r="98" spans="1:4" x14ac:dyDescent="0.35">
      <c r="A98" t="s">
        <v>205</v>
      </c>
      <c r="B98">
        <v>97</v>
      </c>
      <c r="C98">
        <v>84.31147599096613</v>
      </c>
      <c r="D98">
        <v>24.640589150436192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37.850600390792962</v>
      </c>
      <c r="D100">
        <v>5.0620414932961353</v>
      </c>
    </row>
    <row r="101" spans="1:4" x14ac:dyDescent="0.35">
      <c r="A101" t="s">
        <v>208</v>
      </c>
      <c r="B101">
        <v>100</v>
      </c>
      <c r="C101">
        <v>2.6597595328960288</v>
      </c>
      <c r="D101">
        <v>17.203498003066773</v>
      </c>
    </row>
    <row r="102" spans="1:4" x14ac:dyDescent="0.35">
      <c r="A102" t="s">
        <v>209</v>
      </c>
      <c r="B102">
        <v>101</v>
      </c>
      <c r="C102">
        <v>56.372928362243726</v>
      </c>
      <c r="D102">
        <v>223.96797092946156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79.305264505560174</v>
      </c>
      <c r="D104">
        <v>17.778777744738882</v>
      </c>
    </row>
    <row r="105" spans="1:4" x14ac:dyDescent="0.35">
      <c r="A105" t="s">
        <v>211</v>
      </c>
      <c r="B105">
        <v>104</v>
      </c>
      <c r="C105">
        <v>493.3422492566516</v>
      </c>
      <c r="D105">
        <v>467.61446716083435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19.034959251813582</v>
      </c>
      <c r="D107">
        <v>1.9591295013210313E-2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43.625890893828007</v>
      </c>
      <c r="D109">
        <v>29.714151520015548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8.8032570974912314</v>
      </c>
      <c r="D111">
        <v>5.5706121030914435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48.443825660112502</v>
      </c>
      <c r="D113">
        <v>67.478115432503529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4.4827822009554144</v>
      </c>
      <c r="D115">
        <v>2.1777348295016266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446.30744812095139</v>
      </c>
      <c r="D118">
        <v>556.71336377945795</v>
      </c>
    </row>
    <row r="119" spans="1:4" x14ac:dyDescent="0.35">
      <c r="A119" t="s">
        <v>225</v>
      </c>
      <c r="B119">
        <v>118</v>
      </c>
      <c r="C119">
        <v>741.35198109619023</v>
      </c>
      <c r="D119">
        <v>279.39099531501023</v>
      </c>
    </row>
    <row r="120" spans="1:4" x14ac:dyDescent="0.35">
      <c r="A120" t="s">
        <v>226</v>
      </c>
      <c r="B120">
        <v>119</v>
      </c>
      <c r="C120">
        <v>112.37133702574812</v>
      </c>
      <c r="D120">
        <v>86.696570785124791</v>
      </c>
    </row>
    <row r="121" spans="1:4" x14ac:dyDescent="0.35">
      <c r="A121" t="s">
        <v>227</v>
      </c>
      <c r="B121">
        <v>120</v>
      </c>
      <c r="C121">
        <v>354.13116479507011</v>
      </c>
      <c r="D121">
        <v>152.23340482253863</v>
      </c>
    </row>
    <row r="122" spans="1:4" x14ac:dyDescent="0.35">
      <c r="A122" t="s">
        <v>228</v>
      </c>
      <c r="B122">
        <v>121</v>
      </c>
      <c r="C122">
        <v>652.06066965113735</v>
      </c>
      <c r="D122">
        <v>112.80129128090705</v>
      </c>
    </row>
    <row r="123" spans="1:4" x14ac:dyDescent="0.35">
      <c r="A123" t="s">
        <v>229</v>
      </c>
      <c r="B123">
        <v>122</v>
      </c>
      <c r="C123">
        <v>195.54009018578819</v>
      </c>
      <c r="D123">
        <v>33.393691466756628</v>
      </c>
    </row>
    <row r="124" spans="1:4" x14ac:dyDescent="0.35">
      <c r="A124" t="s">
        <v>230</v>
      </c>
      <c r="B124">
        <v>123</v>
      </c>
      <c r="C124">
        <v>686.94066059752083</v>
      </c>
      <c r="D124">
        <v>105.68241022282324</v>
      </c>
    </row>
    <row r="125" spans="1:4" x14ac:dyDescent="0.35">
      <c r="A125" t="s">
        <v>231</v>
      </c>
      <c r="B125">
        <v>124</v>
      </c>
      <c r="C125">
        <v>147.80731411006587</v>
      </c>
      <c r="D125">
        <v>136.07837920322206</v>
      </c>
    </row>
    <row r="126" spans="1:4" x14ac:dyDescent="0.35">
      <c r="A126" t="s">
        <v>232</v>
      </c>
      <c r="B126">
        <v>125</v>
      </c>
      <c r="C126">
        <v>291.92009422687801</v>
      </c>
      <c r="D126">
        <v>452.582078077137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235.04356561463177</v>
      </c>
      <c r="D151">
        <v>215.49196433545862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40.511681945924543</v>
      </c>
      <c r="D153">
        <v>45.49618937636361</v>
      </c>
    </row>
    <row r="154" spans="1:4" x14ac:dyDescent="0.35">
      <c r="A154" t="s">
        <v>260</v>
      </c>
      <c r="B154">
        <v>153</v>
      </c>
      <c r="C154">
        <v>9.4082852137571198</v>
      </c>
      <c r="D154">
        <v>12.118378094455005</v>
      </c>
    </row>
    <row r="155" spans="1:4" x14ac:dyDescent="0.35">
      <c r="A155" t="s">
        <v>261</v>
      </c>
      <c r="B155">
        <v>154</v>
      </c>
      <c r="C155">
        <v>164.03611085700595</v>
      </c>
      <c r="D155">
        <v>139.29856818685585</v>
      </c>
    </row>
    <row r="156" spans="1:4" x14ac:dyDescent="0.35">
      <c r="A156" t="s">
        <v>327</v>
      </c>
      <c r="B156">
        <v>155</v>
      </c>
      <c r="C156">
        <v>109.1433422244893</v>
      </c>
      <c r="D156">
        <v>109.02955185570436</v>
      </c>
    </row>
    <row r="157" spans="1:4" x14ac:dyDescent="0.35">
      <c r="A157" t="s">
        <v>262</v>
      </c>
      <c r="B157">
        <v>156</v>
      </c>
      <c r="C157">
        <v>885.60572545980892</v>
      </c>
      <c r="D157">
        <v>950.90118649939177</v>
      </c>
    </row>
    <row r="158" spans="1:4" x14ac:dyDescent="0.35">
      <c r="A158" t="s">
        <v>263</v>
      </c>
      <c r="B158">
        <v>157</v>
      </c>
      <c r="C158">
        <v>159.72138607548862</v>
      </c>
      <c r="D158">
        <v>480.58266398183713</v>
      </c>
    </row>
    <row r="159" spans="1:4" x14ac:dyDescent="0.35">
      <c r="A159" t="s">
        <v>264</v>
      </c>
      <c r="B159">
        <v>158</v>
      </c>
      <c r="C159">
        <v>381.70828199546895</v>
      </c>
      <c r="D159">
        <v>821.06313285765691</v>
      </c>
    </row>
    <row r="160" spans="1:4" x14ac:dyDescent="0.35">
      <c r="A160" t="s">
        <v>265</v>
      </c>
      <c r="B160">
        <v>159</v>
      </c>
      <c r="C160">
        <v>4.7389189625068004</v>
      </c>
      <c r="D160">
        <v>3.8730894181648274</v>
      </c>
    </row>
    <row r="161" spans="1:4" x14ac:dyDescent="0.35">
      <c r="A161" t="s">
        <v>266</v>
      </c>
      <c r="B161">
        <v>160</v>
      </c>
      <c r="C161">
        <v>125.41831209505537</v>
      </c>
      <c r="D161">
        <v>88.694361641847763</v>
      </c>
    </row>
    <row r="162" spans="1:4" x14ac:dyDescent="0.35">
      <c r="A162" t="s">
        <v>267</v>
      </c>
      <c r="B162">
        <v>161</v>
      </c>
      <c r="C162">
        <v>2.1718766519568873</v>
      </c>
      <c r="D162">
        <v>1.2401596649301962</v>
      </c>
    </row>
    <row r="163" spans="1:4" x14ac:dyDescent="0.35">
      <c r="A163" t="s">
        <v>268</v>
      </c>
      <c r="B163">
        <v>162</v>
      </c>
      <c r="C163">
        <v>223.74478403828169</v>
      </c>
      <c r="D163">
        <v>292.72215454775807</v>
      </c>
    </row>
    <row r="164" spans="1:4" x14ac:dyDescent="0.35">
      <c r="A164" t="s">
        <v>269</v>
      </c>
      <c r="B164">
        <v>163</v>
      </c>
      <c r="C164">
        <v>279.28286232865008</v>
      </c>
      <c r="D164">
        <v>634.42914009825927</v>
      </c>
    </row>
    <row r="165" spans="1:4" x14ac:dyDescent="0.35">
      <c r="A165" t="s">
        <v>270</v>
      </c>
      <c r="B165">
        <v>164</v>
      </c>
      <c r="C165">
        <v>168.86142816610939</v>
      </c>
      <c r="D165">
        <v>156.73033647659375</v>
      </c>
    </row>
    <row r="166" spans="1:4" x14ac:dyDescent="0.35">
      <c r="A166" t="s">
        <v>271</v>
      </c>
      <c r="B166">
        <v>165</v>
      </c>
      <c r="C166">
        <v>87.871074372044376</v>
      </c>
      <c r="D166">
        <v>27.24488962155721</v>
      </c>
    </row>
    <row r="167" spans="1:4" x14ac:dyDescent="0.35">
      <c r="A167" t="s">
        <v>272</v>
      </c>
      <c r="B167">
        <v>166</v>
      </c>
      <c r="C167">
        <v>26.788603669851117</v>
      </c>
      <c r="D167">
        <v>19.367943496380772</v>
      </c>
    </row>
    <row r="168" spans="1:4" x14ac:dyDescent="0.35">
      <c r="A168" t="s">
        <v>273</v>
      </c>
      <c r="B168">
        <v>167</v>
      </c>
      <c r="C168">
        <v>29.359978339381243</v>
      </c>
      <c r="D168">
        <v>9.2633719632867493</v>
      </c>
    </row>
    <row r="169" spans="1:4" x14ac:dyDescent="0.35">
      <c r="A169" t="s">
        <v>274</v>
      </c>
      <c r="B169">
        <v>168</v>
      </c>
      <c r="C169">
        <v>186.85586921813885</v>
      </c>
      <c r="D169">
        <v>174.59973167768652</v>
      </c>
    </row>
    <row r="170" spans="1:4" x14ac:dyDescent="0.35">
      <c r="A170" t="s">
        <v>275</v>
      </c>
      <c r="B170">
        <v>169</v>
      </c>
      <c r="C170">
        <v>93.515265036434087</v>
      </c>
      <c r="D170">
        <v>141.65468310386095</v>
      </c>
    </row>
    <row r="171" spans="1:4" x14ac:dyDescent="0.35">
      <c r="A171" t="s">
        <v>276</v>
      </c>
      <c r="B171">
        <v>170</v>
      </c>
      <c r="C171">
        <v>94.738215629416402</v>
      </c>
      <c r="D171">
        <v>153.60253043345384</v>
      </c>
    </row>
    <row r="172" spans="1:4" x14ac:dyDescent="0.35">
      <c r="A172" t="s">
        <v>277</v>
      </c>
      <c r="B172">
        <v>171</v>
      </c>
      <c r="C172">
        <v>51.179784416046054</v>
      </c>
      <c r="D172">
        <v>19.23441363600514</v>
      </c>
    </row>
    <row r="173" spans="1:4" x14ac:dyDescent="0.35">
      <c r="A173" t="s">
        <v>278</v>
      </c>
      <c r="B173">
        <v>172</v>
      </c>
      <c r="C173">
        <v>319.44424576890327</v>
      </c>
      <c r="D173">
        <v>441.66114410963377</v>
      </c>
    </row>
    <row r="174" spans="1:4" x14ac:dyDescent="0.35">
      <c r="A174" t="s">
        <v>279</v>
      </c>
      <c r="B174">
        <v>173</v>
      </c>
      <c r="C174">
        <v>55.807112920666981</v>
      </c>
      <c r="D174">
        <v>46.044242552800988</v>
      </c>
    </row>
    <row r="175" spans="1:4" x14ac:dyDescent="0.35">
      <c r="A175" t="s">
        <v>280</v>
      </c>
      <c r="B175">
        <v>174</v>
      </c>
      <c r="C175">
        <v>32.217492535548629</v>
      </c>
      <c r="D175">
        <v>13.064927853025498</v>
      </c>
    </row>
    <row r="176" spans="1:4" x14ac:dyDescent="0.35">
      <c r="A176" t="s">
        <v>281</v>
      </c>
      <c r="B176">
        <v>175</v>
      </c>
      <c r="C176">
        <v>37.86489451899272</v>
      </c>
      <c r="D176">
        <v>13.970648371292576</v>
      </c>
    </row>
    <row r="177" spans="1:4" x14ac:dyDescent="0.35">
      <c r="A177" t="s">
        <v>282</v>
      </c>
      <c r="B177">
        <v>176</v>
      </c>
      <c r="C177">
        <v>0.64699033508176362</v>
      </c>
      <c r="D177">
        <v>5.3476093200607562E-4</v>
      </c>
    </row>
    <row r="178" spans="1:4" x14ac:dyDescent="0.35">
      <c r="A178" t="s">
        <v>283</v>
      </c>
      <c r="B178">
        <v>177</v>
      </c>
      <c r="C178">
        <v>0.66299178539298875</v>
      </c>
      <c r="D178">
        <v>1.3616800993019316E-2</v>
      </c>
    </row>
    <row r="179" spans="1:4" x14ac:dyDescent="0.35">
      <c r="A179" t="s">
        <v>284</v>
      </c>
      <c r="B179">
        <v>178</v>
      </c>
      <c r="C179">
        <v>0.39599208037743</v>
      </c>
      <c r="D179">
        <v>1.1650984151975723E-4</v>
      </c>
    </row>
    <row r="180" spans="1:4" x14ac:dyDescent="0.35">
      <c r="A180" t="s">
        <v>285</v>
      </c>
      <c r="B180">
        <v>179</v>
      </c>
      <c r="C180">
        <v>3.4986046665542596</v>
      </c>
      <c r="D180">
        <v>0.27125065950832145</v>
      </c>
    </row>
    <row r="181" spans="1:4" x14ac:dyDescent="0.35">
      <c r="A181" t="s">
        <v>286</v>
      </c>
      <c r="B181">
        <v>180</v>
      </c>
      <c r="C181">
        <v>0.14497519703634265</v>
      </c>
      <c r="D181">
        <v>1.206545359994693E-4</v>
      </c>
    </row>
    <row r="182" spans="1:4" x14ac:dyDescent="0.35">
      <c r="A182" t="s">
        <v>287</v>
      </c>
      <c r="B182">
        <v>181</v>
      </c>
      <c r="C182">
        <v>0.55918901613385907</v>
      </c>
      <c r="D182">
        <v>0.11383175352677743</v>
      </c>
    </row>
    <row r="183" spans="1:4" x14ac:dyDescent="0.35">
      <c r="A183" t="s">
        <v>288</v>
      </c>
      <c r="B183">
        <v>182</v>
      </c>
      <c r="C183">
        <v>1.2711667485925546</v>
      </c>
      <c r="D183">
        <v>0.31394334820858366</v>
      </c>
    </row>
    <row r="184" spans="1:4" x14ac:dyDescent="0.35">
      <c r="A184" t="s">
        <v>289</v>
      </c>
      <c r="B184">
        <v>183</v>
      </c>
      <c r="C184">
        <v>7.9361931182266254E-2</v>
      </c>
      <c r="D184">
        <v>0</v>
      </c>
    </row>
    <row r="185" spans="1:4" x14ac:dyDescent="0.35">
      <c r="A185" t="s">
        <v>290</v>
      </c>
      <c r="B185">
        <v>184</v>
      </c>
      <c r="C185">
        <v>9.7384082778781932E-3</v>
      </c>
      <c r="D185">
        <v>0</v>
      </c>
    </row>
    <row r="186" spans="1:4" x14ac:dyDescent="0.35">
      <c r="A186" t="s">
        <v>291</v>
      </c>
      <c r="B186">
        <v>185</v>
      </c>
      <c r="C186">
        <v>0.86446178863758938</v>
      </c>
      <c r="D186">
        <v>0</v>
      </c>
    </row>
    <row r="187" spans="1:4" x14ac:dyDescent="0.35">
      <c r="A187" t="s">
        <v>292</v>
      </c>
      <c r="B187">
        <v>186</v>
      </c>
      <c r="C187">
        <v>2.0801869765786449</v>
      </c>
      <c r="D187">
        <v>1.3349834683424289</v>
      </c>
    </row>
    <row r="188" spans="1:4" x14ac:dyDescent="0.35">
      <c r="A188" t="s">
        <v>293</v>
      </c>
      <c r="B188">
        <v>187</v>
      </c>
      <c r="C188">
        <v>1.7911779597321906E-3</v>
      </c>
      <c r="D188">
        <v>0</v>
      </c>
    </row>
    <row r="189" spans="1:4" x14ac:dyDescent="0.35">
      <c r="A189" t="s">
        <v>294</v>
      </c>
      <c r="B189">
        <v>188</v>
      </c>
      <c r="C189">
        <v>1.2351529258724021</v>
      </c>
      <c r="D189">
        <v>0.93404189377161573</v>
      </c>
    </row>
    <row r="190" spans="1:4" x14ac:dyDescent="0.35">
      <c r="A190" t="s">
        <v>295</v>
      </c>
      <c r="B190">
        <v>189</v>
      </c>
      <c r="C190">
        <v>2.0062215235515186</v>
      </c>
      <c r="D190">
        <v>1.5526653105058053</v>
      </c>
    </row>
    <row r="191" spans="1:4" x14ac:dyDescent="0.35">
      <c r="A191" t="s">
        <v>296</v>
      </c>
      <c r="B191">
        <v>190</v>
      </c>
      <c r="C191">
        <v>6.4873220288610653</v>
      </c>
      <c r="D191">
        <v>5.6485998990241066</v>
      </c>
    </row>
    <row r="192" spans="1:4" x14ac:dyDescent="0.35">
      <c r="A192" t="s">
        <v>297</v>
      </c>
      <c r="B192">
        <v>191</v>
      </c>
      <c r="C192">
        <v>3.6642350039907812</v>
      </c>
      <c r="D192">
        <v>3.0487500002928196</v>
      </c>
    </row>
    <row r="193" spans="1:4" x14ac:dyDescent="0.35">
      <c r="A193" t="s">
        <v>298</v>
      </c>
      <c r="B193">
        <v>192</v>
      </c>
      <c r="C193">
        <v>1.3903464942879913</v>
      </c>
      <c r="D193">
        <v>1.1400590375997914</v>
      </c>
    </row>
    <row r="194" spans="1:4" x14ac:dyDescent="0.35">
      <c r="A194" t="s">
        <v>299</v>
      </c>
      <c r="B194">
        <v>193</v>
      </c>
      <c r="C194">
        <v>2.6338200881447755</v>
      </c>
      <c r="D194">
        <v>1.5513344950678927</v>
      </c>
    </row>
    <row r="195" spans="1:4" x14ac:dyDescent="0.35">
      <c r="A195" t="s">
        <v>300</v>
      </c>
      <c r="B195">
        <v>194</v>
      </c>
      <c r="C195">
        <v>0.91099220476421983</v>
      </c>
      <c r="D195">
        <v>0.79980826429247776</v>
      </c>
    </row>
    <row r="196" spans="1:4" x14ac:dyDescent="0.35">
      <c r="A196" t="s">
        <v>301</v>
      </c>
      <c r="B196">
        <v>195</v>
      </c>
      <c r="C196">
        <v>1.1527376220400778</v>
      </c>
      <c r="D196">
        <v>0.96553106923158372</v>
      </c>
    </row>
    <row r="197" spans="1:4" x14ac:dyDescent="0.35">
      <c r="A197" t="s">
        <v>302</v>
      </c>
      <c r="B197">
        <v>196</v>
      </c>
      <c r="C197">
        <v>25.868816649522199</v>
      </c>
      <c r="D197">
        <v>83.421959878824126</v>
      </c>
    </row>
    <row r="198" spans="1:4" x14ac:dyDescent="0.35">
      <c r="A198" t="s">
        <v>303</v>
      </c>
      <c r="B198">
        <v>197</v>
      </c>
      <c r="C198">
        <v>27.281128898503901</v>
      </c>
      <c r="D198">
        <v>21.579252186293406</v>
      </c>
    </row>
    <row r="199" spans="1:4" x14ac:dyDescent="0.35">
      <c r="A199" t="s">
        <v>304</v>
      </c>
      <c r="B199">
        <v>198</v>
      </c>
      <c r="C199">
        <v>4.2540462234720167</v>
      </c>
      <c r="D199">
        <v>1.7978341554466351</v>
      </c>
    </row>
    <row r="200" spans="1:4" x14ac:dyDescent="0.35">
      <c r="A200" t="s">
        <v>305</v>
      </c>
      <c r="B200">
        <v>199</v>
      </c>
      <c r="C200">
        <v>1.2965042789424046</v>
      </c>
      <c r="D200">
        <v>4.8014065386580631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3.9155631399150459E-2</v>
      </c>
      <c r="D2">
        <v>0</v>
      </c>
    </row>
    <row r="3" spans="1:4" x14ac:dyDescent="0.35">
      <c r="A3" t="s">
        <v>111</v>
      </c>
      <c r="B3">
        <v>2</v>
      </c>
      <c r="C3">
        <v>23.649232126084016</v>
      </c>
      <c r="D3">
        <v>473.15735182820015</v>
      </c>
    </row>
    <row r="4" spans="1:4" x14ac:dyDescent="0.35">
      <c r="A4" t="s">
        <v>112</v>
      </c>
      <c r="B4">
        <v>3</v>
      </c>
      <c r="C4">
        <v>39.941263463784949</v>
      </c>
      <c r="D4">
        <v>293.93748630111213</v>
      </c>
    </row>
    <row r="5" spans="1:4" x14ac:dyDescent="0.35">
      <c r="A5" t="s">
        <v>113</v>
      </c>
      <c r="B5">
        <v>4</v>
      </c>
      <c r="C5">
        <v>1059.2951322789029</v>
      </c>
      <c r="D5">
        <v>369.3178190653469</v>
      </c>
    </row>
    <row r="6" spans="1:4" x14ac:dyDescent="0.35">
      <c r="A6" t="s">
        <v>114</v>
      </c>
      <c r="B6">
        <v>5</v>
      </c>
      <c r="C6">
        <v>37.593348142865601</v>
      </c>
      <c r="D6">
        <v>195.52160426075778</v>
      </c>
    </row>
    <row r="7" spans="1:4" x14ac:dyDescent="0.35">
      <c r="A7" t="s">
        <v>115</v>
      </c>
      <c r="B7">
        <v>6</v>
      </c>
      <c r="C7">
        <v>0.24899033687753885</v>
      </c>
      <c r="D7">
        <v>0.88749147316371579</v>
      </c>
    </row>
    <row r="8" spans="1:4" x14ac:dyDescent="0.35">
      <c r="A8" t="s">
        <v>116</v>
      </c>
      <c r="B8">
        <v>7</v>
      </c>
      <c r="C8">
        <v>0.18305520353562521</v>
      </c>
      <c r="D8">
        <v>8.8420866438509872E-3</v>
      </c>
    </row>
    <row r="9" spans="1:4" x14ac:dyDescent="0.35">
      <c r="A9" t="s">
        <v>117</v>
      </c>
      <c r="B9">
        <v>8</v>
      </c>
      <c r="C9">
        <v>76.403065262731701</v>
      </c>
      <c r="D9">
        <v>84.048017333327053</v>
      </c>
    </row>
    <row r="10" spans="1:4" x14ac:dyDescent="0.35">
      <c r="A10" t="s">
        <v>118</v>
      </c>
      <c r="B10">
        <v>9</v>
      </c>
      <c r="C10">
        <v>5.8673110606528622</v>
      </c>
      <c r="D10">
        <v>7.2915497776975577</v>
      </c>
    </row>
    <row r="11" spans="1:4" x14ac:dyDescent="0.35">
      <c r="A11" t="s">
        <v>119</v>
      </c>
      <c r="B11">
        <v>10</v>
      </c>
      <c r="C11">
        <v>36.815499646581308</v>
      </c>
      <c r="D11">
        <v>53.928197441335627</v>
      </c>
    </row>
    <row r="12" spans="1:4" x14ac:dyDescent="0.35">
      <c r="A12" t="s">
        <v>120</v>
      </c>
      <c r="B12">
        <v>11</v>
      </c>
      <c r="C12">
        <v>10.551110111080593</v>
      </c>
      <c r="D12">
        <v>8.5304047723613596</v>
      </c>
    </row>
    <row r="13" spans="1:4" x14ac:dyDescent="0.35">
      <c r="A13" t="s">
        <v>121</v>
      </c>
      <c r="B13">
        <v>12</v>
      </c>
      <c r="C13">
        <v>2.6663846969321958</v>
      </c>
      <c r="D13">
        <v>9.1801850279997446</v>
      </c>
    </row>
    <row r="14" spans="1:4" x14ac:dyDescent="0.35">
      <c r="A14" t="s">
        <v>122</v>
      </c>
      <c r="B14">
        <v>13</v>
      </c>
      <c r="C14">
        <v>6.4385287646035003</v>
      </c>
      <c r="D14">
        <v>5.4554625538082799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5.0059902926616107E-2</v>
      </c>
      <c r="D16">
        <v>0.1141106655048859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26.618419483511758</v>
      </c>
      <c r="D19">
        <v>163.99216085719621</v>
      </c>
    </row>
    <row r="20" spans="1:4" x14ac:dyDescent="0.35">
      <c r="A20" t="s">
        <v>128</v>
      </c>
      <c r="B20">
        <v>19</v>
      </c>
      <c r="C20">
        <v>69.707030019529995</v>
      </c>
      <c r="D20">
        <v>32.969455802499532</v>
      </c>
    </row>
    <row r="21" spans="1:4" x14ac:dyDescent="0.35">
      <c r="A21" t="s">
        <v>129</v>
      </c>
      <c r="B21">
        <v>20</v>
      </c>
      <c r="C21">
        <v>0.20055078590033321</v>
      </c>
      <c r="D21">
        <v>0</v>
      </c>
    </row>
    <row r="22" spans="1:4" x14ac:dyDescent="0.35">
      <c r="A22" t="s">
        <v>130</v>
      </c>
      <c r="B22">
        <v>21</v>
      </c>
      <c r="C22">
        <v>7.3603869718518455E-2</v>
      </c>
      <c r="D22">
        <v>0</v>
      </c>
    </row>
    <row r="23" spans="1:4" x14ac:dyDescent="0.35">
      <c r="A23" t="s">
        <v>131</v>
      </c>
      <c r="B23">
        <v>22</v>
      </c>
      <c r="C23">
        <v>11.567271282478085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5.9127896728050106E-2</v>
      </c>
      <c r="D26">
        <v>0</v>
      </c>
    </row>
    <row r="27" spans="1:4" x14ac:dyDescent="0.35">
      <c r="A27" t="s">
        <v>135</v>
      </c>
      <c r="B27">
        <v>26</v>
      </c>
      <c r="C27">
        <v>5.4070802152891808</v>
      </c>
      <c r="D27">
        <v>14.801845076311475</v>
      </c>
    </row>
    <row r="28" spans="1:4" x14ac:dyDescent="0.35">
      <c r="A28" t="s">
        <v>136</v>
      </c>
      <c r="B28">
        <v>27</v>
      </c>
      <c r="C28">
        <v>1.2081451082154087</v>
      </c>
      <c r="D28">
        <v>8.6418083796144458</v>
      </c>
    </row>
    <row r="29" spans="1:4" x14ac:dyDescent="0.35">
      <c r="A29" t="s">
        <v>137</v>
      </c>
      <c r="B29">
        <v>28</v>
      </c>
      <c r="C29">
        <v>1507.2111574878184</v>
      </c>
      <c r="D29">
        <v>44.191978065340251</v>
      </c>
    </row>
    <row r="30" spans="1:4" x14ac:dyDescent="0.35">
      <c r="A30" t="s">
        <v>138</v>
      </c>
      <c r="B30">
        <v>29</v>
      </c>
      <c r="C30">
        <v>356.39902911196106</v>
      </c>
      <c r="D30">
        <v>0</v>
      </c>
    </row>
    <row r="31" spans="1:4" x14ac:dyDescent="0.35">
      <c r="A31" t="s">
        <v>139</v>
      </c>
      <c r="B31">
        <v>30</v>
      </c>
      <c r="C31">
        <v>39.629580728096784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4.0366395952641257E-2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1.8392356894171809</v>
      </c>
      <c r="D40">
        <v>0</v>
      </c>
    </row>
    <row r="41" spans="1:4" x14ac:dyDescent="0.35">
      <c r="A41" t="s">
        <v>149</v>
      </c>
      <c r="B41">
        <v>40</v>
      </c>
      <c r="C41">
        <v>10.515394777477374</v>
      </c>
      <c r="D41">
        <v>3.2521580302133835</v>
      </c>
    </row>
    <row r="42" spans="1:4" x14ac:dyDescent="0.35">
      <c r="A42" t="s">
        <v>150</v>
      </c>
      <c r="B42">
        <v>41</v>
      </c>
      <c r="C42">
        <v>47.718691419147241</v>
      </c>
      <c r="D42">
        <v>10.466347327247156</v>
      </c>
    </row>
    <row r="43" spans="1:4" x14ac:dyDescent="0.35">
      <c r="A43" t="s">
        <v>151</v>
      </c>
      <c r="B43">
        <v>42</v>
      </c>
      <c r="C43">
        <v>49.907231656712995</v>
      </c>
      <c r="D43">
        <v>60.838314376419994</v>
      </c>
    </row>
    <row r="44" spans="1:4" x14ac:dyDescent="0.35">
      <c r="A44" t="s">
        <v>152</v>
      </c>
      <c r="B44">
        <v>43</v>
      </c>
      <c r="C44">
        <v>12.35055788873232</v>
      </c>
      <c r="D44">
        <v>128.93201010014582</v>
      </c>
    </row>
    <row r="45" spans="1:4" x14ac:dyDescent="0.35">
      <c r="A45" t="s">
        <v>153</v>
      </c>
      <c r="B45">
        <v>44</v>
      </c>
      <c r="C45">
        <v>163.20167737110535</v>
      </c>
      <c r="D45">
        <v>101.50893779559627</v>
      </c>
    </row>
    <row r="46" spans="1:4" x14ac:dyDescent="0.35">
      <c r="A46" t="s">
        <v>154</v>
      </c>
      <c r="B46">
        <v>45</v>
      </c>
      <c r="C46">
        <v>99.37455007448159</v>
      </c>
      <c r="D46">
        <v>245.14044403217909</v>
      </c>
    </row>
    <row r="47" spans="1:4" x14ac:dyDescent="0.35">
      <c r="A47" t="s">
        <v>155</v>
      </c>
      <c r="B47">
        <v>46</v>
      </c>
      <c r="C47">
        <v>21.722510970768408</v>
      </c>
      <c r="D47">
        <v>14.654412869288635</v>
      </c>
    </row>
    <row r="48" spans="1:4" x14ac:dyDescent="0.35">
      <c r="A48" t="s">
        <v>156</v>
      </c>
      <c r="B48">
        <v>47</v>
      </c>
      <c r="C48">
        <v>127.64742926162232</v>
      </c>
      <c r="D48">
        <v>33.896043022671705</v>
      </c>
    </row>
    <row r="49" spans="1:4" x14ac:dyDescent="0.35">
      <c r="A49" t="s">
        <v>157</v>
      </c>
      <c r="B49">
        <v>48</v>
      </c>
      <c r="C49">
        <v>483.83519207436296</v>
      </c>
      <c r="D49">
        <v>1318.8687020892073</v>
      </c>
    </row>
    <row r="50" spans="1:4" x14ac:dyDescent="0.35">
      <c r="A50" t="s">
        <v>158</v>
      </c>
      <c r="B50">
        <v>49</v>
      </c>
      <c r="C50">
        <v>4.4670028007859326</v>
      </c>
      <c r="D50">
        <v>3.1305339620121062</v>
      </c>
    </row>
    <row r="51" spans="1:4" x14ac:dyDescent="0.35">
      <c r="A51" t="s">
        <v>159</v>
      </c>
      <c r="B51">
        <v>50</v>
      </c>
      <c r="C51">
        <v>47.379433475712545</v>
      </c>
      <c r="D51">
        <v>112.6348894254246</v>
      </c>
    </row>
    <row r="52" spans="1:4" x14ac:dyDescent="0.35">
      <c r="A52" t="s">
        <v>160</v>
      </c>
      <c r="B52">
        <v>51</v>
      </c>
      <c r="C52">
        <v>1240.4046790296973</v>
      </c>
      <c r="D52">
        <v>1252.3933457416886</v>
      </c>
    </row>
    <row r="53" spans="1:4" x14ac:dyDescent="0.35">
      <c r="A53" t="s">
        <v>161</v>
      </c>
      <c r="B53">
        <v>52</v>
      </c>
      <c r="C53">
        <v>449.66459225964729</v>
      </c>
      <c r="D53">
        <v>564.6137464202385</v>
      </c>
    </row>
    <row r="54" spans="1:4" x14ac:dyDescent="0.35">
      <c r="A54" t="s">
        <v>162</v>
      </c>
      <c r="B54">
        <v>53</v>
      </c>
      <c r="C54">
        <v>226.00620542287535</v>
      </c>
      <c r="D54">
        <v>236.09056813491975</v>
      </c>
    </row>
    <row r="55" spans="1:4" x14ac:dyDescent="0.35">
      <c r="A55" t="s">
        <v>163</v>
      </c>
      <c r="B55">
        <v>54</v>
      </c>
      <c r="C55">
        <v>121.34527952661863</v>
      </c>
      <c r="D55">
        <v>356.71884732338941</v>
      </c>
    </row>
    <row r="56" spans="1:4" x14ac:dyDescent="0.35">
      <c r="A56" t="s">
        <v>164</v>
      </c>
      <c r="B56">
        <v>55</v>
      </c>
      <c r="C56">
        <v>795.57067227109326</v>
      </c>
      <c r="D56">
        <v>516.53453666344637</v>
      </c>
    </row>
    <row r="57" spans="1:4" x14ac:dyDescent="0.35">
      <c r="A57" t="s">
        <v>165</v>
      </c>
      <c r="B57">
        <v>56</v>
      </c>
      <c r="C57">
        <v>454.50295196945433</v>
      </c>
      <c r="D57">
        <v>711.49737238246757</v>
      </c>
    </row>
    <row r="58" spans="1:4" x14ac:dyDescent="0.35">
      <c r="A58" t="s">
        <v>166</v>
      </c>
      <c r="B58">
        <v>57</v>
      </c>
      <c r="C58">
        <v>196.84721857187324</v>
      </c>
      <c r="D58">
        <v>46.839952879184864</v>
      </c>
    </row>
    <row r="59" spans="1:4" x14ac:dyDescent="0.35">
      <c r="A59" t="s">
        <v>167</v>
      </c>
      <c r="B59">
        <v>58</v>
      </c>
      <c r="C59">
        <v>609.73448628850895</v>
      </c>
      <c r="D59">
        <v>1233.5806350161529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18.316483864865326</v>
      </c>
      <c r="D61">
        <v>79.105613869000663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561.82992162668438</v>
      </c>
      <c r="D63">
        <v>202.68727533822559</v>
      </c>
    </row>
    <row r="64" spans="1:4" x14ac:dyDescent="0.35">
      <c r="A64" t="s">
        <v>171</v>
      </c>
      <c r="B64">
        <v>63</v>
      </c>
      <c r="C64">
        <v>106.83352246694787</v>
      </c>
      <c r="D64">
        <v>413.75674164656539</v>
      </c>
    </row>
    <row r="65" spans="1:4" x14ac:dyDescent="0.35">
      <c r="A65" t="s">
        <v>172</v>
      </c>
      <c r="B65">
        <v>64</v>
      </c>
      <c r="C65">
        <v>7.4738937482074395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0.376755445726845</v>
      </c>
      <c r="D67">
        <v>0</v>
      </c>
    </row>
    <row r="68" spans="1:4" x14ac:dyDescent="0.35">
      <c r="A68" t="s">
        <v>175</v>
      </c>
      <c r="B68">
        <v>67</v>
      </c>
      <c r="C68">
        <v>121.01771015509377</v>
      </c>
      <c r="D68">
        <v>601.49685872821681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27.48104875889554</v>
      </c>
      <c r="D71">
        <v>369.4165791399256</v>
      </c>
    </row>
    <row r="72" spans="1:4" x14ac:dyDescent="0.35">
      <c r="A72" t="s">
        <v>179</v>
      </c>
      <c r="B72">
        <v>71</v>
      </c>
      <c r="C72">
        <v>30.818952466327772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133.27190312462375</v>
      </c>
      <c r="D74">
        <v>471.29976027265104</v>
      </c>
    </row>
    <row r="75" spans="1:4" x14ac:dyDescent="0.35">
      <c r="A75" t="s">
        <v>182</v>
      </c>
      <c r="B75">
        <v>74</v>
      </c>
      <c r="C75">
        <v>0</v>
      </c>
      <c r="D75">
        <v>0.40818907674482013</v>
      </c>
    </row>
    <row r="76" spans="1:4" x14ac:dyDescent="0.35">
      <c r="A76" t="s">
        <v>183</v>
      </c>
      <c r="B76">
        <v>75</v>
      </c>
      <c r="C76">
        <v>50.432830173687336</v>
      </c>
      <c r="D76">
        <v>126.36016953261424</v>
      </c>
    </row>
    <row r="77" spans="1:4" x14ac:dyDescent="0.35">
      <c r="A77" t="s">
        <v>184</v>
      </c>
      <c r="B77">
        <v>76</v>
      </c>
      <c r="C77">
        <v>3.7693652275541045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13.548535369321838</v>
      </c>
      <c r="D79">
        <v>0</v>
      </c>
    </row>
    <row r="80" spans="1:4" x14ac:dyDescent="0.35">
      <c r="A80" t="s">
        <v>187</v>
      </c>
      <c r="B80">
        <v>79</v>
      </c>
      <c r="C80">
        <v>5.8508374424338241</v>
      </c>
      <c r="D80">
        <v>0</v>
      </c>
    </row>
    <row r="81" spans="1:4" x14ac:dyDescent="0.35">
      <c r="A81" t="s">
        <v>188</v>
      </c>
      <c r="B81">
        <v>80</v>
      </c>
      <c r="C81">
        <v>3.9423734524367511</v>
      </c>
      <c r="D81">
        <v>0.62858361152784659</v>
      </c>
    </row>
    <row r="82" spans="1:4" x14ac:dyDescent="0.35">
      <c r="A82" t="s">
        <v>189</v>
      </c>
      <c r="B82">
        <v>81</v>
      </c>
      <c r="C82">
        <v>8.8642987817534014</v>
      </c>
      <c r="D82">
        <v>16.678435913705108</v>
      </c>
    </row>
    <row r="83" spans="1:4" x14ac:dyDescent="0.35">
      <c r="A83" t="s">
        <v>190</v>
      </c>
      <c r="B83">
        <v>82</v>
      </c>
      <c r="C83">
        <v>5.3621469976121725</v>
      </c>
      <c r="D83">
        <v>0</v>
      </c>
    </row>
    <row r="84" spans="1:4" x14ac:dyDescent="0.35">
      <c r="A84" t="s">
        <v>191</v>
      </c>
      <c r="B84">
        <v>83</v>
      </c>
      <c r="C84">
        <v>5.302932859017161E-3</v>
      </c>
      <c r="D84">
        <v>2.8513530498437156E-3</v>
      </c>
    </row>
    <row r="85" spans="1:4" x14ac:dyDescent="0.35">
      <c r="A85" t="s">
        <v>192</v>
      </c>
      <c r="B85">
        <v>84</v>
      </c>
      <c r="C85">
        <v>156.03355969732166</v>
      </c>
      <c r="D85">
        <v>5.6032338757663736</v>
      </c>
    </row>
    <row r="86" spans="1:4" x14ac:dyDescent="0.35">
      <c r="A86" t="s">
        <v>193</v>
      </c>
      <c r="B86">
        <v>85</v>
      </c>
      <c r="C86">
        <v>0.8099038523899541</v>
      </c>
      <c r="D86">
        <v>4.9805159877906579E-3</v>
      </c>
    </row>
    <row r="87" spans="1:4" x14ac:dyDescent="0.35">
      <c r="A87" t="s">
        <v>194</v>
      </c>
      <c r="B87">
        <v>86</v>
      </c>
      <c r="C87">
        <v>315.48583611721222</v>
      </c>
      <c r="D87">
        <v>406.56301273484877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16.320226255786107</v>
      </c>
      <c r="D89">
        <v>38.803251409181321</v>
      </c>
    </row>
    <row r="90" spans="1:4" x14ac:dyDescent="0.35">
      <c r="A90" t="s">
        <v>197</v>
      </c>
      <c r="B90">
        <v>89</v>
      </c>
      <c r="C90">
        <v>149.46141612054703</v>
      </c>
      <c r="D90">
        <v>541.55807512778415</v>
      </c>
    </row>
    <row r="91" spans="1:4" x14ac:dyDescent="0.35">
      <c r="A91" t="s">
        <v>198</v>
      </c>
      <c r="B91">
        <v>90</v>
      </c>
      <c r="C91">
        <v>1091.7252555186824</v>
      </c>
      <c r="D91">
        <v>16.970613682383892</v>
      </c>
    </row>
    <row r="92" spans="1:4" x14ac:dyDescent="0.35">
      <c r="A92" t="s">
        <v>199</v>
      </c>
      <c r="B92">
        <v>91</v>
      </c>
      <c r="C92">
        <v>2.1513640784855328</v>
      </c>
      <c r="D92">
        <v>1.1833300661659845E-2</v>
      </c>
    </row>
    <row r="93" spans="1:4" x14ac:dyDescent="0.35">
      <c r="A93" t="s">
        <v>200</v>
      </c>
      <c r="B93">
        <v>92</v>
      </c>
      <c r="C93">
        <v>0.84801925081206109</v>
      </c>
      <c r="D93">
        <v>0</v>
      </c>
    </row>
    <row r="94" spans="1:4" x14ac:dyDescent="0.35">
      <c r="A94" t="s">
        <v>201</v>
      </c>
      <c r="B94">
        <v>93</v>
      </c>
      <c r="C94">
        <v>2.3663813668427185</v>
      </c>
      <c r="D94">
        <v>0.55250178826405383</v>
      </c>
    </row>
    <row r="95" spans="1:4" x14ac:dyDescent="0.35">
      <c r="A95" t="s">
        <v>202</v>
      </c>
      <c r="B95">
        <v>94</v>
      </c>
      <c r="C95">
        <v>0.24613499053091192</v>
      </c>
      <c r="D95">
        <v>0</v>
      </c>
    </row>
    <row r="96" spans="1:4" x14ac:dyDescent="0.35">
      <c r="A96" t="s">
        <v>203</v>
      </c>
      <c r="B96">
        <v>95</v>
      </c>
      <c r="C96">
        <v>6.784126389008641</v>
      </c>
      <c r="D96">
        <v>0</v>
      </c>
    </row>
    <row r="97" spans="1:4" x14ac:dyDescent="0.35">
      <c r="A97" t="s">
        <v>204</v>
      </c>
      <c r="B97">
        <v>96</v>
      </c>
      <c r="C97">
        <v>1073.9734884567749</v>
      </c>
      <c r="D97">
        <v>984.14519370188509</v>
      </c>
    </row>
    <row r="98" spans="1:4" x14ac:dyDescent="0.35">
      <c r="A98" t="s">
        <v>205</v>
      </c>
      <c r="B98">
        <v>97</v>
      </c>
      <c r="C98">
        <v>152.31009055527235</v>
      </c>
      <c r="D98">
        <v>110.33951304908381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77.802572493684565</v>
      </c>
      <c r="D100">
        <v>20.834808369567522</v>
      </c>
    </row>
    <row r="101" spans="1:4" x14ac:dyDescent="0.35">
      <c r="A101" t="s">
        <v>208</v>
      </c>
      <c r="B101">
        <v>100</v>
      </c>
      <c r="C101">
        <v>17.159757208263756</v>
      </c>
      <c r="D101">
        <v>6.0915015494495268</v>
      </c>
    </row>
    <row r="102" spans="1:4" x14ac:dyDescent="0.35">
      <c r="A102" t="s">
        <v>209</v>
      </c>
      <c r="B102">
        <v>101</v>
      </c>
      <c r="C102">
        <v>113.72529840925341</v>
      </c>
      <c r="D102">
        <v>273.51465916854596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119.59862800246432</v>
      </c>
      <c r="D104">
        <v>101.95811949939798</v>
      </c>
    </row>
    <row r="105" spans="1:4" x14ac:dyDescent="0.35">
      <c r="A105" t="s">
        <v>211</v>
      </c>
      <c r="B105">
        <v>104</v>
      </c>
      <c r="C105">
        <v>693.1980696214124</v>
      </c>
      <c r="D105">
        <v>15.890719865787275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6.4279730130136636</v>
      </c>
      <c r="D107">
        <v>0.29618311360042232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83.728544042123346</v>
      </c>
      <c r="D109">
        <v>10.439729543670301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10.408412105176335</v>
      </c>
      <c r="D111">
        <v>5.0691943868036651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62.692352007298197</v>
      </c>
      <c r="D113">
        <v>28.814570644491742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6.6818305976399062</v>
      </c>
      <c r="D115">
        <v>1.1133157054188678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1025.3884861082172</v>
      </c>
      <c r="D118">
        <v>713.34083459601118</v>
      </c>
    </row>
    <row r="119" spans="1:4" x14ac:dyDescent="0.35">
      <c r="A119" t="s">
        <v>225</v>
      </c>
      <c r="B119">
        <v>118</v>
      </c>
      <c r="C119">
        <v>2283.2839627525518</v>
      </c>
      <c r="D119">
        <v>349.24024744029163</v>
      </c>
    </row>
    <row r="120" spans="1:4" x14ac:dyDescent="0.35">
      <c r="A120" t="s">
        <v>226</v>
      </c>
      <c r="B120">
        <v>119</v>
      </c>
      <c r="C120">
        <v>233.39635573967303</v>
      </c>
      <c r="D120">
        <v>61.157608543588367</v>
      </c>
    </row>
    <row r="121" spans="1:4" x14ac:dyDescent="0.35">
      <c r="A121" t="s">
        <v>227</v>
      </c>
      <c r="B121">
        <v>120</v>
      </c>
      <c r="C121">
        <v>1148.7066850521362</v>
      </c>
      <c r="D121">
        <v>826.40207313505027</v>
      </c>
    </row>
    <row r="122" spans="1:4" x14ac:dyDescent="0.35">
      <c r="A122" t="s">
        <v>228</v>
      </c>
      <c r="B122">
        <v>121</v>
      </c>
      <c r="C122">
        <v>477.4438137521546</v>
      </c>
      <c r="D122">
        <v>32.699370944979236</v>
      </c>
    </row>
    <row r="123" spans="1:4" x14ac:dyDescent="0.35">
      <c r="A123" t="s">
        <v>229</v>
      </c>
      <c r="B123">
        <v>122</v>
      </c>
      <c r="C123">
        <v>508.57495254018295</v>
      </c>
      <c r="D123">
        <v>214.60182086708488</v>
      </c>
    </row>
    <row r="124" spans="1:4" x14ac:dyDescent="0.35">
      <c r="A124" t="s">
        <v>230</v>
      </c>
      <c r="B124">
        <v>123</v>
      </c>
      <c r="C124">
        <v>1629.7324233600514</v>
      </c>
      <c r="D124">
        <v>276.32747261801359</v>
      </c>
    </row>
    <row r="125" spans="1:4" x14ac:dyDescent="0.35">
      <c r="A125" t="s">
        <v>231</v>
      </c>
      <c r="B125">
        <v>124</v>
      </c>
      <c r="C125">
        <v>520.88985373542619</v>
      </c>
      <c r="D125">
        <v>298.6352187276791</v>
      </c>
    </row>
    <row r="126" spans="1:4" x14ac:dyDescent="0.35">
      <c r="A126" t="s">
        <v>232</v>
      </c>
      <c r="B126">
        <v>125</v>
      </c>
      <c r="C126">
        <v>510.79268178329335</v>
      </c>
      <c r="D126">
        <v>1731.5725046953489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339.05171179210708</v>
      </c>
      <c r="D151">
        <v>630.6898459070045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62.94998987897398</v>
      </c>
      <c r="D153">
        <v>66.278222566409156</v>
      </c>
    </row>
    <row r="154" spans="1:4" x14ac:dyDescent="0.35">
      <c r="A154" t="s">
        <v>260</v>
      </c>
      <c r="B154">
        <v>153</v>
      </c>
      <c r="C154">
        <v>15.783784497323589</v>
      </c>
      <c r="D154">
        <v>16.351174362051424</v>
      </c>
    </row>
    <row r="155" spans="1:4" x14ac:dyDescent="0.35">
      <c r="A155" t="s">
        <v>261</v>
      </c>
      <c r="B155">
        <v>154</v>
      </c>
      <c r="C155">
        <v>352.48311678468139</v>
      </c>
      <c r="D155">
        <v>285.99645680482416</v>
      </c>
    </row>
    <row r="156" spans="1:4" x14ac:dyDescent="0.35">
      <c r="A156" t="s">
        <v>327</v>
      </c>
      <c r="B156">
        <v>155</v>
      </c>
      <c r="C156">
        <v>270.45484954880897</v>
      </c>
      <c r="D156">
        <v>293.66402509478092</v>
      </c>
    </row>
    <row r="157" spans="1:4" x14ac:dyDescent="0.35">
      <c r="A157" t="s">
        <v>262</v>
      </c>
      <c r="B157">
        <v>156</v>
      </c>
      <c r="C157">
        <v>1210.5804915825165</v>
      </c>
      <c r="D157">
        <v>801.42716013741449</v>
      </c>
    </row>
    <row r="158" spans="1:4" x14ac:dyDescent="0.35">
      <c r="A158" t="s">
        <v>263</v>
      </c>
      <c r="B158">
        <v>157</v>
      </c>
      <c r="C158">
        <v>339.04388803090688</v>
      </c>
      <c r="D158">
        <v>436.92823788830202</v>
      </c>
    </row>
    <row r="159" spans="1:4" x14ac:dyDescent="0.35">
      <c r="A159" t="s">
        <v>264</v>
      </c>
      <c r="B159">
        <v>158</v>
      </c>
      <c r="C159">
        <v>1098.5855588944453</v>
      </c>
      <c r="D159">
        <v>1952.0078497288839</v>
      </c>
    </row>
    <row r="160" spans="1:4" x14ac:dyDescent="0.35">
      <c r="A160" t="s">
        <v>265</v>
      </c>
      <c r="B160">
        <v>159</v>
      </c>
      <c r="C160">
        <v>15.378754163311317</v>
      </c>
      <c r="D160">
        <v>5.8369562995296995</v>
      </c>
    </row>
    <row r="161" spans="1:4" x14ac:dyDescent="0.35">
      <c r="A161" t="s">
        <v>266</v>
      </c>
      <c r="B161">
        <v>160</v>
      </c>
      <c r="C161">
        <v>203.16120885325432</v>
      </c>
      <c r="D161">
        <v>228.31122584402891</v>
      </c>
    </row>
    <row r="162" spans="1:4" x14ac:dyDescent="0.35">
      <c r="A162" t="s">
        <v>267</v>
      </c>
      <c r="B162">
        <v>161</v>
      </c>
      <c r="C162">
        <v>3.8832652238863008</v>
      </c>
      <c r="D162">
        <v>7.1860935872421701</v>
      </c>
    </row>
    <row r="163" spans="1:4" x14ac:dyDescent="0.35">
      <c r="A163" t="s">
        <v>268</v>
      </c>
      <c r="B163">
        <v>162</v>
      </c>
      <c r="C163">
        <v>186.50906519714601</v>
      </c>
      <c r="D163">
        <v>148.99625818273958</v>
      </c>
    </row>
    <row r="164" spans="1:4" x14ac:dyDescent="0.35">
      <c r="A164" t="s">
        <v>269</v>
      </c>
      <c r="B164">
        <v>163</v>
      </c>
      <c r="C164">
        <v>767.89756901529813</v>
      </c>
      <c r="D164">
        <v>2242.0829334208815</v>
      </c>
    </row>
    <row r="165" spans="1:4" x14ac:dyDescent="0.35">
      <c r="A165" t="s">
        <v>270</v>
      </c>
      <c r="B165">
        <v>164</v>
      </c>
      <c r="C165">
        <v>252.23316664404462</v>
      </c>
      <c r="D165">
        <v>307.26703877774844</v>
      </c>
    </row>
    <row r="166" spans="1:4" x14ac:dyDescent="0.35">
      <c r="A166" t="s">
        <v>271</v>
      </c>
      <c r="B166">
        <v>165</v>
      </c>
      <c r="C166">
        <v>91.718834565654049</v>
      </c>
      <c r="D166">
        <v>169.28914288282823</v>
      </c>
    </row>
    <row r="167" spans="1:4" x14ac:dyDescent="0.35">
      <c r="A167" t="s">
        <v>272</v>
      </c>
      <c r="B167">
        <v>166</v>
      </c>
      <c r="C167">
        <v>64.935335993797494</v>
      </c>
      <c r="D167">
        <v>63.96067889080269</v>
      </c>
    </row>
    <row r="168" spans="1:4" x14ac:dyDescent="0.35">
      <c r="A168" t="s">
        <v>273</v>
      </c>
      <c r="B168">
        <v>167</v>
      </c>
      <c r="C168">
        <v>15.291632620733271</v>
      </c>
      <c r="D168">
        <v>25.500010221465086</v>
      </c>
    </row>
    <row r="169" spans="1:4" x14ac:dyDescent="0.35">
      <c r="A169" t="s">
        <v>274</v>
      </c>
      <c r="B169">
        <v>168</v>
      </c>
      <c r="C169">
        <v>204.57368845066893</v>
      </c>
      <c r="D169">
        <v>404.23800252832143</v>
      </c>
    </row>
    <row r="170" spans="1:4" x14ac:dyDescent="0.35">
      <c r="A170" t="s">
        <v>275</v>
      </c>
      <c r="B170">
        <v>169</v>
      </c>
      <c r="C170">
        <v>56.971371808939963</v>
      </c>
      <c r="D170">
        <v>105.60009830341114</v>
      </c>
    </row>
    <row r="171" spans="1:4" x14ac:dyDescent="0.35">
      <c r="A171" t="s">
        <v>276</v>
      </c>
      <c r="B171">
        <v>170</v>
      </c>
      <c r="C171">
        <v>90.718902206565446</v>
      </c>
      <c r="D171">
        <v>157.19924705211955</v>
      </c>
    </row>
    <row r="172" spans="1:4" x14ac:dyDescent="0.35">
      <c r="A172" t="s">
        <v>277</v>
      </c>
      <c r="B172">
        <v>171</v>
      </c>
      <c r="C172">
        <v>19.098925989893026</v>
      </c>
      <c r="D172">
        <v>35.685421739613979</v>
      </c>
    </row>
    <row r="173" spans="1:4" x14ac:dyDescent="0.35">
      <c r="A173" t="s">
        <v>278</v>
      </c>
      <c r="B173">
        <v>172</v>
      </c>
      <c r="C173">
        <v>422.11242681566108</v>
      </c>
      <c r="D173">
        <v>677.50309326815398</v>
      </c>
    </row>
    <row r="174" spans="1:4" x14ac:dyDescent="0.35">
      <c r="A174" t="s">
        <v>279</v>
      </c>
      <c r="B174">
        <v>173</v>
      </c>
      <c r="C174">
        <v>182.48036933851418</v>
      </c>
      <c r="D174">
        <v>194.81728474181435</v>
      </c>
    </row>
    <row r="175" spans="1:4" x14ac:dyDescent="0.35">
      <c r="A175" t="s">
        <v>280</v>
      </c>
      <c r="B175">
        <v>174</v>
      </c>
      <c r="C175">
        <v>87.984711579674297</v>
      </c>
      <c r="D175">
        <v>81.583585097250648</v>
      </c>
    </row>
    <row r="176" spans="1:4" x14ac:dyDescent="0.35">
      <c r="A176" t="s">
        <v>281</v>
      </c>
      <c r="B176">
        <v>175</v>
      </c>
      <c r="C176">
        <v>88.563485744768712</v>
      </c>
      <c r="D176">
        <v>110.18226557823193</v>
      </c>
    </row>
    <row r="177" spans="1:4" x14ac:dyDescent="0.35">
      <c r="A177" t="s">
        <v>282</v>
      </c>
      <c r="B177">
        <v>176</v>
      </c>
      <c r="C177">
        <v>2.6915110144886789</v>
      </c>
      <c r="D177">
        <v>3.2387024145355537E-4</v>
      </c>
    </row>
    <row r="178" spans="1:4" x14ac:dyDescent="0.35">
      <c r="A178" t="s">
        <v>283</v>
      </c>
      <c r="B178">
        <v>177</v>
      </c>
      <c r="C178">
        <v>2.7009105883000912</v>
      </c>
      <c r="D178">
        <v>3.2387024145354984E-4</v>
      </c>
    </row>
    <row r="179" spans="1:4" x14ac:dyDescent="0.35">
      <c r="A179" t="s">
        <v>284</v>
      </c>
      <c r="B179">
        <v>178</v>
      </c>
      <c r="C179">
        <v>3.2867608927905581</v>
      </c>
      <c r="D179">
        <v>0</v>
      </c>
    </row>
    <row r="180" spans="1:4" x14ac:dyDescent="0.35">
      <c r="A180" t="s">
        <v>285</v>
      </c>
      <c r="B180">
        <v>179</v>
      </c>
      <c r="C180">
        <v>16.314890858124535</v>
      </c>
      <c r="D180">
        <v>2.6103916515867995</v>
      </c>
    </row>
    <row r="181" spans="1:4" x14ac:dyDescent="0.35">
      <c r="A181" t="s">
        <v>286</v>
      </c>
      <c r="B181">
        <v>180</v>
      </c>
      <c r="C181">
        <v>1.1601595584732312</v>
      </c>
      <c r="D181">
        <v>0</v>
      </c>
    </row>
    <row r="182" spans="1:4" x14ac:dyDescent="0.35">
      <c r="A182" t="s">
        <v>287</v>
      </c>
      <c r="B182">
        <v>181</v>
      </c>
      <c r="C182">
        <v>4.4039387894896613</v>
      </c>
      <c r="D182">
        <v>0</v>
      </c>
    </row>
    <row r="183" spans="1:4" x14ac:dyDescent="0.35">
      <c r="A183" t="s">
        <v>288</v>
      </c>
      <c r="B183">
        <v>182</v>
      </c>
      <c r="C183">
        <v>2.5346034376095994</v>
      </c>
      <c r="D183">
        <v>0.70788854224049591</v>
      </c>
    </row>
    <row r="184" spans="1:4" x14ac:dyDescent="0.35">
      <c r="A184" t="s">
        <v>289</v>
      </c>
      <c r="B184">
        <v>183</v>
      </c>
      <c r="C184">
        <v>0.28104989897751498</v>
      </c>
      <c r="D184">
        <v>0</v>
      </c>
    </row>
    <row r="185" spans="1:4" x14ac:dyDescent="0.35">
      <c r="A185" t="s">
        <v>290</v>
      </c>
      <c r="B185">
        <v>184</v>
      </c>
      <c r="C185">
        <v>3.355713104417999E-2</v>
      </c>
      <c r="D185">
        <v>0</v>
      </c>
    </row>
    <row r="186" spans="1:4" x14ac:dyDescent="0.35">
      <c r="A186" t="s">
        <v>291</v>
      </c>
      <c r="B186">
        <v>185</v>
      </c>
      <c r="C186">
        <v>1.93808850968914</v>
      </c>
      <c r="D186">
        <v>1.1012394652542965</v>
      </c>
    </row>
    <row r="187" spans="1:4" x14ac:dyDescent="0.35">
      <c r="A187" t="s">
        <v>292</v>
      </c>
      <c r="B187">
        <v>186</v>
      </c>
      <c r="C187">
        <v>3.7698591596479401</v>
      </c>
      <c r="D187">
        <v>3.461568827792588</v>
      </c>
    </row>
    <row r="188" spans="1:4" x14ac:dyDescent="0.35">
      <c r="A188" t="s">
        <v>293</v>
      </c>
      <c r="B188">
        <v>187</v>
      </c>
      <c r="C188">
        <v>5.5111704984197858E-4</v>
      </c>
      <c r="D188">
        <v>0</v>
      </c>
    </row>
    <row r="189" spans="1:4" x14ac:dyDescent="0.35">
      <c r="A189" t="s">
        <v>294</v>
      </c>
      <c r="B189">
        <v>188</v>
      </c>
      <c r="C189">
        <v>1.1300374423458395</v>
      </c>
      <c r="D189">
        <v>1.0994126976037513</v>
      </c>
    </row>
    <row r="190" spans="1:4" x14ac:dyDescent="0.35">
      <c r="A190" t="s">
        <v>295</v>
      </c>
      <c r="B190">
        <v>189</v>
      </c>
      <c r="C190">
        <v>1.9687312914315565</v>
      </c>
      <c r="D190">
        <v>1.8546178505768196</v>
      </c>
    </row>
    <row r="191" spans="1:4" x14ac:dyDescent="0.35">
      <c r="A191" t="s">
        <v>296</v>
      </c>
      <c r="B191">
        <v>190</v>
      </c>
      <c r="C191">
        <v>2.7727563933801131</v>
      </c>
      <c r="D191">
        <v>3.7067196567275551</v>
      </c>
    </row>
    <row r="192" spans="1:4" x14ac:dyDescent="0.35">
      <c r="A192" t="s">
        <v>297</v>
      </c>
      <c r="B192">
        <v>191</v>
      </c>
      <c r="C192">
        <v>1.8201639359073571</v>
      </c>
      <c r="D192">
        <v>2.1007540692254034</v>
      </c>
    </row>
    <row r="193" spans="1:4" x14ac:dyDescent="0.35">
      <c r="A193" t="s">
        <v>298</v>
      </c>
      <c r="B193">
        <v>192</v>
      </c>
      <c r="C193">
        <v>0.28603031865390371</v>
      </c>
      <c r="D193">
        <v>0.31004653401124466</v>
      </c>
    </row>
    <row r="194" spans="1:4" x14ac:dyDescent="0.35">
      <c r="A194" t="s">
        <v>299</v>
      </c>
      <c r="B194">
        <v>193</v>
      </c>
      <c r="C194">
        <v>7.2319432914176218</v>
      </c>
      <c r="D194">
        <v>8.4199140193622544</v>
      </c>
    </row>
    <row r="195" spans="1:4" x14ac:dyDescent="0.35">
      <c r="A195" t="s">
        <v>300</v>
      </c>
      <c r="B195">
        <v>194</v>
      </c>
      <c r="C195">
        <v>0.29619983372819214</v>
      </c>
      <c r="D195">
        <v>0.43073731153508305</v>
      </c>
    </row>
    <row r="196" spans="1:4" x14ac:dyDescent="0.35">
      <c r="A196" t="s">
        <v>301</v>
      </c>
      <c r="B196">
        <v>195</v>
      </c>
      <c r="C196">
        <v>0.38370709663400998</v>
      </c>
      <c r="D196">
        <v>0.54749424314970885</v>
      </c>
    </row>
    <row r="197" spans="1:4" x14ac:dyDescent="0.35">
      <c r="A197" t="s">
        <v>302</v>
      </c>
      <c r="B197">
        <v>196</v>
      </c>
      <c r="C197">
        <v>38.076779590916694</v>
      </c>
      <c r="D197">
        <v>99.711906725053964</v>
      </c>
    </row>
    <row r="198" spans="1:4" x14ac:dyDescent="0.35">
      <c r="A198" t="s">
        <v>303</v>
      </c>
      <c r="B198">
        <v>197</v>
      </c>
      <c r="C198">
        <v>38.929779400060575</v>
      </c>
      <c r="D198">
        <v>37.862437611786888</v>
      </c>
    </row>
    <row r="199" spans="1:4" x14ac:dyDescent="0.35">
      <c r="A199" t="s">
        <v>304</v>
      </c>
      <c r="B199">
        <v>198</v>
      </c>
      <c r="C199">
        <v>12.639538793620369</v>
      </c>
      <c r="D199">
        <v>11.735659235827029</v>
      </c>
    </row>
    <row r="200" spans="1:4" x14ac:dyDescent="0.35">
      <c r="A200" t="s">
        <v>305</v>
      </c>
      <c r="B200">
        <v>199</v>
      </c>
      <c r="C200">
        <v>14.683528708834888</v>
      </c>
      <c r="D200">
        <v>1.9066583323636583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0.12674103948220602</v>
      </c>
      <c r="D2">
        <v>0</v>
      </c>
    </row>
    <row r="3" spans="1:4" x14ac:dyDescent="0.35">
      <c r="A3" t="s">
        <v>111</v>
      </c>
      <c r="B3">
        <v>2</v>
      </c>
      <c r="C3">
        <v>74.050188071647696</v>
      </c>
      <c r="D3">
        <v>23.433464511101967</v>
      </c>
    </row>
    <row r="4" spans="1:4" x14ac:dyDescent="0.35">
      <c r="A4" t="s">
        <v>112</v>
      </c>
      <c r="B4">
        <v>3</v>
      </c>
      <c r="C4">
        <v>65.639316949448201</v>
      </c>
      <c r="D4">
        <v>18.879592865203765</v>
      </c>
    </row>
    <row r="5" spans="1:4" x14ac:dyDescent="0.35">
      <c r="A5" t="s">
        <v>113</v>
      </c>
      <c r="B5">
        <v>4</v>
      </c>
      <c r="C5">
        <v>518.75692330743698</v>
      </c>
      <c r="D5">
        <v>53.909674087550023</v>
      </c>
    </row>
    <row r="6" spans="1:4" x14ac:dyDescent="0.35">
      <c r="A6" t="s">
        <v>114</v>
      </c>
      <c r="B6">
        <v>5</v>
      </c>
      <c r="C6">
        <v>142.9438485436587</v>
      </c>
      <c r="D6">
        <v>9.9966244932521171</v>
      </c>
    </row>
    <row r="7" spans="1:4" x14ac:dyDescent="0.35">
      <c r="A7" t="s">
        <v>115</v>
      </c>
      <c r="B7">
        <v>6</v>
      </c>
      <c r="C7">
        <v>0.17022294329529458</v>
      </c>
      <c r="D7">
        <v>0</v>
      </c>
    </row>
    <row r="8" spans="1:4" x14ac:dyDescent="0.35">
      <c r="A8" t="s">
        <v>116</v>
      </c>
      <c r="B8">
        <v>7</v>
      </c>
      <c r="C8">
        <v>2.9562547012774782</v>
      </c>
      <c r="D8">
        <v>0</v>
      </c>
    </row>
    <row r="9" spans="1:4" x14ac:dyDescent="0.35">
      <c r="A9" t="s">
        <v>117</v>
      </c>
      <c r="B9">
        <v>8</v>
      </c>
      <c r="C9">
        <v>216.7673672591545</v>
      </c>
      <c r="D9">
        <v>12.958336329054729</v>
      </c>
    </row>
    <row r="10" spans="1:4" x14ac:dyDescent="0.35">
      <c r="A10" t="s">
        <v>118</v>
      </c>
      <c r="B10">
        <v>9</v>
      </c>
      <c r="C10">
        <v>19.642586576991125</v>
      </c>
      <c r="D10">
        <v>8.9644606229031361</v>
      </c>
    </row>
    <row r="11" spans="1:4" x14ac:dyDescent="0.35">
      <c r="A11" t="s">
        <v>119</v>
      </c>
      <c r="B11">
        <v>10</v>
      </c>
      <c r="C11">
        <v>8.804103679993565</v>
      </c>
      <c r="D11">
        <v>24.927703644885927</v>
      </c>
    </row>
    <row r="12" spans="1:4" x14ac:dyDescent="0.35">
      <c r="A12" t="s">
        <v>120</v>
      </c>
      <c r="B12">
        <v>11</v>
      </c>
      <c r="C12">
        <v>30.592234964921992</v>
      </c>
      <c r="D12">
        <v>6.2615735130803287</v>
      </c>
    </row>
    <row r="13" spans="1:4" x14ac:dyDescent="0.35">
      <c r="A13" t="s">
        <v>121</v>
      </c>
      <c r="B13">
        <v>12</v>
      </c>
      <c r="C13">
        <v>9.0642976661431547</v>
      </c>
      <c r="D13">
        <v>0.63157800086117433</v>
      </c>
    </row>
    <row r="14" spans="1:4" x14ac:dyDescent="0.35">
      <c r="A14" t="s">
        <v>122</v>
      </c>
      <c r="B14">
        <v>13</v>
      </c>
      <c r="C14">
        <v>7.3442913294570173</v>
      </c>
      <c r="D14">
        <v>2.5496517595581629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0.51709353139175396</v>
      </c>
      <c r="D16">
        <v>2.3718081488936501E-2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29.873949949463551</v>
      </c>
      <c r="D19">
        <v>28.308787817791796</v>
      </c>
    </row>
    <row r="20" spans="1:4" x14ac:dyDescent="0.35">
      <c r="A20" t="s">
        <v>128</v>
      </c>
      <c r="B20">
        <v>19</v>
      </c>
      <c r="C20">
        <v>34.925526005685114</v>
      </c>
      <c r="D20">
        <v>9.0910884764515726E-2</v>
      </c>
    </row>
    <row r="21" spans="1:4" x14ac:dyDescent="0.35">
      <c r="A21" t="s">
        <v>129</v>
      </c>
      <c r="B21">
        <v>20</v>
      </c>
      <c r="C21">
        <v>10.13462265063453</v>
      </c>
      <c r="D21">
        <v>0</v>
      </c>
    </row>
    <row r="22" spans="1:4" x14ac:dyDescent="0.35">
      <c r="A22" t="s">
        <v>130</v>
      </c>
      <c r="B22">
        <v>21</v>
      </c>
      <c r="C22">
        <v>0.24035740868122629</v>
      </c>
      <c r="D22">
        <v>0</v>
      </c>
    </row>
    <row r="23" spans="1:4" x14ac:dyDescent="0.35">
      <c r="A23" t="s">
        <v>131</v>
      </c>
      <c r="B23">
        <v>22</v>
      </c>
      <c r="C23">
        <v>18.158000886766899</v>
      </c>
      <c r="D23">
        <v>0</v>
      </c>
    </row>
    <row r="24" spans="1:4" x14ac:dyDescent="0.35">
      <c r="A24" t="s">
        <v>132</v>
      </c>
      <c r="B24">
        <v>23</v>
      </c>
      <c r="C24">
        <v>0.90901444904984108</v>
      </c>
      <c r="D24">
        <v>0</v>
      </c>
    </row>
    <row r="25" spans="1:4" x14ac:dyDescent="0.35">
      <c r="A25" t="s">
        <v>133</v>
      </c>
      <c r="B25">
        <v>24</v>
      </c>
      <c r="C25">
        <v>0.19286761937760494</v>
      </c>
      <c r="D25">
        <v>0</v>
      </c>
    </row>
    <row r="26" spans="1:4" x14ac:dyDescent="0.35">
      <c r="A26" t="s">
        <v>134</v>
      </c>
      <c r="B26">
        <v>25</v>
      </c>
      <c r="C26">
        <v>6.2469649656373161</v>
      </c>
      <c r="D26">
        <v>0</v>
      </c>
    </row>
    <row r="27" spans="1:4" x14ac:dyDescent="0.35">
      <c r="A27" t="s">
        <v>135</v>
      </c>
      <c r="B27">
        <v>26</v>
      </c>
      <c r="C27">
        <v>0.82538177297121329</v>
      </c>
      <c r="D27">
        <v>0</v>
      </c>
    </row>
    <row r="28" spans="1:4" x14ac:dyDescent="0.35">
      <c r="A28" t="s">
        <v>136</v>
      </c>
      <c r="B28">
        <v>27</v>
      </c>
      <c r="C28">
        <v>0.35361128328683589</v>
      </c>
      <c r="D28">
        <v>0</v>
      </c>
    </row>
    <row r="29" spans="1:4" x14ac:dyDescent="0.35">
      <c r="A29" t="s">
        <v>137</v>
      </c>
      <c r="B29">
        <v>28</v>
      </c>
      <c r="C29">
        <v>268.44940471536705</v>
      </c>
      <c r="D29">
        <v>0</v>
      </c>
    </row>
    <row r="30" spans="1:4" x14ac:dyDescent="0.35">
      <c r="A30" t="s">
        <v>138</v>
      </c>
      <c r="B30">
        <v>29</v>
      </c>
      <c r="C30">
        <v>958.04536744516884</v>
      </c>
      <c r="D30">
        <v>0.58007380872158176</v>
      </c>
    </row>
    <row r="31" spans="1:4" x14ac:dyDescent="0.35">
      <c r="A31" t="s">
        <v>139</v>
      </c>
      <c r="B31">
        <v>30</v>
      </c>
      <c r="C31">
        <v>8.3728395102865498</v>
      </c>
      <c r="D31">
        <v>0</v>
      </c>
    </row>
    <row r="32" spans="1:4" x14ac:dyDescent="0.35">
      <c r="A32" t="s">
        <v>140</v>
      </c>
      <c r="B32">
        <v>31</v>
      </c>
      <c r="C32">
        <v>2.5010316410088528E-4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34.908233703721919</v>
      </c>
      <c r="D34">
        <v>0</v>
      </c>
    </row>
    <row r="35" spans="1:4" x14ac:dyDescent="0.35">
      <c r="A35" t="s">
        <v>143</v>
      </c>
      <c r="B35">
        <v>34</v>
      </c>
      <c r="C35">
        <v>9.8811725194877642</v>
      </c>
      <c r="D35">
        <v>0</v>
      </c>
    </row>
    <row r="36" spans="1:4" x14ac:dyDescent="0.35">
      <c r="A36" t="s">
        <v>144</v>
      </c>
      <c r="B36">
        <v>35</v>
      </c>
      <c r="C36">
        <v>1.6802300629840641E-2</v>
      </c>
      <c r="D36">
        <v>0</v>
      </c>
    </row>
    <row r="37" spans="1:4" x14ac:dyDescent="0.35">
      <c r="A37" t="s">
        <v>145</v>
      </c>
      <c r="B37">
        <v>36</v>
      </c>
      <c r="C37">
        <v>1.1000657338450484</v>
      </c>
      <c r="D37">
        <v>0</v>
      </c>
    </row>
    <row r="38" spans="1:4" x14ac:dyDescent="0.35">
      <c r="A38" t="s">
        <v>146</v>
      </c>
      <c r="B38">
        <v>37</v>
      </c>
      <c r="C38">
        <v>9.3150109304686914</v>
      </c>
      <c r="D38">
        <v>0</v>
      </c>
    </row>
    <row r="39" spans="1:4" x14ac:dyDescent="0.35">
      <c r="A39" t="s">
        <v>147</v>
      </c>
      <c r="B39">
        <v>38</v>
      </c>
      <c r="C39">
        <v>81.955558296799921</v>
      </c>
      <c r="D39">
        <v>0</v>
      </c>
    </row>
    <row r="40" spans="1:4" x14ac:dyDescent="0.35">
      <c r="A40" t="s">
        <v>148</v>
      </c>
      <c r="B40">
        <v>39</v>
      </c>
      <c r="C40">
        <v>20.210071498040435</v>
      </c>
      <c r="D40">
        <v>0</v>
      </c>
    </row>
    <row r="41" spans="1:4" x14ac:dyDescent="0.35">
      <c r="A41" t="s">
        <v>149</v>
      </c>
      <c r="B41">
        <v>40</v>
      </c>
      <c r="C41">
        <v>9.6690788893322921</v>
      </c>
      <c r="D41">
        <v>0</v>
      </c>
    </row>
    <row r="42" spans="1:4" x14ac:dyDescent="0.35">
      <c r="A42" t="s">
        <v>150</v>
      </c>
      <c r="B42">
        <v>41</v>
      </c>
      <c r="C42">
        <v>66.14764516582548</v>
      </c>
      <c r="D42">
        <v>23.333167190289423</v>
      </c>
    </row>
    <row r="43" spans="1:4" x14ac:dyDescent="0.35">
      <c r="A43" t="s">
        <v>151</v>
      </c>
      <c r="B43">
        <v>42</v>
      </c>
      <c r="C43">
        <v>384.17395602669126</v>
      </c>
      <c r="D43">
        <v>0</v>
      </c>
    </row>
    <row r="44" spans="1:4" x14ac:dyDescent="0.35">
      <c r="A44" t="s">
        <v>152</v>
      </c>
      <c r="B44">
        <v>43</v>
      </c>
      <c r="C44">
        <v>35.635767706826606</v>
      </c>
      <c r="D44">
        <v>35.664145189519658</v>
      </c>
    </row>
    <row r="45" spans="1:4" x14ac:dyDescent="0.35">
      <c r="A45" t="s">
        <v>153</v>
      </c>
      <c r="B45">
        <v>44</v>
      </c>
      <c r="C45">
        <v>23.81423924781177</v>
      </c>
      <c r="D45">
        <v>22.755579855561873</v>
      </c>
    </row>
    <row r="46" spans="1:4" x14ac:dyDescent="0.35">
      <c r="A46" t="s">
        <v>154</v>
      </c>
      <c r="B46">
        <v>45</v>
      </c>
      <c r="C46">
        <v>65.569955766986254</v>
      </c>
      <c r="D46">
        <v>1.0085526396121043</v>
      </c>
    </row>
    <row r="47" spans="1:4" x14ac:dyDescent="0.35">
      <c r="A47" t="s">
        <v>155</v>
      </c>
      <c r="B47">
        <v>46</v>
      </c>
      <c r="C47">
        <v>70.08577781600583</v>
      </c>
      <c r="D47">
        <v>0.67057605801900666</v>
      </c>
    </row>
    <row r="48" spans="1:4" x14ac:dyDescent="0.35">
      <c r="A48" t="s">
        <v>156</v>
      </c>
      <c r="B48">
        <v>47</v>
      </c>
      <c r="C48">
        <v>66.765091149606818</v>
      </c>
      <c r="D48">
        <v>0.40250382280079422</v>
      </c>
    </row>
    <row r="49" spans="1:4" x14ac:dyDescent="0.35">
      <c r="A49" t="s">
        <v>157</v>
      </c>
      <c r="B49">
        <v>48</v>
      </c>
      <c r="C49">
        <v>440.47826599304466</v>
      </c>
      <c r="D49">
        <v>43.146883183854179</v>
      </c>
    </row>
    <row r="50" spans="1:4" x14ac:dyDescent="0.35">
      <c r="A50" t="s">
        <v>158</v>
      </c>
      <c r="B50">
        <v>49</v>
      </c>
      <c r="C50">
        <v>20.793219505950695</v>
      </c>
      <c r="D50">
        <v>1.247119688087619</v>
      </c>
    </row>
    <row r="51" spans="1:4" x14ac:dyDescent="0.35">
      <c r="A51" t="s">
        <v>159</v>
      </c>
      <c r="B51">
        <v>50</v>
      </c>
      <c r="C51">
        <v>58.631913157334679</v>
      </c>
      <c r="D51">
        <v>3.8697131798143913</v>
      </c>
    </row>
    <row r="52" spans="1:4" x14ac:dyDescent="0.35">
      <c r="A52" t="s">
        <v>160</v>
      </c>
      <c r="B52">
        <v>51</v>
      </c>
      <c r="C52">
        <v>1269.952167696953</v>
      </c>
      <c r="D52">
        <v>92.632664162175317</v>
      </c>
    </row>
    <row r="53" spans="1:4" x14ac:dyDescent="0.35">
      <c r="A53" t="s">
        <v>161</v>
      </c>
      <c r="B53">
        <v>52</v>
      </c>
      <c r="C53">
        <v>302.31809346360978</v>
      </c>
      <c r="D53">
        <v>24.056341056280949</v>
      </c>
    </row>
    <row r="54" spans="1:4" x14ac:dyDescent="0.35">
      <c r="A54" t="s">
        <v>162</v>
      </c>
      <c r="B54">
        <v>53</v>
      </c>
      <c r="C54">
        <v>143.95150714728982</v>
      </c>
      <c r="D54">
        <v>8.0211471880275447</v>
      </c>
    </row>
    <row r="55" spans="1:4" x14ac:dyDescent="0.35">
      <c r="A55" t="s">
        <v>163</v>
      </c>
      <c r="B55">
        <v>54</v>
      </c>
      <c r="C55">
        <v>102.76954636921413</v>
      </c>
      <c r="D55">
        <v>58.006266010618255</v>
      </c>
    </row>
    <row r="56" spans="1:4" x14ac:dyDescent="0.35">
      <c r="A56" t="s">
        <v>164</v>
      </c>
      <c r="B56">
        <v>55</v>
      </c>
      <c r="C56">
        <v>448.01775469039922</v>
      </c>
      <c r="D56">
        <v>523.3178513715327</v>
      </c>
    </row>
    <row r="57" spans="1:4" x14ac:dyDescent="0.35">
      <c r="A57" t="s">
        <v>165</v>
      </c>
      <c r="B57">
        <v>56</v>
      </c>
      <c r="C57">
        <v>471.23138128947909</v>
      </c>
      <c r="D57">
        <v>1.123764552463858</v>
      </c>
    </row>
    <row r="58" spans="1:4" x14ac:dyDescent="0.35">
      <c r="A58" t="s">
        <v>166</v>
      </c>
      <c r="B58">
        <v>57</v>
      </c>
      <c r="C58">
        <v>250.17550508812241</v>
      </c>
      <c r="D58">
        <v>0</v>
      </c>
    </row>
    <row r="59" spans="1:4" x14ac:dyDescent="0.35">
      <c r="A59" t="s">
        <v>167</v>
      </c>
      <c r="B59">
        <v>58</v>
      </c>
      <c r="C59">
        <v>297.48387863683081</v>
      </c>
      <c r="D59">
        <v>156.43670336246544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41.270174214821139</v>
      </c>
      <c r="D61">
        <v>33.140298513983396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482.15672708091671</v>
      </c>
      <c r="D63">
        <v>191.96355437696232</v>
      </c>
    </row>
    <row r="64" spans="1:4" x14ac:dyDescent="0.35">
      <c r="A64" t="s">
        <v>171</v>
      </c>
      <c r="B64">
        <v>63</v>
      </c>
      <c r="C64">
        <v>232.21090029508369</v>
      </c>
      <c r="D64">
        <v>239.2488917851995</v>
      </c>
    </row>
    <row r="65" spans="1:4" x14ac:dyDescent="0.35">
      <c r="A65" t="s">
        <v>172</v>
      </c>
      <c r="B65">
        <v>64</v>
      </c>
      <c r="C65">
        <v>7.404072148634202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1.0013772869593875</v>
      </c>
      <c r="D67">
        <v>0</v>
      </c>
    </row>
    <row r="68" spans="1:4" x14ac:dyDescent="0.35">
      <c r="A68" t="s">
        <v>175</v>
      </c>
      <c r="B68">
        <v>67</v>
      </c>
      <c r="C68">
        <v>281.70179769148956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2.1942696619099921E-3</v>
      </c>
      <c r="D70">
        <v>0</v>
      </c>
    </row>
    <row r="71" spans="1:4" x14ac:dyDescent="0.35">
      <c r="A71" t="s">
        <v>178</v>
      </c>
      <c r="B71">
        <v>70</v>
      </c>
      <c r="C71">
        <v>132.17393066165877</v>
      </c>
      <c r="D71">
        <v>0</v>
      </c>
    </row>
    <row r="72" spans="1:4" x14ac:dyDescent="0.35">
      <c r="A72" t="s">
        <v>179</v>
      </c>
      <c r="B72">
        <v>71</v>
      </c>
      <c r="C72">
        <v>21.936980240351176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192.77413953572372</v>
      </c>
      <c r="D74">
        <v>0</v>
      </c>
    </row>
    <row r="75" spans="1:4" x14ac:dyDescent="0.35">
      <c r="A75" t="s">
        <v>182</v>
      </c>
      <c r="B75">
        <v>74</v>
      </c>
      <c r="C75">
        <v>6.2874198472309918E-3</v>
      </c>
      <c r="D75">
        <v>0</v>
      </c>
    </row>
    <row r="76" spans="1:4" x14ac:dyDescent="0.35">
      <c r="A76" t="s">
        <v>183</v>
      </c>
      <c r="B76">
        <v>75</v>
      </c>
      <c r="C76">
        <v>83.813201561895312</v>
      </c>
      <c r="D76">
        <v>0</v>
      </c>
    </row>
    <row r="77" spans="1:4" x14ac:dyDescent="0.35">
      <c r="A77" t="s">
        <v>184</v>
      </c>
      <c r="B77">
        <v>76</v>
      </c>
      <c r="C77">
        <v>13.874674080474517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98.763107218853591</v>
      </c>
      <c r="D79">
        <v>0</v>
      </c>
    </row>
    <row r="80" spans="1:4" x14ac:dyDescent="0.35">
      <c r="A80" t="s">
        <v>187</v>
      </c>
      <c r="B80">
        <v>79</v>
      </c>
      <c r="C80">
        <v>9.5781806337568121</v>
      </c>
      <c r="D80">
        <v>0</v>
      </c>
    </row>
    <row r="81" spans="1:4" x14ac:dyDescent="0.35">
      <c r="A81" t="s">
        <v>188</v>
      </c>
      <c r="B81">
        <v>80</v>
      </c>
      <c r="C81">
        <v>0.83108988230571235</v>
      </c>
      <c r="D81">
        <v>0</v>
      </c>
    </row>
    <row r="82" spans="1:4" x14ac:dyDescent="0.35">
      <c r="A82" t="s">
        <v>189</v>
      </c>
      <c r="B82">
        <v>81</v>
      </c>
      <c r="C82">
        <v>2.7836367850229431</v>
      </c>
      <c r="D82">
        <v>0</v>
      </c>
    </row>
    <row r="83" spans="1:4" x14ac:dyDescent="0.35">
      <c r="A83" t="s">
        <v>190</v>
      </c>
      <c r="B83">
        <v>82</v>
      </c>
      <c r="C83">
        <v>0.88579950454050138</v>
      </c>
      <c r="D83">
        <v>0</v>
      </c>
    </row>
    <row r="84" spans="1:4" x14ac:dyDescent="0.35">
      <c r="A84" t="s">
        <v>191</v>
      </c>
      <c r="B84">
        <v>83</v>
      </c>
      <c r="C84">
        <v>2.1882996972242603</v>
      </c>
      <c r="D84">
        <v>0</v>
      </c>
    </row>
    <row r="85" spans="1:4" x14ac:dyDescent="0.35">
      <c r="A85" t="s">
        <v>192</v>
      </c>
      <c r="B85">
        <v>84</v>
      </c>
      <c r="C85">
        <v>2.7016626075536418</v>
      </c>
      <c r="D85">
        <v>0</v>
      </c>
    </row>
    <row r="86" spans="1:4" x14ac:dyDescent="0.35">
      <c r="A86" t="s">
        <v>193</v>
      </c>
      <c r="B86">
        <v>85</v>
      </c>
      <c r="C86">
        <v>28.067057941751397</v>
      </c>
      <c r="D86">
        <v>0</v>
      </c>
    </row>
    <row r="87" spans="1:4" x14ac:dyDescent="0.35">
      <c r="A87" t="s">
        <v>194</v>
      </c>
      <c r="B87">
        <v>86</v>
      </c>
      <c r="C87">
        <v>513.09831863828219</v>
      </c>
      <c r="D87">
        <v>71.418590002800983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4.8191443640042184</v>
      </c>
      <c r="D89">
        <v>3.7288654249853281</v>
      </c>
    </row>
    <row r="90" spans="1:4" x14ac:dyDescent="0.35">
      <c r="A90" t="s">
        <v>197</v>
      </c>
      <c r="B90">
        <v>89</v>
      </c>
      <c r="C90">
        <v>58.627618198342994</v>
      </c>
      <c r="D90">
        <v>6.0362289710145252</v>
      </c>
    </row>
    <row r="91" spans="1:4" x14ac:dyDescent="0.35">
      <c r="A91" t="s">
        <v>198</v>
      </c>
      <c r="B91">
        <v>90</v>
      </c>
      <c r="C91">
        <v>4290.7415115155363</v>
      </c>
      <c r="D91">
        <v>206.08291199444392</v>
      </c>
    </row>
    <row r="92" spans="1:4" x14ac:dyDescent="0.35">
      <c r="A92" t="s">
        <v>199</v>
      </c>
      <c r="B92">
        <v>91</v>
      </c>
      <c r="C92">
        <v>1.1473355617967897</v>
      </c>
      <c r="D92">
        <v>0</v>
      </c>
    </row>
    <row r="93" spans="1:4" x14ac:dyDescent="0.35">
      <c r="A93" t="s">
        <v>200</v>
      </c>
      <c r="B93">
        <v>92</v>
      </c>
      <c r="C93">
        <v>3.2771747391373762</v>
      </c>
      <c r="D93">
        <v>0</v>
      </c>
    </row>
    <row r="94" spans="1:4" x14ac:dyDescent="0.35">
      <c r="A94" t="s">
        <v>201</v>
      </c>
      <c r="B94">
        <v>93</v>
      </c>
      <c r="C94">
        <v>1.2844321694937797</v>
      </c>
      <c r="D94">
        <v>0</v>
      </c>
    </row>
    <row r="95" spans="1:4" x14ac:dyDescent="0.35">
      <c r="A95" t="s">
        <v>202</v>
      </c>
      <c r="B95">
        <v>94</v>
      </c>
      <c r="C95">
        <v>6.3310885687321069E-3</v>
      </c>
      <c r="D95">
        <v>0</v>
      </c>
    </row>
    <row r="96" spans="1:4" x14ac:dyDescent="0.35">
      <c r="A96" t="s">
        <v>203</v>
      </c>
      <c r="B96">
        <v>95</v>
      </c>
      <c r="C96">
        <v>0.40228628094060348</v>
      </c>
      <c r="D96">
        <v>0</v>
      </c>
    </row>
    <row r="97" spans="1:4" x14ac:dyDescent="0.35">
      <c r="A97" t="s">
        <v>204</v>
      </c>
      <c r="B97">
        <v>96</v>
      </c>
      <c r="C97">
        <v>1081.1088740184769</v>
      </c>
      <c r="D97">
        <v>884.02659719047699</v>
      </c>
    </row>
    <row r="98" spans="1:4" x14ac:dyDescent="0.35">
      <c r="A98" t="s">
        <v>205</v>
      </c>
      <c r="B98">
        <v>97</v>
      </c>
      <c r="C98">
        <v>151.24144554331266</v>
      </c>
      <c r="D98">
        <v>1.044277451823163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69.466179550597388</v>
      </c>
      <c r="D100">
        <v>63.112093181205438</v>
      </c>
    </row>
    <row r="101" spans="1:4" x14ac:dyDescent="0.35">
      <c r="A101" t="s">
        <v>208</v>
      </c>
      <c r="B101">
        <v>100</v>
      </c>
      <c r="C101">
        <v>11.059409561826879</v>
      </c>
      <c r="D101">
        <v>54.454334354777352</v>
      </c>
    </row>
    <row r="102" spans="1:4" x14ac:dyDescent="0.35">
      <c r="A102" t="s">
        <v>209</v>
      </c>
      <c r="B102">
        <v>101</v>
      </c>
      <c r="C102">
        <v>69.851596942866266</v>
      </c>
      <c r="D102">
        <v>70.891829987139829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90.365920835159869</v>
      </c>
      <c r="D104">
        <v>183.09630485988706</v>
      </c>
    </row>
    <row r="105" spans="1:4" x14ac:dyDescent="0.35">
      <c r="A105" t="s">
        <v>211</v>
      </c>
      <c r="B105">
        <v>104</v>
      </c>
      <c r="C105">
        <v>891.3704586602604</v>
      </c>
      <c r="D105">
        <v>1233.2974971261885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42.011586347342678</v>
      </c>
      <c r="D107">
        <v>155.53423192960616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222.13388721631478</v>
      </c>
      <c r="D109">
        <v>159.73509793385887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71.213472580430519</v>
      </c>
      <c r="D111">
        <v>108.14510955295158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355.2734078258905</v>
      </c>
      <c r="D113">
        <v>215.47327595234427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97.08961325418727</v>
      </c>
      <c r="D115">
        <v>48.160388254787897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931.52638955536383</v>
      </c>
      <c r="D118">
        <v>1129.0118334659251</v>
      </c>
    </row>
    <row r="119" spans="1:4" x14ac:dyDescent="0.35">
      <c r="A119" t="s">
        <v>225</v>
      </c>
      <c r="B119">
        <v>118</v>
      </c>
      <c r="C119">
        <v>2150.3242278123766</v>
      </c>
      <c r="D119">
        <v>702.75586507128992</v>
      </c>
    </row>
    <row r="120" spans="1:4" x14ac:dyDescent="0.35">
      <c r="A120" t="s">
        <v>226</v>
      </c>
      <c r="B120">
        <v>119</v>
      </c>
      <c r="C120">
        <v>245.51572380472123</v>
      </c>
      <c r="D120">
        <v>12.016021487514527</v>
      </c>
    </row>
    <row r="121" spans="1:4" x14ac:dyDescent="0.35">
      <c r="A121" t="s">
        <v>227</v>
      </c>
      <c r="B121">
        <v>120</v>
      </c>
      <c r="C121">
        <v>754.94530774302893</v>
      </c>
      <c r="D121">
        <v>90.622332529791748</v>
      </c>
    </row>
    <row r="122" spans="1:4" x14ac:dyDescent="0.35">
      <c r="A122" t="s">
        <v>228</v>
      </c>
      <c r="B122">
        <v>121</v>
      </c>
      <c r="C122">
        <v>412.09003190109814</v>
      </c>
      <c r="D122">
        <v>46.006732034719185</v>
      </c>
    </row>
    <row r="123" spans="1:4" x14ac:dyDescent="0.35">
      <c r="A123" t="s">
        <v>229</v>
      </c>
      <c r="B123">
        <v>122</v>
      </c>
      <c r="C123">
        <v>895.08947540074496</v>
      </c>
      <c r="D123">
        <v>318.81385425710278</v>
      </c>
    </row>
    <row r="124" spans="1:4" x14ac:dyDescent="0.35">
      <c r="A124" t="s">
        <v>230</v>
      </c>
      <c r="B124">
        <v>123</v>
      </c>
      <c r="C124">
        <v>3623.2443044496285</v>
      </c>
      <c r="D124">
        <v>213.94701143914619</v>
      </c>
    </row>
    <row r="125" spans="1:4" x14ac:dyDescent="0.35">
      <c r="A125" t="s">
        <v>231</v>
      </c>
      <c r="B125">
        <v>124</v>
      </c>
      <c r="C125">
        <v>548.69009502025199</v>
      </c>
      <c r="D125">
        <v>62.707316826313125</v>
      </c>
    </row>
    <row r="126" spans="1:4" x14ac:dyDescent="0.35">
      <c r="A126" t="s">
        <v>232</v>
      </c>
      <c r="B126">
        <v>125</v>
      </c>
      <c r="C126">
        <v>712.89704891804968</v>
      </c>
      <c r="D126">
        <v>26.991647507412747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1.078613178823629E-2</v>
      </c>
      <c r="D143">
        <v>0</v>
      </c>
    </row>
    <row r="144" spans="1:4" x14ac:dyDescent="0.35">
      <c r="A144" t="s">
        <v>250</v>
      </c>
      <c r="B144">
        <v>143</v>
      </c>
      <c r="C144">
        <v>3.0902086491604062E-2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0.17229841880352281</v>
      </c>
      <c r="D147">
        <v>0.29016982526673879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2300.4785342901209</v>
      </c>
      <c r="D151">
        <v>7066.8713552194722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641.77234466035497</v>
      </c>
      <c r="D153">
        <v>574.88786350177202</v>
      </c>
    </row>
    <row r="154" spans="1:4" x14ac:dyDescent="0.35">
      <c r="A154" t="s">
        <v>260</v>
      </c>
      <c r="B154">
        <v>153</v>
      </c>
      <c r="C154">
        <v>139.17304490426483</v>
      </c>
      <c r="D154">
        <v>352.06469355258179</v>
      </c>
    </row>
    <row r="155" spans="1:4" x14ac:dyDescent="0.35">
      <c r="A155" t="s">
        <v>261</v>
      </c>
      <c r="B155">
        <v>154</v>
      </c>
      <c r="C155">
        <v>3011.401225725609</v>
      </c>
      <c r="D155">
        <v>4592.2685916974915</v>
      </c>
    </row>
    <row r="156" spans="1:4" x14ac:dyDescent="0.35">
      <c r="A156" t="s">
        <v>327</v>
      </c>
      <c r="B156">
        <v>155</v>
      </c>
      <c r="C156">
        <v>1847.3591846481352</v>
      </c>
      <c r="D156">
        <v>1282.1636620113161</v>
      </c>
    </row>
    <row r="157" spans="1:4" x14ac:dyDescent="0.35">
      <c r="A157" t="s">
        <v>262</v>
      </c>
      <c r="B157">
        <v>156</v>
      </c>
      <c r="C157">
        <v>3981.9385307936782</v>
      </c>
      <c r="D157">
        <v>2122.3485130572271</v>
      </c>
    </row>
    <row r="158" spans="1:4" x14ac:dyDescent="0.35">
      <c r="A158" t="s">
        <v>263</v>
      </c>
      <c r="B158">
        <v>157</v>
      </c>
      <c r="C158">
        <v>272.81242339575522</v>
      </c>
      <c r="D158">
        <v>276.74378406736616</v>
      </c>
    </row>
    <row r="159" spans="1:4" x14ac:dyDescent="0.35">
      <c r="A159" t="s">
        <v>264</v>
      </c>
      <c r="B159">
        <v>158</v>
      </c>
      <c r="C159">
        <v>945.62316009408107</v>
      </c>
      <c r="D159">
        <v>1378.8700869989395</v>
      </c>
    </row>
    <row r="160" spans="1:4" x14ac:dyDescent="0.35">
      <c r="A160" t="s">
        <v>265</v>
      </c>
      <c r="B160">
        <v>159</v>
      </c>
      <c r="C160">
        <v>63.835788751639392</v>
      </c>
      <c r="D160">
        <v>35.842516210949782</v>
      </c>
    </row>
    <row r="161" spans="1:4" x14ac:dyDescent="0.35">
      <c r="A161" t="s">
        <v>266</v>
      </c>
      <c r="B161">
        <v>160</v>
      </c>
      <c r="C161">
        <v>185.23299883098827</v>
      </c>
      <c r="D161">
        <v>14.941452135574519</v>
      </c>
    </row>
    <row r="162" spans="1:4" x14ac:dyDescent="0.35">
      <c r="A162" t="s">
        <v>267</v>
      </c>
      <c r="B162">
        <v>161</v>
      </c>
      <c r="C162">
        <v>49.053518285058104</v>
      </c>
      <c r="D162">
        <v>3.8705756937508307</v>
      </c>
    </row>
    <row r="163" spans="1:4" x14ac:dyDescent="0.35">
      <c r="A163" t="s">
        <v>268</v>
      </c>
      <c r="B163">
        <v>162</v>
      </c>
      <c r="C163">
        <v>779.40532169748906</v>
      </c>
      <c r="D163">
        <v>1189.8290518756187</v>
      </c>
    </row>
    <row r="164" spans="1:4" x14ac:dyDescent="0.35">
      <c r="A164" t="s">
        <v>269</v>
      </c>
      <c r="B164">
        <v>163</v>
      </c>
      <c r="C164">
        <v>565.22219559230291</v>
      </c>
      <c r="D164">
        <v>1153.8390449391241</v>
      </c>
    </row>
    <row r="165" spans="1:4" x14ac:dyDescent="0.35">
      <c r="A165" t="s">
        <v>270</v>
      </c>
      <c r="B165">
        <v>164</v>
      </c>
      <c r="C165">
        <v>2094.0671790465317</v>
      </c>
      <c r="D165">
        <v>4285.4375878682404</v>
      </c>
    </row>
    <row r="166" spans="1:4" x14ac:dyDescent="0.35">
      <c r="A166" t="s">
        <v>271</v>
      </c>
      <c r="B166">
        <v>165</v>
      </c>
      <c r="C166">
        <v>19443.954897654548</v>
      </c>
      <c r="D166">
        <v>30598.315686228561</v>
      </c>
    </row>
    <row r="167" spans="1:4" x14ac:dyDescent="0.35">
      <c r="A167" t="s">
        <v>272</v>
      </c>
      <c r="B167">
        <v>166</v>
      </c>
      <c r="C167">
        <v>1344.0762763434072</v>
      </c>
      <c r="D167">
        <v>1770.6435464564688</v>
      </c>
    </row>
    <row r="168" spans="1:4" x14ac:dyDescent="0.35">
      <c r="A168" t="s">
        <v>273</v>
      </c>
      <c r="B168">
        <v>167</v>
      </c>
      <c r="C168">
        <v>2319.0059939816888</v>
      </c>
      <c r="D168">
        <v>7400.7818198621399</v>
      </c>
    </row>
    <row r="169" spans="1:4" x14ac:dyDescent="0.35">
      <c r="A169" t="s">
        <v>274</v>
      </c>
      <c r="B169">
        <v>168</v>
      </c>
      <c r="C169">
        <v>1467.4404767102321</v>
      </c>
      <c r="D169">
        <v>4178.5904521916118</v>
      </c>
    </row>
    <row r="170" spans="1:4" x14ac:dyDescent="0.35">
      <c r="A170" t="s">
        <v>275</v>
      </c>
      <c r="B170">
        <v>169</v>
      </c>
      <c r="C170">
        <v>270.26509449997241</v>
      </c>
      <c r="D170">
        <v>763.90146530329878</v>
      </c>
    </row>
    <row r="171" spans="1:4" x14ac:dyDescent="0.35">
      <c r="A171" t="s">
        <v>276</v>
      </c>
      <c r="B171">
        <v>170</v>
      </c>
      <c r="C171">
        <v>1399.6837162993502</v>
      </c>
      <c r="D171">
        <v>2661.0960552723973</v>
      </c>
    </row>
    <row r="172" spans="1:4" x14ac:dyDescent="0.35">
      <c r="A172" t="s">
        <v>277</v>
      </c>
      <c r="B172">
        <v>171</v>
      </c>
      <c r="C172">
        <v>184.44388168202872</v>
      </c>
      <c r="D172">
        <v>155.14263728892516</v>
      </c>
    </row>
    <row r="173" spans="1:4" x14ac:dyDescent="0.35">
      <c r="A173" t="s">
        <v>278</v>
      </c>
      <c r="B173">
        <v>172</v>
      </c>
      <c r="C173">
        <v>2936.2813977887427</v>
      </c>
      <c r="D173">
        <v>6446.2279967996074</v>
      </c>
    </row>
    <row r="174" spans="1:4" x14ac:dyDescent="0.35">
      <c r="A174" t="s">
        <v>279</v>
      </c>
      <c r="B174">
        <v>173</v>
      </c>
      <c r="C174">
        <v>1243.5050934936694</v>
      </c>
      <c r="D174">
        <v>2778.2009329479633</v>
      </c>
    </row>
    <row r="175" spans="1:4" x14ac:dyDescent="0.35">
      <c r="A175" t="s">
        <v>280</v>
      </c>
      <c r="B175">
        <v>174</v>
      </c>
      <c r="C175">
        <v>736.35058518830613</v>
      </c>
      <c r="D175">
        <v>1654.6845783749186</v>
      </c>
    </row>
    <row r="176" spans="1:4" x14ac:dyDescent="0.35">
      <c r="A176" t="s">
        <v>281</v>
      </c>
      <c r="B176">
        <v>175</v>
      </c>
      <c r="C176">
        <v>1297.8927430248689</v>
      </c>
      <c r="D176">
        <v>2589.2256725765642</v>
      </c>
    </row>
    <row r="177" spans="1:4" x14ac:dyDescent="0.35">
      <c r="A177" t="s">
        <v>282</v>
      </c>
      <c r="B177">
        <v>176</v>
      </c>
      <c r="C177">
        <v>10.154758278621584</v>
      </c>
      <c r="D177">
        <v>28.017492336378691</v>
      </c>
    </row>
    <row r="178" spans="1:4" x14ac:dyDescent="0.35">
      <c r="A178" t="s">
        <v>283</v>
      </c>
      <c r="B178">
        <v>177</v>
      </c>
      <c r="C178">
        <v>11.478110267746585</v>
      </c>
      <c r="D178">
        <v>30.89858901540622</v>
      </c>
    </row>
    <row r="179" spans="1:4" x14ac:dyDescent="0.35">
      <c r="A179" t="s">
        <v>284</v>
      </c>
      <c r="B179">
        <v>178</v>
      </c>
      <c r="C179">
        <v>8.4845293889885873</v>
      </c>
      <c r="D179">
        <v>19.82634508313722</v>
      </c>
    </row>
    <row r="180" spans="1:4" x14ac:dyDescent="0.35">
      <c r="A180" t="s">
        <v>285</v>
      </c>
      <c r="B180">
        <v>179</v>
      </c>
      <c r="C180">
        <v>15.458088142833045</v>
      </c>
      <c r="D180">
        <v>30.084688552323218</v>
      </c>
    </row>
    <row r="181" spans="1:4" x14ac:dyDescent="0.35">
      <c r="A181" t="s">
        <v>286</v>
      </c>
      <c r="B181">
        <v>180</v>
      </c>
      <c r="C181">
        <v>2.4991037350583474</v>
      </c>
      <c r="D181">
        <v>6.4703370263127908</v>
      </c>
    </row>
    <row r="182" spans="1:4" x14ac:dyDescent="0.35">
      <c r="A182" t="s">
        <v>287</v>
      </c>
      <c r="B182">
        <v>181</v>
      </c>
      <c r="C182">
        <v>4.2151835752621079</v>
      </c>
      <c r="D182">
        <v>10.85995335901368</v>
      </c>
    </row>
    <row r="183" spans="1:4" x14ac:dyDescent="0.35">
      <c r="A183" t="s">
        <v>288</v>
      </c>
      <c r="B183">
        <v>182</v>
      </c>
      <c r="C183">
        <v>8.442369914199876</v>
      </c>
      <c r="D183">
        <v>12.032799805782439</v>
      </c>
    </row>
    <row r="184" spans="1:4" x14ac:dyDescent="0.35">
      <c r="A184" t="s">
        <v>289</v>
      </c>
      <c r="B184">
        <v>183</v>
      </c>
      <c r="C184">
        <v>2.5412617827550972</v>
      </c>
      <c r="D184">
        <v>0</v>
      </c>
    </row>
    <row r="185" spans="1:4" x14ac:dyDescent="0.35">
      <c r="A185" t="s">
        <v>290</v>
      </c>
      <c r="B185">
        <v>184</v>
      </c>
      <c r="C185">
        <v>0.39402570400402454</v>
      </c>
      <c r="D185">
        <v>0</v>
      </c>
    </row>
    <row r="186" spans="1:4" x14ac:dyDescent="0.35">
      <c r="A186" t="s">
        <v>291</v>
      </c>
      <c r="B186">
        <v>185</v>
      </c>
      <c r="C186">
        <v>17.617212987183244</v>
      </c>
      <c r="D186">
        <v>0</v>
      </c>
    </row>
    <row r="187" spans="1:4" x14ac:dyDescent="0.35">
      <c r="A187" t="s">
        <v>292</v>
      </c>
      <c r="B187">
        <v>186</v>
      </c>
      <c r="C187">
        <v>18.387905102378639</v>
      </c>
      <c r="D187">
        <v>49.091153573353772</v>
      </c>
    </row>
    <row r="188" spans="1:4" x14ac:dyDescent="0.35">
      <c r="A188" t="s">
        <v>293</v>
      </c>
      <c r="B188">
        <v>187</v>
      </c>
      <c r="C188">
        <v>1.3987355319605637</v>
      </c>
      <c r="D188">
        <v>0</v>
      </c>
    </row>
    <row r="189" spans="1:4" x14ac:dyDescent="0.35">
      <c r="A189" t="s">
        <v>294</v>
      </c>
      <c r="B189">
        <v>188</v>
      </c>
      <c r="C189">
        <v>6.4537813498659116</v>
      </c>
      <c r="D189">
        <v>9.7241859914002156</v>
      </c>
    </row>
    <row r="190" spans="1:4" x14ac:dyDescent="0.35">
      <c r="A190" t="s">
        <v>295</v>
      </c>
      <c r="B190">
        <v>189</v>
      </c>
      <c r="C190">
        <v>9.3095681771146364</v>
      </c>
      <c r="D190">
        <v>21.068016034809084</v>
      </c>
    </row>
    <row r="191" spans="1:4" x14ac:dyDescent="0.35">
      <c r="A191" t="s">
        <v>296</v>
      </c>
      <c r="B191">
        <v>190</v>
      </c>
      <c r="C191">
        <v>8.937629830465454</v>
      </c>
      <c r="D191">
        <v>8.669500829146406</v>
      </c>
    </row>
    <row r="192" spans="1:4" x14ac:dyDescent="0.35">
      <c r="A192" t="s">
        <v>297</v>
      </c>
      <c r="B192">
        <v>191</v>
      </c>
      <c r="C192">
        <v>7.0956855814180226</v>
      </c>
      <c r="D192">
        <v>7.1892483667980498</v>
      </c>
    </row>
    <row r="193" spans="1:4" x14ac:dyDescent="0.35">
      <c r="A193" t="s">
        <v>298</v>
      </c>
      <c r="B193">
        <v>192</v>
      </c>
      <c r="C193">
        <v>3.1104155616936313</v>
      </c>
      <c r="D193">
        <v>2.3935298628042601</v>
      </c>
    </row>
    <row r="194" spans="1:4" x14ac:dyDescent="0.35">
      <c r="A194" t="s">
        <v>299</v>
      </c>
      <c r="B194">
        <v>193</v>
      </c>
      <c r="C194">
        <v>6.9941224740545529</v>
      </c>
      <c r="D194">
        <v>2.9716805547537453</v>
      </c>
    </row>
    <row r="195" spans="1:4" x14ac:dyDescent="0.35">
      <c r="A195" t="s">
        <v>300</v>
      </c>
      <c r="B195">
        <v>194</v>
      </c>
      <c r="C195">
        <v>1.4343882913839918</v>
      </c>
      <c r="D195">
        <v>1.2665404655256898</v>
      </c>
    </row>
    <row r="196" spans="1:4" x14ac:dyDescent="0.35">
      <c r="A196" t="s">
        <v>301</v>
      </c>
      <c r="B196">
        <v>195</v>
      </c>
      <c r="C196">
        <v>2.0633718577366715</v>
      </c>
      <c r="D196">
        <v>1.627925090628517</v>
      </c>
    </row>
    <row r="197" spans="1:4" x14ac:dyDescent="0.35">
      <c r="A197" t="s">
        <v>302</v>
      </c>
      <c r="B197">
        <v>196</v>
      </c>
      <c r="C197">
        <v>136.46215404061971</v>
      </c>
      <c r="D197">
        <v>151.93714378478089</v>
      </c>
    </row>
    <row r="198" spans="1:4" x14ac:dyDescent="0.35">
      <c r="A198" t="s">
        <v>303</v>
      </c>
      <c r="B198">
        <v>197</v>
      </c>
      <c r="C198">
        <v>512.72839110588916</v>
      </c>
      <c r="D198">
        <v>776.54011854504438</v>
      </c>
    </row>
    <row r="199" spans="1:4" x14ac:dyDescent="0.35">
      <c r="A199" t="s">
        <v>304</v>
      </c>
      <c r="B199">
        <v>198</v>
      </c>
      <c r="C199">
        <v>125.47751847446479</v>
      </c>
      <c r="D199">
        <v>206.57798831910904</v>
      </c>
    </row>
    <row r="200" spans="1:4" x14ac:dyDescent="0.35">
      <c r="A200" t="s">
        <v>305</v>
      </c>
      <c r="B200">
        <v>199</v>
      </c>
      <c r="C200">
        <v>70.249210523075035</v>
      </c>
      <c r="D200">
        <v>145.46690104796957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9.6495104829426703E-3</v>
      </c>
      <c r="D2">
        <v>0</v>
      </c>
    </row>
    <row r="3" spans="1:4" x14ac:dyDescent="0.35">
      <c r="A3" t="s">
        <v>111</v>
      </c>
      <c r="B3">
        <v>2</v>
      </c>
      <c r="C3">
        <v>16.243907070458246</v>
      </c>
      <c r="D3">
        <v>3.3648704705153576</v>
      </c>
    </row>
    <row r="4" spans="1:4" x14ac:dyDescent="0.35">
      <c r="A4" t="s">
        <v>112</v>
      </c>
      <c r="B4">
        <v>3</v>
      </c>
      <c r="C4">
        <v>19.304804308592789</v>
      </c>
      <c r="D4">
        <v>1.8892287217885722</v>
      </c>
    </row>
    <row r="5" spans="1:4" x14ac:dyDescent="0.35">
      <c r="A5" t="s">
        <v>113</v>
      </c>
      <c r="B5">
        <v>4</v>
      </c>
      <c r="C5">
        <v>46.351880087870562</v>
      </c>
      <c r="D5">
        <v>17.318324557775743</v>
      </c>
    </row>
    <row r="6" spans="1:4" x14ac:dyDescent="0.35">
      <c r="A6" t="s">
        <v>114</v>
      </c>
      <c r="B6">
        <v>5</v>
      </c>
      <c r="C6">
        <v>1.2279312903974902</v>
      </c>
      <c r="D6">
        <v>2.2328310700186399E-2</v>
      </c>
    </row>
    <row r="7" spans="1:4" x14ac:dyDescent="0.35">
      <c r="A7" t="s">
        <v>115</v>
      </c>
      <c r="B7">
        <v>6</v>
      </c>
      <c r="C7">
        <v>3.8079420525381691E-3</v>
      </c>
      <c r="D7">
        <v>0</v>
      </c>
    </row>
    <row r="8" spans="1:4" x14ac:dyDescent="0.35">
      <c r="A8" t="s">
        <v>116</v>
      </c>
      <c r="B8">
        <v>7</v>
      </c>
      <c r="C8">
        <v>6.6448952644220464E-3</v>
      </c>
      <c r="D8">
        <v>0</v>
      </c>
    </row>
    <row r="9" spans="1:4" x14ac:dyDescent="0.35">
      <c r="A9" t="s">
        <v>117</v>
      </c>
      <c r="B9">
        <v>8</v>
      </c>
      <c r="C9">
        <v>2.0900798501458691</v>
      </c>
      <c r="D9">
        <v>2.1553449721337525</v>
      </c>
    </row>
    <row r="10" spans="1:4" x14ac:dyDescent="0.35">
      <c r="A10" t="s">
        <v>118</v>
      </c>
      <c r="B10">
        <v>9</v>
      </c>
      <c r="C10">
        <v>0</v>
      </c>
      <c r="D10">
        <v>1.9397413892759217</v>
      </c>
    </row>
    <row r="11" spans="1:4" x14ac:dyDescent="0.35">
      <c r="A11" t="s">
        <v>119</v>
      </c>
      <c r="B11">
        <v>10</v>
      </c>
      <c r="C11">
        <v>0</v>
      </c>
      <c r="D11">
        <v>0</v>
      </c>
    </row>
    <row r="12" spans="1:4" x14ac:dyDescent="0.35">
      <c r="A12" t="s">
        <v>120</v>
      </c>
      <c r="B12">
        <v>11</v>
      </c>
      <c r="C12">
        <v>0.74197153054351361</v>
      </c>
      <c r="D12">
        <v>0.13716873260398918</v>
      </c>
    </row>
    <row r="13" spans="1:4" x14ac:dyDescent="0.35">
      <c r="A13" t="s">
        <v>121</v>
      </c>
      <c r="B13">
        <v>12</v>
      </c>
      <c r="C13">
        <v>0.242370105561136</v>
      </c>
      <c r="D13">
        <v>1.4350085194216513</v>
      </c>
    </row>
    <row r="14" spans="1:4" x14ac:dyDescent="0.35">
      <c r="A14" t="s">
        <v>122</v>
      </c>
      <c r="B14">
        <v>13</v>
      </c>
      <c r="C14">
        <v>0.42022953764396326</v>
      </c>
      <c r="D14">
        <v>0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0.69302336765213557</v>
      </c>
      <c r="D19">
        <v>0</v>
      </c>
    </row>
    <row r="20" spans="1:4" x14ac:dyDescent="0.35">
      <c r="A20" t="s">
        <v>128</v>
      </c>
      <c r="B20">
        <v>19</v>
      </c>
      <c r="C20">
        <v>40.313278591205588</v>
      </c>
      <c r="D20">
        <v>23.090222218351997</v>
      </c>
    </row>
    <row r="21" spans="1:4" x14ac:dyDescent="0.35">
      <c r="A21" t="s">
        <v>129</v>
      </c>
      <c r="B21">
        <v>20</v>
      </c>
      <c r="C21">
        <v>0</v>
      </c>
      <c r="D21">
        <v>0</v>
      </c>
    </row>
    <row r="22" spans="1:4" x14ac:dyDescent="0.35">
      <c r="A22" t="s">
        <v>130</v>
      </c>
      <c r="B22">
        <v>21</v>
      </c>
      <c r="C22">
        <v>0</v>
      </c>
      <c r="D22">
        <v>0</v>
      </c>
    </row>
    <row r="23" spans="1:4" x14ac:dyDescent="0.35">
      <c r="A23" t="s">
        <v>131</v>
      </c>
      <c r="B23">
        <v>22</v>
      </c>
      <c r="C23">
        <v>7.4491625662550945E-3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3.5555027886864572E-3</v>
      </c>
      <c r="D26">
        <v>0</v>
      </c>
    </row>
    <row r="27" spans="1:4" x14ac:dyDescent="0.35">
      <c r="A27" t="s">
        <v>135</v>
      </c>
      <c r="B27">
        <v>26</v>
      </c>
      <c r="C27">
        <v>0.10647783168275178</v>
      </c>
      <c r="D27">
        <v>0</v>
      </c>
    </row>
    <row r="28" spans="1:4" x14ac:dyDescent="0.35">
      <c r="A28" t="s">
        <v>136</v>
      </c>
      <c r="B28">
        <v>27</v>
      </c>
      <c r="C28">
        <v>3.6842767127284186E-3</v>
      </c>
      <c r="D28">
        <v>0</v>
      </c>
    </row>
    <row r="29" spans="1:4" x14ac:dyDescent="0.35">
      <c r="A29" t="s">
        <v>137</v>
      </c>
      <c r="B29">
        <v>28</v>
      </c>
      <c r="C29">
        <v>11.218655224189948</v>
      </c>
      <c r="D29">
        <v>0</v>
      </c>
    </row>
    <row r="30" spans="1:4" x14ac:dyDescent="0.35">
      <c r="A30" t="s">
        <v>138</v>
      </c>
      <c r="B30">
        <v>29</v>
      </c>
      <c r="C30">
        <v>1.6646319268993431E-2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0.92732974632550258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1.417481445592558</v>
      </c>
      <c r="D40">
        <v>0</v>
      </c>
    </row>
    <row r="41" spans="1:4" x14ac:dyDescent="0.35">
      <c r="A41" t="s">
        <v>149</v>
      </c>
      <c r="B41">
        <v>40</v>
      </c>
      <c r="C41">
        <v>3.2145022925896951</v>
      </c>
      <c r="D41">
        <v>1.7647743079590228</v>
      </c>
    </row>
    <row r="42" spans="1:4" x14ac:dyDescent="0.35">
      <c r="A42" t="s">
        <v>150</v>
      </c>
      <c r="B42">
        <v>41</v>
      </c>
      <c r="C42">
        <v>5.7164385751690148</v>
      </c>
      <c r="D42">
        <v>4.2109670956396433E-3</v>
      </c>
    </row>
    <row r="43" spans="1:4" x14ac:dyDescent="0.35">
      <c r="A43" t="s">
        <v>151</v>
      </c>
      <c r="B43">
        <v>42</v>
      </c>
      <c r="C43">
        <v>1.4389045397166855</v>
      </c>
      <c r="D43">
        <v>0</v>
      </c>
    </row>
    <row r="44" spans="1:4" x14ac:dyDescent="0.35">
      <c r="A44" t="s">
        <v>152</v>
      </c>
      <c r="B44">
        <v>43</v>
      </c>
      <c r="C44">
        <v>28.476793715082344</v>
      </c>
      <c r="D44">
        <v>0.16639718305666973</v>
      </c>
    </row>
    <row r="45" spans="1:4" x14ac:dyDescent="0.35">
      <c r="A45" t="s">
        <v>153</v>
      </c>
      <c r="B45">
        <v>44</v>
      </c>
      <c r="C45">
        <v>13.815252126963328</v>
      </c>
      <c r="D45">
        <v>1.4700093944407768</v>
      </c>
    </row>
    <row r="46" spans="1:4" x14ac:dyDescent="0.35">
      <c r="A46" t="s">
        <v>154</v>
      </c>
      <c r="B46">
        <v>45</v>
      </c>
      <c r="C46">
        <v>17.599370368972391</v>
      </c>
      <c r="D46">
        <v>0.88973677809059148</v>
      </c>
    </row>
    <row r="47" spans="1:4" x14ac:dyDescent="0.35">
      <c r="A47" t="s">
        <v>155</v>
      </c>
      <c r="B47">
        <v>46</v>
      </c>
      <c r="C47">
        <v>23.816607407637967</v>
      </c>
      <c r="D47">
        <v>0.14441295166919554</v>
      </c>
    </row>
    <row r="48" spans="1:4" x14ac:dyDescent="0.35">
      <c r="A48" t="s">
        <v>156</v>
      </c>
      <c r="B48">
        <v>47</v>
      </c>
      <c r="C48">
        <v>15.332357912951927</v>
      </c>
      <c r="D48">
        <v>9.2482801106934364E-3</v>
      </c>
    </row>
    <row r="49" spans="1:4" x14ac:dyDescent="0.35">
      <c r="A49" t="s">
        <v>157</v>
      </c>
      <c r="B49">
        <v>48</v>
      </c>
      <c r="C49">
        <v>62.822236417675754</v>
      </c>
      <c r="D49">
        <v>0.89612091174368569</v>
      </c>
    </row>
    <row r="50" spans="1:4" x14ac:dyDescent="0.35">
      <c r="A50" t="s">
        <v>158</v>
      </c>
      <c r="B50">
        <v>49</v>
      </c>
      <c r="C50">
        <v>2.4639936275129939</v>
      </c>
      <c r="D50">
        <v>1.2731219502258364E-2</v>
      </c>
    </row>
    <row r="51" spans="1:4" x14ac:dyDescent="0.35">
      <c r="A51" t="s">
        <v>159</v>
      </c>
      <c r="B51">
        <v>50</v>
      </c>
      <c r="C51">
        <v>9.813693546599632</v>
      </c>
      <c r="D51">
        <v>5.3952066441844675E-3</v>
      </c>
    </row>
    <row r="52" spans="1:4" x14ac:dyDescent="0.35">
      <c r="A52" t="s">
        <v>160</v>
      </c>
      <c r="B52">
        <v>51</v>
      </c>
      <c r="C52">
        <v>259.96857113430866</v>
      </c>
      <c r="D52">
        <v>136.88742412892185</v>
      </c>
    </row>
    <row r="53" spans="1:4" x14ac:dyDescent="0.35">
      <c r="A53" t="s">
        <v>161</v>
      </c>
      <c r="B53">
        <v>52</v>
      </c>
      <c r="C53">
        <v>62.332530489428557</v>
      </c>
      <c r="D53">
        <v>5.0491414681602409</v>
      </c>
    </row>
    <row r="54" spans="1:4" x14ac:dyDescent="0.35">
      <c r="A54" t="s">
        <v>162</v>
      </c>
      <c r="B54">
        <v>53</v>
      </c>
      <c r="C54">
        <v>33.437633815425734</v>
      </c>
      <c r="D54">
        <v>164.05728719714884</v>
      </c>
    </row>
    <row r="55" spans="1:4" x14ac:dyDescent="0.35">
      <c r="A55" t="s">
        <v>163</v>
      </c>
      <c r="B55">
        <v>54</v>
      </c>
      <c r="C55">
        <v>34.834841793948186</v>
      </c>
      <c r="D55">
        <v>4.483369444740017</v>
      </c>
    </row>
    <row r="56" spans="1:4" x14ac:dyDescent="0.35">
      <c r="A56" t="s">
        <v>164</v>
      </c>
      <c r="B56">
        <v>55</v>
      </c>
      <c r="C56">
        <v>48.873642204603946</v>
      </c>
      <c r="D56">
        <v>40.166682908183709</v>
      </c>
    </row>
    <row r="57" spans="1:4" x14ac:dyDescent="0.35">
      <c r="A57" t="s">
        <v>165</v>
      </c>
      <c r="B57">
        <v>56</v>
      </c>
      <c r="C57">
        <v>86.628795213822301</v>
      </c>
      <c r="D57">
        <v>77.06008745630389</v>
      </c>
    </row>
    <row r="58" spans="1:4" x14ac:dyDescent="0.35">
      <c r="A58" t="s">
        <v>166</v>
      </c>
      <c r="B58">
        <v>57</v>
      </c>
      <c r="C58">
        <v>25.630888237128129</v>
      </c>
      <c r="D58">
        <v>19.182670901196698</v>
      </c>
    </row>
    <row r="59" spans="1:4" x14ac:dyDescent="0.35">
      <c r="A59" t="s">
        <v>167</v>
      </c>
      <c r="B59">
        <v>58</v>
      </c>
      <c r="C59">
        <v>22.312891333434607</v>
      </c>
      <c r="D59">
        <v>7.0563524859152782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0.11526864216633122</v>
      </c>
      <c r="D61">
        <v>8.0937801136953966E-2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111.32656739054221</v>
      </c>
      <c r="D63">
        <v>12.702615719647017</v>
      </c>
    </row>
    <row r="64" spans="1:4" x14ac:dyDescent="0.35">
      <c r="A64" t="s">
        <v>171</v>
      </c>
      <c r="B64">
        <v>63</v>
      </c>
      <c r="C64">
        <v>42.770349689129795</v>
      </c>
      <c r="D64">
        <v>138.07562752906773</v>
      </c>
    </row>
    <row r="65" spans="1:4" x14ac:dyDescent="0.35">
      <c r="A65" t="s">
        <v>172</v>
      </c>
      <c r="B65">
        <v>64</v>
      </c>
      <c r="C65">
        <v>5.6672918511789325E-3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256.76266315289257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1.6045384910395623E-2</v>
      </c>
      <c r="D70">
        <v>0</v>
      </c>
    </row>
    <row r="71" spans="1:4" x14ac:dyDescent="0.35">
      <c r="A71" t="s">
        <v>178</v>
      </c>
      <c r="B71">
        <v>70</v>
      </c>
      <c r="C71">
        <v>269.34104506753152</v>
      </c>
      <c r="D71">
        <v>0</v>
      </c>
    </row>
    <row r="72" spans="1:4" x14ac:dyDescent="0.35">
      <c r="A72" t="s">
        <v>179</v>
      </c>
      <c r="B72">
        <v>71</v>
      </c>
      <c r="C72">
        <v>51.88657744170392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452.83841285611362</v>
      </c>
      <c r="D74">
        <v>0</v>
      </c>
    </row>
    <row r="75" spans="1:4" x14ac:dyDescent="0.35">
      <c r="A75" t="s">
        <v>182</v>
      </c>
      <c r="B75">
        <v>74</v>
      </c>
      <c r="C75">
        <v>2.9842166942383216E-2</v>
      </c>
      <c r="D75">
        <v>0</v>
      </c>
    </row>
    <row r="76" spans="1:4" x14ac:dyDescent="0.35">
      <c r="A76" t="s">
        <v>183</v>
      </c>
      <c r="B76">
        <v>75</v>
      </c>
      <c r="C76">
        <v>19.513513144143872</v>
      </c>
      <c r="D76">
        <v>0</v>
      </c>
    </row>
    <row r="77" spans="1:4" x14ac:dyDescent="0.35">
      <c r="A77" t="s">
        <v>184</v>
      </c>
      <c r="B77">
        <v>76</v>
      </c>
      <c r="C77">
        <v>0.31189956342751868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108.47769340991054</v>
      </c>
      <c r="D79">
        <v>0</v>
      </c>
    </row>
    <row r="80" spans="1:4" x14ac:dyDescent="0.35">
      <c r="A80" t="s">
        <v>187</v>
      </c>
      <c r="B80">
        <v>79</v>
      </c>
      <c r="C80">
        <v>18.624596340106336</v>
      </c>
      <c r="D80">
        <v>0</v>
      </c>
    </row>
    <row r="81" spans="1:4" x14ac:dyDescent="0.35">
      <c r="A81" t="s">
        <v>188</v>
      </c>
      <c r="B81">
        <v>80</v>
      </c>
      <c r="C81">
        <v>1.3624318123864998E-2</v>
      </c>
      <c r="D81">
        <v>0</v>
      </c>
    </row>
    <row r="82" spans="1:4" x14ac:dyDescent="0.35">
      <c r="A82" t="s">
        <v>189</v>
      </c>
      <c r="B82">
        <v>81</v>
      </c>
      <c r="C82">
        <v>0.6968432296922773</v>
      </c>
      <c r="D82">
        <v>0</v>
      </c>
    </row>
    <row r="83" spans="1:4" x14ac:dyDescent="0.35">
      <c r="A83" t="s">
        <v>190</v>
      </c>
      <c r="B83">
        <v>82</v>
      </c>
      <c r="C83">
        <v>0.11181746341987207</v>
      </c>
      <c r="D83">
        <v>0</v>
      </c>
    </row>
    <row r="84" spans="1:4" x14ac:dyDescent="0.35">
      <c r="A84" t="s">
        <v>191</v>
      </c>
      <c r="B84">
        <v>83</v>
      </c>
      <c r="C84">
        <v>4.4304398499146781E-2</v>
      </c>
      <c r="D84">
        <v>0</v>
      </c>
    </row>
    <row r="85" spans="1:4" x14ac:dyDescent="0.35">
      <c r="A85" t="s">
        <v>192</v>
      </c>
      <c r="B85">
        <v>84</v>
      </c>
      <c r="C85">
        <v>2.4466699123371094</v>
      </c>
      <c r="D85">
        <v>0</v>
      </c>
    </row>
    <row r="86" spans="1:4" x14ac:dyDescent="0.35">
      <c r="A86" t="s">
        <v>193</v>
      </c>
      <c r="B86">
        <v>85</v>
      </c>
      <c r="C86">
        <v>0.19788385646628198</v>
      </c>
      <c r="D86">
        <v>5.8401924502887274E-2</v>
      </c>
    </row>
    <row r="87" spans="1:4" x14ac:dyDescent="0.35">
      <c r="A87" t="s">
        <v>194</v>
      </c>
      <c r="B87">
        <v>86</v>
      </c>
      <c r="C87">
        <v>27.52631980499369</v>
      </c>
      <c r="D87">
        <v>2.7964249488357269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1.8040551616656041E-2</v>
      </c>
      <c r="D89">
        <v>0</v>
      </c>
    </row>
    <row r="90" spans="1:4" x14ac:dyDescent="0.35">
      <c r="A90" t="s">
        <v>197</v>
      </c>
      <c r="B90">
        <v>89</v>
      </c>
      <c r="C90">
        <v>1.6483142958123338</v>
      </c>
      <c r="D90">
        <v>0.10978505795887379</v>
      </c>
    </row>
    <row r="91" spans="1:4" x14ac:dyDescent="0.35">
      <c r="A91" t="s">
        <v>198</v>
      </c>
      <c r="B91">
        <v>90</v>
      </c>
      <c r="C91">
        <v>672.40270834148237</v>
      </c>
      <c r="D91">
        <v>85.622234619804118</v>
      </c>
    </row>
    <row r="92" spans="1:4" x14ac:dyDescent="0.35">
      <c r="A92" t="s">
        <v>199</v>
      </c>
      <c r="B92">
        <v>91</v>
      </c>
      <c r="C92">
        <v>4.6801606315758207E-2</v>
      </c>
      <c r="D92">
        <v>0</v>
      </c>
    </row>
    <row r="93" spans="1:4" x14ac:dyDescent="0.35">
      <c r="A93" t="s">
        <v>200</v>
      </c>
      <c r="B93">
        <v>92</v>
      </c>
      <c r="C93">
        <v>0.15391862571549936</v>
      </c>
      <c r="D93">
        <v>0</v>
      </c>
    </row>
    <row r="94" spans="1:4" x14ac:dyDescent="0.35">
      <c r="A94" t="s">
        <v>201</v>
      </c>
      <c r="B94">
        <v>93</v>
      </c>
      <c r="C94">
        <v>1.7564047106702362E-2</v>
      </c>
      <c r="D94">
        <v>0</v>
      </c>
    </row>
    <row r="95" spans="1:4" x14ac:dyDescent="0.35">
      <c r="A95" t="s">
        <v>202</v>
      </c>
      <c r="B95">
        <v>94</v>
      </c>
      <c r="C95">
        <v>0</v>
      </c>
      <c r="D95">
        <v>6.3585164114797671E-2</v>
      </c>
    </row>
    <row r="96" spans="1:4" x14ac:dyDescent="0.35">
      <c r="A96" t="s">
        <v>203</v>
      </c>
      <c r="B96">
        <v>95</v>
      </c>
      <c r="C96">
        <v>2.8198617990475131E-2</v>
      </c>
      <c r="D96">
        <v>0</v>
      </c>
    </row>
    <row r="97" spans="1:4" x14ac:dyDescent="0.35">
      <c r="A97" t="s">
        <v>204</v>
      </c>
      <c r="B97">
        <v>96</v>
      </c>
      <c r="C97">
        <v>135.42586939853319</v>
      </c>
      <c r="D97">
        <v>89.762966753001891</v>
      </c>
    </row>
    <row r="98" spans="1:4" x14ac:dyDescent="0.35">
      <c r="A98" t="s">
        <v>205</v>
      </c>
      <c r="B98">
        <v>97</v>
      </c>
      <c r="C98">
        <v>15.969560129570967</v>
      </c>
      <c r="D98">
        <v>2.9851062803921624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21.447821128654972</v>
      </c>
      <c r="D100">
        <v>1.431255192785009</v>
      </c>
    </row>
    <row r="101" spans="1:4" x14ac:dyDescent="0.35">
      <c r="A101" t="s">
        <v>208</v>
      </c>
      <c r="B101">
        <v>100</v>
      </c>
      <c r="C101">
        <v>2.629886039630227</v>
      </c>
      <c r="D101">
        <v>0</v>
      </c>
    </row>
    <row r="102" spans="1:4" x14ac:dyDescent="0.35">
      <c r="A102" t="s">
        <v>209</v>
      </c>
      <c r="B102">
        <v>101</v>
      </c>
      <c r="C102">
        <v>22.895437797139802</v>
      </c>
      <c r="D102">
        <v>0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12.020119494627604</v>
      </c>
      <c r="D104">
        <v>0.47679767134710205</v>
      </c>
    </row>
    <row r="105" spans="1:4" x14ac:dyDescent="0.35">
      <c r="A105" t="s">
        <v>211</v>
      </c>
      <c r="B105">
        <v>104</v>
      </c>
      <c r="C105">
        <v>56.263211725752612</v>
      </c>
      <c r="D105">
        <v>0.84728703115020854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4.1170857640919793</v>
      </c>
      <c r="D107">
        <v>0.21288723529630399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14.654014078687645</v>
      </c>
      <c r="D109">
        <v>0.51290192197309803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0.43855651798195827</v>
      </c>
      <c r="D111">
        <v>4.6165417338461967E-2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12.835183886951938</v>
      </c>
      <c r="D113">
        <v>0.62687951360127481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2.2186985456378241</v>
      </c>
      <c r="D115">
        <v>4.0684195279565752E-2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98.081879566637468</v>
      </c>
      <c r="D118">
        <v>68.360366367956118</v>
      </c>
    </row>
    <row r="119" spans="1:4" x14ac:dyDescent="0.35">
      <c r="A119" t="s">
        <v>225</v>
      </c>
      <c r="B119">
        <v>118</v>
      </c>
      <c r="C119">
        <v>300.04600146806001</v>
      </c>
      <c r="D119">
        <v>51.127476455815973</v>
      </c>
    </row>
    <row r="120" spans="1:4" x14ac:dyDescent="0.35">
      <c r="A120" t="s">
        <v>226</v>
      </c>
      <c r="B120">
        <v>119</v>
      </c>
      <c r="C120">
        <v>38.245427154893996</v>
      </c>
      <c r="D120">
        <v>31.993201303394915</v>
      </c>
    </row>
    <row r="121" spans="1:4" x14ac:dyDescent="0.35">
      <c r="A121" t="s">
        <v>227</v>
      </c>
      <c r="B121">
        <v>120</v>
      </c>
      <c r="C121">
        <v>225.33264547724025</v>
      </c>
      <c r="D121">
        <v>113.7104915271798</v>
      </c>
    </row>
    <row r="122" spans="1:4" x14ac:dyDescent="0.35">
      <c r="A122" t="s">
        <v>228</v>
      </c>
      <c r="B122">
        <v>121</v>
      </c>
      <c r="C122">
        <v>319.20657737222302</v>
      </c>
      <c r="D122">
        <v>1038.7344891426935</v>
      </c>
    </row>
    <row r="123" spans="1:4" x14ac:dyDescent="0.35">
      <c r="A123" t="s">
        <v>229</v>
      </c>
      <c r="B123">
        <v>122</v>
      </c>
      <c r="C123">
        <v>100.09197553524194</v>
      </c>
      <c r="D123">
        <v>29.793506898529571</v>
      </c>
    </row>
    <row r="124" spans="1:4" x14ac:dyDescent="0.35">
      <c r="A124" t="s">
        <v>230</v>
      </c>
      <c r="B124">
        <v>123</v>
      </c>
      <c r="C124">
        <v>139.55866575313735</v>
      </c>
      <c r="D124">
        <v>1.2772368232881215</v>
      </c>
    </row>
    <row r="125" spans="1:4" x14ac:dyDescent="0.35">
      <c r="A125" t="s">
        <v>231</v>
      </c>
      <c r="B125">
        <v>124</v>
      </c>
      <c r="C125">
        <v>1607.2940771614235</v>
      </c>
      <c r="D125">
        <v>46.574403428250712</v>
      </c>
    </row>
    <row r="126" spans="1:4" x14ac:dyDescent="0.35">
      <c r="A126" t="s">
        <v>232</v>
      </c>
      <c r="B126">
        <v>125</v>
      </c>
      <c r="C126">
        <v>117.4725577849528</v>
      </c>
      <c r="D126">
        <v>160.73270901352382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177.39357999194584</v>
      </c>
      <c r="D151">
        <v>618.94722454372538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78.569974957955623</v>
      </c>
      <c r="D153">
        <v>38.146651054645588</v>
      </c>
    </row>
    <row r="154" spans="1:4" x14ac:dyDescent="0.35">
      <c r="A154" t="s">
        <v>260</v>
      </c>
      <c r="B154">
        <v>153</v>
      </c>
      <c r="C154">
        <v>6.8479178432391405</v>
      </c>
      <c r="D154">
        <v>3.6520866654881896</v>
      </c>
    </row>
    <row r="155" spans="1:4" x14ac:dyDescent="0.35">
      <c r="A155" t="s">
        <v>261</v>
      </c>
      <c r="B155">
        <v>154</v>
      </c>
      <c r="C155">
        <v>369.1661258183081</v>
      </c>
      <c r="D155">
        <v>106.42700502972735</v>
      </c>
    </row>
    <row r="156" spans="1:4" x14ac:dyDescent="0.35">
      <c r="A156" t="s">
        <v>327</v>
      </c>
      <c r="B156">
        <v>155</v>
      </c>
      <c r="C156">
        <v>244.96011943931191</v>
      </c>
      <c r="D156">
        <v>113.33957574066241</v>
      </c>
    </row>
    <row r="157" spans="1:4" x14ac:dyDescent="0.35">
      <c r="A157" t="s">
        <v>262</v>
      </c>
      <c r="B157">
        <v>156</v>
      </c>
      <c r="C157">
        <v>232.35774336320944</v>
      </c>
      <c r="D157">
        <v>968.43817123450674</v>
      </c>
    </row>
    <row r="158" spans="1:4" x14ac:dyDescent="0.35">
      <c r="A158" t="s">
        <v>263</v>
      </c>
      <c r="B158">
        <v>157</v>
      </c>
      <c r="C158">
        <v>15.982859763554474</v>
      </c>
      <c r="D158">
        <v>60.079312916688288</v>
      </c>
    </row>
    <row r="159" spans="1:4" x14ac:dyDescent="0.35">
      <c r="A159" t="s">
        <v>264</v>
      </c>
      <c r="B159">
        <v>158</v>
      </c>
      <c r="C159">
        <v>47.452754105648928</v>
      </c>
      <c r="D159">
        <v>187.22507114414682</v>
      </c>
    </row>
    <row r="160" spans="1:4" x14ac:dyDescent="0.35">
      <c r="A160" t="s">
        <v>265</v>
      </c>
      <c r="B160">
        <v>159</v>
      </c>
      <c r="C160">
        <v>1.7537187564687426</v>
      </c>
      <c r="D160">
        <v>1.5407053429349933</v>
      </c>
    </row>
    <row r="161" spans="1:4" x14ac:dyDescent="0.35">
      <c r="A161" t="s">
        <v>266</v>
      </c>
      <c r="B161">
        <v>160</v>
      </c>
      <c r="C161">
        <v>95.76938866032161</v>
      </c>
      <c r="D161">
        <v>99.837945408653098</v>
      </c>
    </row>
    <row r="162" spans="1:4" x14ac:dyDescent="0.35">
      <c r="A162" t="s">
        <v>267</v>
      </c>
      <c r="B162">
        <v>161</v>
      </c>
      <c r="C162">
        <v>1.2945069011826975</v>
      </c>
      <c r="D162">
        <v>5.5933980457327994</v>
      </c>
    </row>
    <row r="163" spans="1:4" x14ac:dyDescent="0.35">
      <c r="A163" t="s">
        <v>268</v>
      </c>
      <c r="B163">
        <v>162</v>
      </c>
      <c r="C163">
        <v>137.2802373204008</v>
      </c>
      <c r="D163">
        <v>142.60423655712131</v>
      </c>
    </row>
    <row r="164" spans="1:4" x14ac:dyDescent="0.35">
      <c r="A164" t="s">
        <v>269</v>
      </c>
      <c r="B164">
        <v>163</v>
      </c>
      <c r="C164">
        <v>105.36511614247293</v>
      </c>
      <c r="D164">
        <v>234.07978890336807</v>
      </c>
    </row>
    <row r="165" spans="1:4" x14ac:dyDescent="0.35">
      <c r="A165" t="s">
        <v>270</v>
      </c>
      <c r="B165">
        <v>164</v>
      </c>
      <c r="C165">
        <v>135.24421753026479</v>
      </c>
      <c r="D165">
        <v>171.94052556781085</v>
      </c>
    </row>
    <row r="166" spans="1:4" x14ac:dyDescent="0.35">
      <c r="A166" t="s">
        <v>271</v>
      </c>
      <c r="B166">
        <v>165</v>
      </c>
      <c r="C166">
        <v>218.06041499115449</v>
      </c>
      <c r="D166">
        <v>812.35919415896899</v>
      </c>
    </row>
    <row r="167" spans="1:4" x14ac:dyDescent="0.35">
      <c r="A167" t="s">
        <v>272</v>
      </c>
      <c r="B167">
        <v>166</v>
      </c>
      <c r="C167">
        <v>119.06708451177559</v>
      </c>
      <c r="D167">
        <v>365.45916771353649</v>
      </c>
    </row>
    <row r="168" spans="1:4" x14ac:dyDescent="0.35">
      <c r="A168" t="s">
        <v>273</v>
      </c>
      <c r="B168">
        <v>167</v>
      </c>
      <c r="C168">
        <v>70.078668360667507</v>
      </c>
      <c r="D168">
        <v>66.404426622312442</v>
      </c>
    </row>
    <row r="169" spans="1:4" x14ac:dyDescent="0.35">
      <c r="A169" t="s">
        <v>274</v>
      </c>
      <c r="B169">
        <v>168</v>
      </c>
      <c r="C169">
        <v>504.50089387903154</v>
      </c>
      <c r="D169">
        <v>448.29766600925637</v>
      </c>
    </row>
    <row r="170" spans="1:4" x14ac:dyDescent="0.35">
      <c r="A170" t="s">
        <v>275</v>
      </c>
      <c r="B170">
        <v>169</v>
      </c>
      <c r="C170">
        <v>55.442031641916635</v>
      </c>
      <c r="D170">
        <v>369.66941228945791</v>
      </c>
    </row>
    <row r="171" spans="1:4" x14ac:dyDescent="0.35">
      <c r="A171" t="s">
        <v>276</v>
      </c>
      <c r="B171">
        <v>170</v>
      </c>
      <c r="C171">
        <v>85.4495573878648</v>
      </c>
      <c r="D171">
        <v>185.93080377767524</v>
      </c>
    </row>
    <row r="172" spans="1:4" x14ac:dyDescent="0.35">
      <c r="A172" t="s">
        <v>277</v>
      </c>
      <c r="B172">
        <v>171</v>
      </c>
      <c r="C172">
        <v>5.5959319604722237</v>
      </c>
      <c r="D172">
        <v>6.3170989753926392</v>
      </c>
    </row>
    <row r="173" spans="1:4" x14ac:dyDescent="0.35">
      <c r="A173" t="s">
        <v>278</v>
      </c>
      <c r="B173">
        <v>172</v>
      </c>
      <c r="C173">
        <v>474.47810740290817</v>
      </c>
      <c r="D173">
        <v>355.60025129664081</v>
      </c>
    </row>
    <row r="174" spans="1:4" x14ac:dyDescent="0.35">
      <c r="A174" t="s">
        <v>279</v>
      </c>
      <c r="B174">
        <v>173</v>
      </c>
      <c r="C174">
        <v>290.4303530406923</v>
      </c>
      <c r="D174">
        <v>940.52092980422162</v>
      </c>
    </row>
    <row r="175" spans="1:4" x14ac:dyDescent="0.35">
      <c r="A175" t="s">
        <v>280</v>
      </c>
      <c r="B175">
        <v>174</v>
      </c>
      <c r="C175">
        <v>192.31053556271522</v>
      </c>
      <c r="D175">
        <v>534.36642839223509</v>
      </c>
    </row>
    <row r="176" spans="1:4" x14ac:dyDescent="0.35">
      <c r="A176" t="s">
        <v>281</v>
      </c>
      <c r="B176">
        <v>175</v>
      </c>
      <c r="C176">
        <v>243.07764253984598</v>
      </c>
      <c r="D176">
        <v>918.60176451933228</v>
      </c>
    </row>
    <row r="177" spans="1:4" x14ac:dyDescent="0.35">
      <c r="A177" t="s">
        <v>282</v>
      </c>
      <c r="B177">
        <v>176</v>
      </c>
      <c r="C177">
        <v>0.61329350058854615</v>
      </c>
      <c r="D177">
        <v>0</v>
      </c>
    </row>
    <row r="178" spans="1:4" x14ac:dyDescent="0.35">
      <c r="A178" t="s">
        <v>283</v>
      </c>
      <c r="B178">
        <v>177</v>
      </c>
      <c r="C178">
        <v>0.64704978293904558</v>
      </c>
      <c r="D178">
        <v>0</v>
      </c>
    </row>
    <row r="179" spans="1:4" x14ac:dyDescent="0.35">
      <c r="A179" t="s">
        <v>284</v>
      </c>
      <c r="B179">
        <v>178</v>
      </c>
      <c r="C179">
        <v>0.46136684290690588</v>
      </c>
      <c r="D179">
        <v>0</v>
      </c>
    </row>
    <row r="180" spans="1:4" x14ac:dyDescent="0.35">
      <c r="A180" t="s">
        <v>285</v>
      </c>
      <c r="B180">
        <v>179</v>
      </c>
      <c r="C180">
        <v>1.4595412585469234</v>
      </c>
      <c r="D180">
        <v>1.1337249701007188</v>
      </c>
    </row>
    <row r="181" spans="1:4" x14ac:dyDescent="0.35">
      <c r="A181" t="s">
        <v>286</v>
      </c>
      <c r="B181">
        <v>180</v>
      </c>
      <c r="C181">
        <v>0.1398632555650762</v>
      </c>
      <c r="D181">
        <v>0</v>
      </c>
    </row>
    <row r="182" spans="1:4" x14ac:dyDescent="0.35">
      <c r="A182" t="s">
        <v>287</v>
      </c>
      <c r="B182">
        <v>181</v>
      </c>
      <c r="C182">
        <v>0.21353982544943839</v>
      </c>
      <c r="D182">
        <v>0</v>
      </c>
    </row>
    <row r="183" spans="1:4" x14ac:dyDescent="0.35">
      <c r="A183" t="s">
        <v>288</v>
      </c>
      <c r="B183">
        <v>182</v>
      </c>
      <c r="C183">
        <v>0.43752207343829363</v>
      </c>
      <c r="D183">
        <v>0.26869628867147577</v>
      </c>
    </row>
    <row r="184" spans="1:4" x14ac:dyDescent="0.35">
      <c r="A184" t="s">
        <v>289</v>
      </c>
      <c r="B184">
        <v>183</v>
      </c>
      <c r="C184">
        <v>0.15462892831251807</v>
      </c>
      <c r="D184">
        <v>0</v>
      </c>
    </row>
    <row r="185" spans="1:4" x14ac:dyDescent="0.35">
      <c r="A185" t="s">
        <v>290</v>
      </c>
      <c r="B185">
        <v>184</v>
      </c>
      <c r="C185">
        <v>1.9452702997916183E-2</v>
      </c>
      <c r="D185">
        <v>0</v>
      </c>
    </row>
    <row r="186" spans="1:4" x14ac:dyDescent="0.35">
      <c r="A186" t="s">
        <v>291</v>
      </c>
      <c r="B186">
        <v>185</v>
      </c>
      <c r="C186">
        <v>0.78159836100288915</v>
      </c>
      <c r="D186">
        <v>0</v>
      </c>
    </row>
    <row r="187" spans="1:4" x14ac:dyDescent="0.35">
      <c r="A187" t="s">
        <v>292</v>
      </c>
      <c r="B187">
        <v>186</v>
      </c>
      <c r="C187">
        <v>1.1302577528833408</v>
      </c>
      <c r="D187">
        <v>1.1044886615345</v>
      </c>
    </row>
    <row r="188" spans="1:4" x14ac:dyDescent="0.35">
      <c r="A188" t="s">
        <v>293</v>
      </c>
      <c r="B188">
        <v>187</v>
      </c>
      <c r="C188">
        <v>2.7721222932411988E-3</v>
      </c>
      <c r="D188">
        <v>0</v>
      </c>
    </row>
    <row r="189" spans="1:4" x14ac:dyDescent="0.35">
      <c r="A189" t="s">
        <v>294</v>
      </c>
      <c r="B189">
        <v>188</v>
      </c>
      <c r="C189">
        <v>2.2257083756417702</v>
      </c>
      <c r="D189">
        <v>2.8464334090331742</v>
      </c>
    </row>
    <row r="190" spans="1:4" x14ac:dyDescent="0.35">
      <c r="A190" t="s">
        <v>295</v>
      </c>
      <c r="B190">
        <v>189</v>
      </c>
      <c r="C190">
        <v>4.4375838815431736</v>
      </c>
      <c r="D190">
        <v>4.8116756858831646</v>
      </c>
    </row>
    <row r="191" spans="1:4" x14ac:dyDescent="0.35">
      <c r="A191" t="s">
        <v>296</v>
      </c>
      <c r="B191">
        <v>190</v>
      </c>
      <c r="C191">
        <v>10.037719483827313</v>
      </c>
      <c r="D191">
        <v>12.836603268886559</v>
      </c>
    </row>
    <row r="192" spans="1:4" x14ac:dyDescent="0.35">
      <c r="A192" t="s">
        <v>297</v>
      </c>
      <c r="B192">
        <v>191</v>
      </c>
      <c r="C192">
        <v>5.659639970562246</v>
      </c>
      <c r="D192">
        <v>8.7911155497023579</v>
      </c>
    </row>
    <row r="193" spans="1:4" x14ac:dyDescent="0.35">
      <c r="A193" t="s">
        <v>298</v>
      </c>
      <c r="B193">
        <v>192</v>
      </c>
      <c r="C193">
        <v>0.86714920599968981</v>
      </c>
      <c r="D193">
        <v>0.99566868913937612</v>
      </c>
    </row>
    <row r="194" spans="1:4" x14ac:dyDescent="0.35">
      <c r="A194" t="s">
        <v>299</v>
      </c>
      <c r="B194">
        <v>193</v>
      </c>
      <c r="C194">
        <v>2.4718365729167511</v>
      </c>
      <c r="D194">
        <v>3.2698587766151808</v>
      </c>
    </row>
    <row r="195" spans="1:4" x14ac:dyDescent="0.35">
      <c r="A195" t="s">
        <v>300</v>
      </c>
      <c r="B195">
        <v>194</v>
      </c>
      <c r="C195">
        <v>1.3841634791482422</v>
      </c>
      <c r="D195">
        <v>1.7479902393504414</v>
      </c>
    </row>
    <row r="196" spans="1:4" x14ac:dyDescent="0.35">
      <c r="A196" t="s">
        <v>301</v>
      </c>
      <c r="B196">
        <v>195</v>
      </c>
      <c r="C196">
        <v>1.7516054621889166</v>
      </c>
      <c r="D196">
        <v>2.2013641298459712</v>
      </c>
    </row>
    <row r="197" spans="1:4" x14ac:dyDescent="0.35">
      <c r="A197" t="s">
        <v>302</v>
      </c>
      <c r="B197">
        <v>196</v>
      </c>
      <c r="C197">
        <v>32.779036806065612</v>
      </c>
      <c r="D197">
        <v>135.16756986018817</v>
      </c>
    </row>
    <row r="198" spans="1:4" x14ac:dyDescent="0.35">
      <c r="A198" t="s">
        <v>303</v>
      </c>
      <c r="B198">
        <v>197</v>
      </c>
      <c r="C198">
        <v>141.69904665701341</v>
      </c>
      <c r="D198">
        <v>288.91103658792963</v>
      </c>
    </row>
    <row r="199" spans="1:4" x14ac:dyDescent="0.35">
      <c r="A199" t="s">
        <v>304</v>
      </c>
      <c r="B199">
        <v>198</v>
      </c>
      <c r="C199">
        <v>38.729977374674135</v>
      </c>
      <c r="D199">
        <v>154.76820691469041</v>
      </c>
    </row>
    <row r="200" spans="1:4" x14ac:dyDescent="0.35">
      <c r="A200" t="s">
        <v>305</v>
      </c>
      <c r="B200">
        <v>199</v>
      </c>
      <c r="C200">
        <v>8.673411329285118</v>
      </c>
      <c r="D200">
        <v>32.736414077651503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2.4059894564900026</v>
      </c>
      <c r="D2">
        <v>0</v>
      </c>
    </row>
    <row r="3" spans="1:4" x14ac:dyDescent="0.35">
      <c r="A3" t="s">
        <v>111</v>
      </c>
      <c r="B3">
        <v>2</v>
      </c>
      <c r="C3">
        <v>810.75642536295049</v>
      </c>
      <c r="D3">
        <v>494.80648282640624</v>
      </c>
    </row>
    <row r="4" spans="1:4" x14ac:dyDescent="0.35">
      <c r="A4" t="s">
        <v>112</v>
      </c>
      <c r="B4">
        <v>3</v>
      </c>
      <c r="C4">
        <v>1346.5487212138178</v>
      </c>
      <c r="D4">
        <v>183.7995479125656</v>
      </c>
    </row>
    <row r="5" spans="1:4" x14ac:dyDescent="0.35">
      <c r="A5" t="s">
        <v>113</v>
      </c>
      <c r="B5">
        <v>4</v>
      </c>
      <c r="C5">
        <v>7129.5641077647842</v>
      </c>
      <c r="D5">
        <v>8254.6608777005476</v>
      </c>
    </row>
    <row r="6" spans="1:4" x14ac:dyDescent="0.35">
      <c r="A6" t="s">
        <v>114</v>
      </c>
      <c r="B6">
        <v>5</v>
      </c>
      <c r="C6">
        <v>2315.532874253397</v>
      </c>
      <c r="D6">
        <v>6.9742396201511383</v>
      </c>
    </row>
    <row r="7" spans="1:4" x14ac:dyDescent="0.35">
      <c r="A7" t="s">
        <v>115</v>
      </c>
      <c r="B7">
        <v>6</v>
      </c>
      <c r="C7">
        <v>5.208685166682482</v>
      </c>
      <c r="D7">
        <v>18.276012679996022</v>
      </c>
    </row>
    <row r="8" spans="1:4" x14ac:dyDescent="0.35">
      <c r="A8" t="s">
        <v>116</v>
      </c>
      <c r="B8">
        <v>7</v>
      </c>
      <c r="C8">
        <v>5.0167508799704805</v>
      </c>
      <c r="D8">
        <v>8.9742785869744957</v>
      </c>
    </row>
    <row r="9" spans="1:4" x14ac:dyDescent="0.35">
      <c r="A9" t="s">
        <v>117</v>
      </c>
      <c r="B9">
        <v>8</v>
      </c>
      <c r="C9">
        <v>3743.9108470642987</v>
      </c>
      <c r="D9">
        <v>266.487338132692</v>
      </c>
    </row>
    <row r="10" spans="1:4" x14ac:dyDescent="0.35">
      <c r="A10" t="s">
        <v>118</v>
      </c>
      <c r="B10">
        <v>9</v>
      </c>
      <c r="C10">
        <v>169.57368504928459</v>
      </c>
      <c r="D10">
        <v>258.45878682429702</v>
      </c>
    </row>
    <row r="11" spans="1:4" x14ac:dyDescent="0.35">
      <c r="A11" t="s">
        <v>119</v>
      </c>
      <c r="B11">
        <v>10</v>
      </c>
      <c r="C11">
        <v>228.98680631092273</v>
      </c>
      <c r="D11">
        <v>518.56915330341826</v>
      </c>
    </row>
    <row r="12" spans="1:4" x14ac:dyDescent="0.35">
      <c r="A12" t="s">
        <v>120</v>
      </c>
      <c r="B12">
        <v>11</v>
      </c>
      <c r="C12">
        <v>695.85342078850465</v>
      </c>
      <c r="D12">
        <v>515.72827593962199</v>
      </c>
    </row>
    <row r="13" spans="1:4" x14ac:dyDescent="0.35">
      <c r="A13" t="s">
        <v>121</v>
      </c>
      <c r="B13">
        <v>12</v>
      </c>
      <c r="C13">
        <v>85.677324323724363</v>
      </c>
      <c r="D13">
        <v>198.76844655827347</v>
      </c>
    </row>
    <row r="14" spans="1:4" x14ac:dyDescent="0.35">
      <c r="A14" t="s">
        <v>122</v>
      </c>
      <c r="B14">
        <v>13</v>
      </c>
      <c r="C14">
        <v>95.5301909718942</v>
      </c>
      <c r="D14">
        <v>0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1.3564038888686702</v>
      </c>
      <c r="D16">
        <v>3.0876426074368908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363.60483457714582</v>
      </c>
      <c r="D19">
        <v>33.511278658802368</v>
      </c>
    </row>
    <row r="20" spans="1:4" x14ac:dyDescent="0.35">
      <c r="A20" t="s">
        <v>128</v>
      </c>
      <c r="B20">
        <v>19</v>
      </c>
      <c r="C20">
        <v>586.92780201663675</v>
      </c>
      <c r="D20">
        <v>442.937068778732</v>
      </c>
    </row>
    <row r="21" spans="1:4" x14ac:dyDescent="0.35">
      <c r="A21" t="s">
        <v>129</v>
      </c>
      <c r="B21">
        <v>20</v>
      </c>
      <c r="C21">
        <v>29.195670974606244</v>
      </c>
      <c r="D21">
        <v>0</v>
      </c>
    </row>
    <row r="22" spans="1:4" x14ac:dyDescent="0.35">
      <c r="A22" t="s">
        <v>130</v>
      </c>
      <c r="B22">
        <v>21</v>
      </c>
      <c r="C22">
        <v>112.91396405079315</v>
      </c>
      <c r="D22">
        <v>0</v>
      </c>
    </row>
    <row r="23" spans="1:4" x14ac:dyDescent="0.35">
      <c r="A23" t="s">
        <v>131</v>
      </c>
      <c r="B23">
        <v>22</v>
      </c>
      <c r="C23">
        <v>1525.1620277430161</v>
      </c>
      <c r="D23">
        <v>0</v>
      </c>
    </row>
    <row r="24" spans="1:4" x14ac:dyDescent="0.35">
      <c r="A24" t="s">
        <v>132</v>
      </c>
      <c r="B24">
        <v>23</v>
      </c>
      <c r="C24">
        <v>39.377213008036328</v>
      </c>
      <c r="D24">
        <v>0</v>
      </c>
    </row>
    <row r="25" spans="1:4" x14ac:dyDescent="0.35">
      <c r="A25" t="s">
        <v>133</v>
      </c>
      <c r="B25">
        <v>24</v>
      </c>
      <c r="C25">
        <v>0.26612277411631724</v>
      </c>
      <c r="D25">
        <v>0</v>
      </c>
    </row>
    <row r="26" spans="1:4" x14ac:dyDescent="0.35">
      <c r="A26" t="s">
        <v>134</v>
      </c>
      <c r="B26">
        <v>25</v>
      </c>
      <c r="C26">
        <v>6.7487331795338061</v>
      </c>
      <c r="D26">
        <v>0</v>
      </c>
    </row>
    <row r="27" spans="1:4" x14ac:dyDescent="0.35">
      <c r="A27" t="s">
        <v>135</v>
      </c>
      <c r="B27">
        <v>26</v>
      </c>
      <c r="C27">
        <v>52.470956979176925</v>
      </c>
      <c r="D27">
        <v>0</v>
      </c>
    </row>
    <row r="28" spans="1:4" x14ac:dyDescent="0.35">
      <c r="A28" t="s">
        <v>136</v>
      </c>
      <c r="B28">
        <v>27</v>
      </c>
      <c r="C28">
        <v>19.019171347200743</v>
      </c>
      <c r="D28">
        <v>0</v>
      </c>
    </row>
    <row r="29" spans="1:4" x14ac:dyDescent="0.35">
      <c r="A29" t="s">
        <v>137</v>
      </c>
      <c r="B29">
        <v>28</v>
      </c>
      <c r="C29">
        <v>22611.878303432284</v>
      </c>
      <c r="D29">
        <v>557.40259263226665</v>
      </c>
    </row>
    <row r="30" spans="1:4" x14ac:dyDescent="0.35">
      <c r="A30" t="s">
        <v>138</v>
      </c>
      <c r="B30">
        <v>29</v>
      </c>
      <c r="C30">
        <v>5603.7320931872855</v>
      </c>
      <c r="D30">
        <v>18213.19689032952</v>
      </c>
    </row>
    <row r="31" spans="1:4" x14ac:dyDescent="0.35">
      <c r="A31" t="s">
        <v>139</v>
      </c>
      <c r="B31">
        <v>30</v>
      </c>
      <c r="C31">
        <v>441.01709265676971</v>
      </c>
      <c r="D31">
        <v>142.88888220594532</v>
      </c>
    </row>
    <row r="32" spans="1:4" x14ac:dyDescent="0.35">
      <c r="A32" t="s">
        <v>140</v>
      </c>
      <c r="B32">
        <v>31</v>
      </c>
      <c r="C32">
        <v>4.0433594627474322E-3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1153.3692192287383</v>
      </c>
      <c r="D34">
        <v>0</v>
      </c>
    </row>
    <row r="35" spans="1:4" x14ac:dyDescent="0.35">
      <c r="A35" t="s">
        <v>143</v>
      </c>
      <c r="B35">
        <v>34</v>
      </c>
      <c r="C35">
        <v>47.429817564106258</v>
      </c>
      <c r="D35">
        <v>0</v>
      </c>
    </row>
    <row r="36" spans="1:4" x14ac:dyDescent="0.35">
      <c r="A36" t="s">
        <v>144</v>
      </c>
      <c r="B36">
        <v>35</v>
      </c>
      <c r="C36">
        <v>2.1170823795380738</v>
      </c>
      <c r="D36">
        <v>0</v>
      </c>
    </row>
    <row r="37" spans="1:4" x14ac:dyDescent="0.35">
      <c r="A37" t="s">
        <v>145</v>
      </c>
      <c r="B37">
        <v>36</v>
      </c>
      <c r="C37">
        <v>10.979858831489338</v>
      </c>
      <c r="D37">
        <v>0</v>
      </c>
    </row>
    <row r="38" spans="1:4" x14ac:dyDescent="0.35">
      <c r="A38" t="s">
        <v>146</v>
      </c>
      <c r="B38">
        <v>37</v>
      </c>
      <c r="C38">
        <v>2.8059979172354641</v>
      </c>
      <c r="D38">
        <v>0</v>
      </c>
    </row>
    <row r="39" spans="1:4" x14ac:dyDescent="0.35">
      <c r="A39" t="s">
        <v>147</v>
      </c>
      <c r="B39">
        <v>38</v>
      </c>
      <c r="C39">
        <v>107.43433172556561</v>
      </c>
      <c r="D39">
        <v>0</v>
      </c>
    </row>
    <row r="40" spans="1:4" x14ac:dyDescent="0.35">
      <c r="A40" t="s">
        <v>148</v>
      </c>
      <c r="B40">
        <v>39</v>
      </c>
      <c r="C40">
        <v>337.18826011703356</v>
      </c>
      <c r="D40">
        <v>5.674469445500689</v>
      </c>
    </row>
    <row r="41" spans="1:4" x14ac:dyDescent="0.35">
      <c r="A41" t="s">
        <v>149</v>
      </c>
      <c r="B41">
        <v>40</v>
      </c>
      <c r="C41">
        <v>94.749891605441789</v>
      </c>
      <c r="D41">
        <v>0</v>
      </c>
    </row>
    <row r="42" spans="1:4" x14ac:dyDescent="0.35">
      <c r="A42" t="s">
        <v>150</v>
      </c>
      <c r="B42">
        <v>41</v>
      </c>
      <c r="C42">
        <v>458.6612029595492</v>
      </c>
      <c r="D42">
        <v>451.80201061563707</v>
      </c>
    </row>
    <row r="43" spans="1:4" x14ac:dyDescent="0.35">
      <c r="A43" t="s">
        <v>151</v>
      </c>
      <c r="B43">
        <v>42</v>
      </c>
      <c r="C43">
        <v>224.52454664402367</v>
      </c>
      <c r="D43">
        <v>486.8867754692954</v>
      </c>
    </row>
    <row r="44" spans="1:4" x14ac:dyDescent="0.35">
      <c r="A44" t="s">
        <v>152</v>
      </c>
      <c r="B44">
        <v>43</v>
      </c>
      <c r="C44">
        <v>1826.7683367155935</v>
      </c>
      <c r="D44">
        <v>1575.7737516038812</v>
      </c>
    </row>
    <row r="45" spans="1:4" x14ac:dyDescent="0.35">
      <c r="A45" t="s">
        <v>153</v>
      </c>
      <c r="B45">
        <v>44</v>
      </c>
      <c r="C45">
        <v>622.55480704796139</v>
      </c>
      <c r="D45">
        <v>3559.4955021409473</v>
      </c>
    </row>
    <row r="46" spans="1:4" x14ac:dyDescent="0.35">
      <c r="A46" t="s">
        <v>154</v>
      </c>
      <c r="B46">
        <v>45</v>
      </c>
      <c r="C46">
        <v>1006.6885564024727</v>
      </c>
      <c r="D46">
        <v>1554.4264618152924</v>
      </c>
    </row>
    <row r="47" spans="1:4" x14ac:dyDescent="0.35">
      <c r="A47" t="s">
        <v>155</v>
      </c>
      <c r="B47">
        <v>46</v>
      </c>
      <c r="C47">
        <v>770.32871848349464</v>
      </c>
      <c r="D47">
        <v>125.96561597407646</v>
      </c>
    </row>
    <row r="48" spans="1:4" x14ac:dyDescent="0.35">
      <c r="A48" t="s">
        <v>156</v>
      </c>
      <c r="B48">
        <v>47</v>
      </c>
      <c r="C48">
        <v>2003.9655023821849</v>
      </c>
      <c r="D48">
        <v>659.32648465316231</v>
      </c>
    </row>
    <row r="49" spans="1:4" x14ac:dyDescent="0.35">
      <c r="A49" t="s">
        <v>157</v>
      </c>
      <c r="B49">
        <v>48</v>
      </c>
      <c r="C49">
        <v>4308.8580626808871</v>
      </c>
      <c r="D49">
        <v>10123.356459099987</v>
      </c>
    </row>
    <row r="50" spans="1:4" x14ac:dyDescent="0.35">
      <c r="A50" t="s">
        <v>158</v>
      </c>
      <c r="B50">
        <v>49</v>
      </c>
      <c r="C50">
        <v>130.80719699923884</v>
      </c>
      <c r="D50">
        <v>171.66782308960785</v>
      </c>
    </row>
    <row r="51" spans="1:4" x14ac:dyDescent="0.35">
      <c r="A51" t="s">
        <v>159</v>
      </c>
      <c r="B51">
        <v>50</v>
      </c>
      <c r="C51">
        <v>354.39873772246318</v>
      </c>
      <c r="D51">
        <v>673.09568161861603</v>
      </c>
    </row>
    <row r="52" spans="1:4" x14ac:dyDescent="0.35">
      <c r="A52" t="s">
        <v>160</v>
      </c>
      <c r="B52">
        <v>51</v>
      </c>
      <c r="C52">
        <v>13513.353067010385</v>
      </c>
      <c r="D52">
        <v>39070.628661064293</v>
      </c>
    </row>
    <row r="53" spans="1:4" x14ac:dyDescent="0.35">
      <c r="A53" t="s">
        <v>161</v>
      </c>
      <c r="B53">
        <v>52</v>
      </c>
      <c r="C53">
        <v>3298.7950450943531</v>
      </c>
      <c r="D53">
        <v>2491.0197642919334</v>
      </c>
    </row>
    <row r="54" spans="1:4" x14ac:dyDescent="0.35">
      <c r="A54" t="s">
        <v>162</v>
      </c>
      <c r="B54">
        <v>53</v>
      </c>
      <c r="C54">
        <v>2140.8167277430625</v>
      </c>
      <c r="D54">
        <v>844.11139393383689</v>
      </c>
    </row>
    <row r="55" spans="1:4" x14ac:dyDescent="0.35">
      <c r="A55" t="s">
        <v>163</v>
      </c>
      <c r="B55">
        <v>54</v>
      </c>
      <c r="C55">
        <v>617.33734554035482</v>
      </c>
      <c r="D55">
        <v>4453.857928578831</v>
      </c>
    </row>
    <row r="56" spans="1:4" x14ac:dyDescent="0.35">
      <c r="A56" t="s">
        <v>164</v>
      </c>
      <c r="B56">
        <v>55</v>
      </c>
      <c r="C56">
        <v>4625.1493870315362</v>
      </c>
      <c r="D56">
        <v>3657.4146861709128</v>
      </c>
    </row>
    <row r="57" spans="1:4" x14ac:dyDescent="0.35">
      <c r="A57" t="s">
        <v>165</v>
      </c>
      <c r="B57">
        <v>56</v>
      </c>
      <c r="C57">
        <v>5874.189506267704</v>
      </c>
      <c r="D57">
        <v>1577.5756135055042</v>
      </c>
    </row>
    <row r="58" spans="1:4" x14ac:dyDescent="0.35">
      <c r="A58" t="s">
        <v>166</v>
      </c>
      <c r="B58">
        <v>57</v>
      </c>
      <c r="C58">
        <v>2436.0196311972691</v>
      </c>
      <c r="D58">
        <v>401.61270183240941</v>
      </c>
    </row>
    <row r="59" spans="1:4" x14ac:dyDescent="0.35">
      <c r="A59" t="s">
        <v>167</v>
      </c>
      <c r="B59">
        <v>58</v>
      </c>
      <c r="C59">
        <v>2956.8583140273618</v>
      </c>
      <c r="D59">
        <v>1973.0087876713167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1018.0636415417578</v>
      </c>
      <c r="D61">
        <v>735.01974759140296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4092.6346717969736</v>
      </c>
      <c r="D63">
        <v>2473.092059356703</v>
      </c>
    </row>
    <row r="64" spans="1:4" x14ac:dyDescent="0.35">
      <c r="A64" t="s">
        <v>171</v>
      </c>
      <c r="B64">
        <v>63</v>
      </c>
      <c r="C64">
        <v>1928.9191902677878</v>
      </c>
      <c r="D64">
        <v>4645.4127914982046</v>
      </c>
    </row>
    <row r="65" spans="1:4" x14ac:dyDescent="0.35">
      <c r="A65" t="s">
        <v>172</v>
      </c>
      <c r="B65">
        <v>64</v>
      </c>
      <c r="C65">
        <v>83.140116644999594</v>
      </c>
      <c r="D65">
        <v>75.25684839056494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3.6690693824882787</v>
      </c>
      <c r="D67">
        <v>25.161586025905446</v>
      </c>
    </row>
    <row r="68" spans="1:4" x14ac:dyDescent="0.35">
      <c r="A68" t="s">
        <v>175</v>
      </c>
      <c r="B68">
        <v>67</v>
      </c>
      <c r="C68">
        <v>4364.0969248054134</v>
      </c>
      <c r="D68">
        <v>4858.7975068279884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0.10500864091916556</v>
      </c>
      <c r="D70">
        <v>0</v>
      </c>
    </row>
    <row r="71" spans="1:4" x14ac:dyDescent="0.35">
      <c r="A71" t="s">
        <v>178</v>
      </c>
      <c r="B71">
        <v>70</v>
      </c>
      <c r="C71">
        <v>1922.0445434238184</v>
      </c>
      <c r="D71">
        <v>1770.3979560991615</v>
      </c>
    </row>
    <row r="72" spans="1:4" x14ac:dyDescent="0.35">
      <c r="A72" t="s">
        <v>179</v>
      </c>
      <c r="B72">
        <v>71</v>
      </c>
      <c r="C72">
        <v>356.77175727964737</v>
      </c>
      <c r="D72">
        <v>95.855661218031557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3263.0281103656648</v>
      </c>
      <c r="D74">
        <v>1231.3848592066186</v>
      </c>
    </row>
    <row r="75" spans="1:4" x14ac:dyDescent="0.35">
      <c r="A75" t="s">
        <v>182</v>
      </c>
      <c r="B75">
        <v>74</v>
      </c>
      <c r="C75">
        <v>3.5160928724426115</v>
      </c>
      <c r="D75">
        <v>3.4891539082011438E-2</v>
      </c>
    </row>
    <row r="76" spans="1:4" x14ac:dyDescent="0.35">
      <c r="A76" t="s">
        <v>183</v>
      </c>
      <c r="B76">
        <v>75</v>
      </c>
      <c r="C76">
        <v>1128.3376396095257</v>
      </c>
      <c r="D76">
        <v>320.65843293319648</v>
      </c>
    </row>
    <row r="77" spans="1:4" x14ac:dyDescent="0.35">
      <c r="A77" t="s">
        <v>184</v>
      </c>
      <c r="B77">
        <v>76</v>
      </c>
      <c r="C77">
        <v>52.321038166528268</v>
      </c>
      <c r="D77">
        <v>331.24103116350312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1294.416821588864</v>
      </c>
      <c r="D79">
        <v>1798.7154232049409</v>
      </c>
    </row>
    <row r="80" spans="1:4" x14ac:dyDescent="0.35">
      <c r="A80" t="s">
        <v>187</v>
      </c>
      <c r="B80">
        <v>79</v>
      </c>
      <c r="C80">
        <v>86.947237106894036</v>
      </c>
      <c r="D80">
        <v>116.70140415824764</v>
      </c>
    </row>
    <row r="81" spans="1:4" x14ac:dyDescent="0.35">
      <c r="A81" t="s">
        <v>188</v>
      </c>
      <c r="B81">
        <v>80</v>
      </c>
      <c r="C81">
        <v>4.2902587622506276</v>
      </c>
      <c r="D81">
        <v>74.946756506544716</v>
      </c>
    </row>
    <row r="82" spans="1:4" x14ac:dyDescent="0.35">
      <c r="A82" t="s">
        <v>189</v>
      </c>
      <c r="B82">
        <v>81</v>
      </c>
      <c r="C82">
        <v>43.916341474562962</v>
      </c>
      <c r="D82">
        <v>22.899113631279551</v>
      </c>
    </row>
    <row r="83" spans="1:4" x14ac:dyDescent="0.35">
      <c r="A83" t="s">
        <v>190</v>
      </c>
      <c r="B83">
        <v>82</v>
      </c>
      <c r="C83">
        <v>22.958542760992199</v>
      </c>
      <c r="D83">
        <v>81.451790788358977</v>
      </c>
    </row>
    <row r="84" spans="1:4" x14ac:dyDescent="0.35">
      <c r="A84" t="s">
        <v>191</v>
      </c>
      <c r="B84">
        <v>83</v>
      </c>
      <c r="C84">
        <v>33.332938040672566</v>
      </c>
      <c r="D84">
        <v>0</v>
      </c>
    </row>
    <row r="85" spans="1:4" x14ac:dyDescent="0.35">
      <c r="A85" t="s">
        <v>192</v>
      </c>
      <c r="B85">
        <v>84</v>
      </c>
      <c r="C85">
        <v>64.716227195163256</v>
      </c>
      <c r="D85">
        <v>60.786232421806751</v>
      </c>
    </row>
    <row r="86" spans="1:4" x14ac:dyDescent="0.35">
      <c r="A86" t="s">
        <v>193</v>
      </c>
      <c r="B86">
        <v>85</v>
      </c>
      <c r="C86">
        <v>420.35097197458936</v>
      </c>
      <c r="D86">
        <v>550.20082280207396</v>
      </c>
    </row>
    <row r="87" spans="1:4" x14ac:dyDescent="0.35">
      <c r="A87" t="s">
        <v>194</v>
      </c>
      <c r="B87">
        <v>86</v>
      </c>
      <c r="C87">
        <v>2842.1155984270313</v>
      </c>
      <c r="D87">
        <v>3496.0916581938259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22.772394454641631</v>
      </c>
      <c r="D89">
        <v>124.86005234067562</v>
      </c>
    </row>
    <row r="90" spans="1:4" x14ac:dyDescent="0.35">
      <c r="A90" t="s">
        <v>197</v>
      </c>
      <c r="B90">
        <v>89</v>
      </c>
      <c r="C90">
        <v>295.67116649177655</v>
      </c>
      <c r="D90">
        <v>252.45757693726148</v>
      </c>
    </row>
    <row r="91" spans="1:4" x14ac:dyDescent="0.35">
      <c r="A91" t="s">
        <v>198</v>
      </c>
      <c r="B91">
        <v>90</v>
      </c>
      <c r="C91">
        <v>23333.329806850841</v>
      </c>
      <c r="D91">
        <v>8319.363791838121</v>
      </c>
    </row>
    <row r="92" spans="1:4" x14ac:dyDescent="0.35">
      <c r="A92" t="s">
        <v>199</v>
      </c>
      <c r="B92">
        <v>91</v>
      </c>
      <c r="C92">
        <v>8.4268277331631793</v>
      </c>
      <c r="D92">
        <v>0.52132780480456054</v>
      </c>
    </row>
    <row r="93" spans="1:4" x14ac:dyDescent="0.35">
      <c r="A93" t="s">
        <v>200</v>
      </c>
      <c r="B93">
        <v>92</v>
      </c>
      <c r="C93">
        <v>35.523270096547137</v>
      </c>
      <c r="D93">
        <v>15.786624128772702</v>
      </c>
    </row>
    <row r="94" spans="1:4" x14ac:dyDescent="0.35">
      <c r="A94" t="s">
        <v>201</v>
      </c>
      <c r="B94">
        <v>93</v>
      </c>
      <c r="C94">
        <v>168.36757235240961</v>
      </c>
      <c r="D94">
        <v>0</v>
      </c>
    </row>
    <row r="95" spans="1:4" x14ac:dyDescent="0.35">
      <c r="A95" t="s">
        <v>202</v>
      </c>
      <c r="B95">
        <v>94</v>
      </c>
      <c r="C95">
        <v>16.515682376193926</v>
      </c>
      <c r="D95">
        <v>0</v>
      </c>
    </row>
    <row r="96" spans="1:4" x14ac:dyDescent="0.35">
      <c r="A96" t="s">
        <v>203</v>
      </c>
      <c r="B96">
        <v>95</v>
      </c>
      <c r="C96">
        <v>40.859435326188084</v>
      </c>
      <c r="D96">
        <v>0.86057709850043529</v>
      </c>
    </row>
    <row r="97" spans="1:4" x14ac:dyDescent="0.35">
      <c r="A97" t="s">
        <v>204</v>
      </c>
      <c r="B97">
        <v>96</v>
      </c>
      <c r="C97">
        <v>9603.427929154841</v>
      </c>
      <c r="D97">
        <v>8485.5127242522176</v>
      </c>
    </row>
    <row r="98" spans="1:4" x14ac:dyDescent="0.35">
      <c r="A98" t="s">
        <v>205</v>
      </c>
      <c r="B98">
        <v>97</v>
      </c>
      <c r="C98">
        <v>980.49428557428746</v>
      </c>
      <c r="D98">
        <v>463.4169962813707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507.19531685485828</v>
      </c>
      <c r="D100">
        <v>113.64249179610916</v>
      </c>
    </row>
    <row r="101" spans="1:4" x14ac:dyDescent="0.35">
      <c r="A101" t="s">
        <v>208</v>
      </c>
      <c r="B101">
        <v>100</v>
      </c>
      <c r="C101">
        <v>58.581478994146181</v>
      </c>
      <c r="D101">
        <v>160.57655222679767</v>
      </c>
    </row>
    <row r="102" spans="1:4" x14ac:dyDescent="0.35">
      <c r="A102" t="s">
        <v>209</v>
      </c>
      <c r="B102">
        <v>101</v>
      </c>
      <c r="C102">
        <v>1109.0632607312502</v>
      </c>
      <c r="D102">
        <v>756.65900358289809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907.79323870250334</v>
      </c>
      <c r="D104">
        <v>537.58840140929169</v>
      </c>
    </row>
    <row r="105" spans="1:4" x14ac:dyDescent="0.35">
      <c r="A105" t="s">
        <v>211</v>
      </c>
      <c r="B105">
        <v>104</v>
      </c>
      <c r="C105">
        <v>7181.0243332378459</v>
      </c>
      <c r="D105">
        <v>746.51398170482275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248.93453785400888</v>
      </c>
      <c r="D107">
        <v>453.77342593020182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3732.6806585350064</v>
      </c>
      <c r="D109">
        <v>1859.1804593187755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418.65011564713041</v>
      </c>
      <c r="D111">
        <v>336.61786347769254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3180.1232206144377</v>
      </c>
      <c r="D113">
        <v>1775.3953838837713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1930.4124565960992</v>
      </c>
      <c r="D115">
        <v>879.03113840002936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9373.4289640691131</v>
      </c>
      <c r="D118">
        <v>14023.351187986984</v>
      </c>
    </row>
    <row r="119" spans="1:4" x14ac:dyDescent="0.35">
      <c r="A119" t="s">
        <v>225</v>
      </c>
      <c r="B119">
        <v>118</v>
      </c>
      <c r="C119">
        <v>23703.259799503692</v>
      </c>
      <c r="D119">
        <v>20506.899554942076</v>
      </c>
    </row>
    <row r="120" spans="1:4" x14ac:dyDescent="0.35">
      <c r="A120" t="s">
        <v>226</v>
      </c>
      <c r="B120">
        <v>119</v>
      </c>
      <c r="C120">
        <v>15275.291794954283</v>
      </c>
      <c r="D120">
        <v>1830.4191480720024</v>
      </c>
    </row>
    <row r="121" spans="1:4" x14ac:dyDescent="0.35">
      <c r="A121" t="s">
        <v>227</v>
      </c>
      <c r="B121">
        <v>120</v>
      </c>
      <c r="C121">
        <v>10289.227481815789</v>
      </c>
      <c r="D121">
        <v>7705.354334410933</v>
      </c>
    </row>
    <row r="122" spans="1:4" x14ac:dyDescent="0.35">
      <c r="A122" t="s">
        <v>228</v>
      </c>
      <c r="B122">
        <v>121</v>
      </c>
      <c r="C122">
        <v>17111.656239754455</v>
      </c>
      <c r="D122">
        <v>2525.9555040349342</v>
      </c>
    </row>
    <row r="123" spans="1:4" x14ac:dyDescent="0.35">
      <c r="A123" t="s">
        <v>229</v>
      </c>
      <c r="B123">
        <v>122</v>
      </c>
      <c r="C123">
        <v>13631.006760691749</v>
      </c>
      <c r="D123">
        <v>13551.789190575826</v>
      </c>
    </row>
    <row r="124" spans="1:4" x14ac:dyDescent="0.35">
      <c r="A124" t="s">
        <v>230</v>
      </c>
      <c r="B124">
        <v>123</v>
      </c>
      <c r="C124">
        <v>16249.295369806252</v>
      </c>
      <c r="D124">
        <v>10271.057614186362</v>
      </c>
    </row>
    <row r="125" spans="1:4" x14ac:dyDescent="0.35">
      <c r="A125" t="s">
        <v>231</v>
      </c>
      <c r="B125">
        <v>124</v>
      </c>
      <c r="C125">
        <v>4262.6064045173252</v>
      </c>
      <c r="D125">
        <v>6352.882331509717</v>
      </c>
    </row>
    <row r="126" spans="1:4" x14ac:dyDescent="0.35">
      <c r="A126" t="s">
        <v>232</v>
      </c>
      <c r="B126">
        <v>125</v>
      </c>
      <c r="C126">
        <v>5714.4464826162102</v>
      </c>
      <c r="D126">
        <v>8480.9727116807953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0.57151313639416756</v>
      </c>
      <c r="D143">
        <v>1.0489433915896105</v>
      </c>
    </row>
    <row r="144" spans="1:4" x14ac:dyDescent="0.35">
      <c r="A144" t="s">
        <v>250</v>
      </c>
      <c r="B144">
        <v>143</v>
      </c>
      <c r="C144">
        <v>1.6085195696982137</v>
      </c>
      <c r="D144">
        <v>2.3886836089206001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4.0513769919030816E-4</v>
      </c>
      <c r="D146">
        <v>0</v>
      </c>
    </row>
    <row r="147" spans="1:4" x14ac:dyDescent="0.35">
      <c r="A147" t="s">
        <v>253</v>
      </c>
      <c r="B147">
        <v>146</v>
      </c>
      <c r="C147">
        <v>8.4380115198952144</v>
      </c>
      <c r="D147">
        <v>3.5167669017958407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6430.7410103317161</v>
      </c>
      <c r="D151">
        <v>11750.684912782683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1105.9073298971919</v>
      </c>
      <c r="D153">
        <v>1314.5750560784772</v>
      </c>
    </row>
    <row r="154" spans="1:4" x14ac:dyDescent="0.35">
      <c r="A154" t="s">
        <v>260</v>
      </c>
      <c r="B154">
        <v>153</v>
      </c>
      <c r="C154">
        <v>75.368266416952864</v>
      </c>
      <c r="D154">
        <v>89.674136171485415</v>
      </c>
    </row>
    <row r="155" spans="1:4" x14ac:dyDescent="0.35">
      <c r="A155" t="s">
        <v>261</v>
      </c>
      <c r="B155">
        <v>154</v>
      </c>
      <c r="C155">
        <v>4835.9564575920331</v>
      </c>
      <c r="D155">
        <v>6258.7265211282056</v>
      </c>
    </row>
    <row r="156" spans="1:4" x14ac:dyDescent="0.35">
      <c r="A156" t="s">
        <v>327</v>
      </c>
      <c r="B156">
        <v>155</v>
      </c>
      <c r="C156">
        <v>2287.3386254193301</v>
      </c>
      <c r="D156">
        <v>3064.2408992513601</v>
      </c>
    </row>
    <row r="157" spans="1:4" x14ac:dyDescent="0.35">
      <c r="A157" t="s">
        <v>262</v>
      </c>
      <c r="B157">
        <v>156</v>
      </c>
      <c r="C157">
        <v>22493.184751658293</v>
      </c>
      <c r="D157">
        <v>22202.576826158642</v>
      </c>
    </row>
    <row r="158" spans="1:4" x14ac:dyDescent="0.35">
      <c r="A158" t="s">
        <v>263</v>
      </c>
      <c r="B158">
        <v>157</v>
      </c>
      <c r="C158">
        <v>1445.2706980573585</v>
      </c>
      <c r="D158">
        <v>2452.7183788968291</v>
      </c>
    </row>
    <row r="159" spans="1:4" x14ac:dyDescent="0.35">
      <c r="A159" t="s">
        <v>264</v>
      </c>
      <c r="B159">
        <v>158</v>
      </c>
      <c r="C159">
        <v>11838.823038139151</v>
      </c>
      <c r="D159">
        <v>20764.64986574803</v>
      </c>
    </row>
    <row r="160" spans="1:4" x14ac:dyDescent="0.35">
      <c r="A160" t="s">
        <v>265</v>
      </c>
      <c r="B160">
        <v>159</v>
      </c>
      <c r="C160">
        <v>246.76678511837582</v>
      </c>
      <c r="D160">
        <v>371.90635188672496</v>
      </c>
    </row>
    <row r="161" spans="1:4" x14ac:dyDescent="0.35">
      <c r="A161" t="s">
        <v>266</v>
      </c>
      <c r="B161">
        <v>160</v>
      </c>
      <c r="C161">
        <v>3866.8363164573434</v>
      </c>
      <c r="D161">
        <v>6527.5641152888911</v>
      </c>
    </row>
    <row r="162" spans="1:4" x14ac:dyDescent="0.35">
      <c r="A162" t="s">
        <v>267</v>
      </c>
      <c r="B162">
        <v>161</v>
      </c>
      <c r="C162">
        <v>435.16490534889789</v>
      </c>
      <c r="D162">
        <v>1303.6021376731333</v>
      </c>
    </row>
    <row r="163" spans="1:4" x14ac:dyDescent="0.35">
      <c r="A163" t="s">
        <v>268</v>
      </c>
      <c r="B163">
        <v>162</v>
      </c>
      <c r="C163">
        <v>3755.190771964682</v>
      </c>
      <c r="D163">
        <v>8840.8045884380463</v>
      </c>
    </row>
    <row r="164" spans="1:4" x14ac:dyDescent="0.35">
      <c r="A164" t="s">
        <v>269</v>
      </c>
      <c r="B164">
        <v>163</v>
      </c>
      <c r="C164">
        <v>4337.1005068722352</v>
      </c>
      <c r="D164">
        <v>8438.9028229450068</v>
      </c>
    </row>
    <row r="165" spans="1:4" x14ac:dyDescent="0.35">
      <c r="A165" t="s">
        <v>270</v>
      </c>
      <c r="B165">
        <v>164</v>
      </c>
      <c r="C165">
        <v>4416.1824857939573</v>
      </c>
      <c r="D165">
        <v>12267.563811946709</v>
      </c>
    </row>
    <row r="166" spans="1:4" x14ac:dyDescent="0.35">
      <c r="A166" t="s">
        <v>271</v>
      </c>
      <c r="B166">
        <v>165</v>
      </c>
      <c r="C166">
        <v>4006.6477847777637</v>
      </c>
      <c r="D166">
        <v>4189.3076292587175</v>
      </c>
    </row>
    <row r="167" spans="1:4" x14ac:dyDescent="0.35">
      <c r="A167" t="s">
        <v>272</v>
      </c>
      <c r="B167">
        <v>166</v>
      </c>
      <c r="C167">
        <v>1642.6579911243664</v>
      </c>
      <c r="D167">
        <v>2898.7064709519477</v>
      </c>
    </row>
    <row r="168" spans="1:4" x14ac:dyDescent="0.35">
      <c r="A168" t="s">
        <v>273</v>
      </c>
      <c r="B168">
        <v>167</v>
      </c>
      <c r="C168">
        <v>1250.0280045955744</v>
      </c>
      <c r="D168">
        <v>944.62676447779893</v>
      </c>
    </row>
    <row r="169" spans="1:4" x14ac:dyDescent="0.35">
      <c r="A169" t="s">
        <v>274</v>
      </c>
      <c r="B169">
        <v>168</v>
      </c>
      <c r="C169">
        <v>3671.9098708830679</v>
      </c>
      <c r="D169">
        <v>6861.4797291898767</v>
      </c>
    </row>
    <row r="170" spans="1:4" x14ac:dyDescent="0.35">
      <c r="A170" t="s">
        <v>275</v>
      </c>
      <c r="B170">
        <v>169</v>
      </c>
      <c r="C170">
        <v>1682.5336208986146</v>
      </c>
      <c r="D170">
        <v>3492.2613538190708</v>
      </c>
    </row>
    <row r="171" spans="1:4" x14ac:dyDescent="0.35">
      <c r="A171" t="s">
        <v>276</v>
      </c>
      <c r="B171">
        <v>170</v>
      </c>
      <c r="C171">
        <v>7482.3729208003197</v>
      </c>
      <c r="D171">
        <v>9472.9550860514737</v>
      </c>
    </row>
    <row r="172" spans="1:4" x14ac:dyDescent="0.35">
      <c r="A172" t="s">
        <v>277</v>
      </c>
      <c r="B172">
        <v>171</v>
      </c>
      <c r="C172">
        <v>2795.5966164755441</v>
      </c>
      <c r="D172">
        <v>6817.1703735927113</v>
      </c>
    </row>
    <row r="173" spans="1:4" x14ac:dyDescent="0.35">
      <c r="A173" t="s">
        <v>278</v>
      </c>
      <c r="B173">
        <v>172</v>
      </c>
      <c r="C173">
        <v>30028.247821583907</v>
      </c>
      <c r="D173">
        <v>79151.18557411409</v>
      </c>
    </row>
    <row r="174" spans="1:4" x14ac:dyDescent="0.35">
      <c r="A174" t="s">
        <v>279</v>
      </c>
      <c r="B174">
        <v>173</v>
      </c>
      <c r="C174">
        <v>1961.8944015552383</v>
      </c>
      <c r="D174">
        <v>12055.005601104611</v>
      </c>
    </row>
    <row r="175" spans="1:4" x14ac:dyDescent="0.35">
      <c r="A175" t="s">
        <v>280</v>
      </c>
      <c r="B175">
        <v>174</v>
      </c>
      <c r="C175">
        <v>899.10721272144701</v>
      </c>
      <c r="D175">
        <v>3299.1869592170901</v>
      </c>
    </row>
    <row r="176" spans="1:4" x14ac:dyDescent="0.35">
      <c r="A176" t="s">
        <v>281</v>
      </c>
      <c r="B176">
        <v>175</v>
      </c>
      <c r="C176">
        <v>1562.9418117700554</v>
      </c>
      <c r="D176">
        <v>5170.2928486683431</v>
      </c>
    </row>
    <row r="177" spans="1:4" x14ac:dyDescent="0.35">
      <c r="A177" t="s">
        <v>282</v>
      </c>
      <c r="B177">
        <v>176</v>
      </c>
      <c r="C177">
        <v>71.184072420701497</v>
      </c>
      <c r="D177">
        <v>547.51491827128734</v>
      </c>
    </row>
    <row r="178" spans="1:4" x14ac:dyDescent="0.35">
      <c r="A178" t="s">
        <v>283</v>
      </c>
      <c r="B178">
        <v>177</v>
      </c>
      <c r="C178">
        <v>72.802182878213571</v>
      </c>
      <c r="D178">
        <v>553.7291074319869</v>
      </c>
    </row>
    <row r="179" spans="1:4" x14ac:dyDescent="0.35">
      <c r="A179" t="s">
        <v>284</v>
      </c>
      <c r="B179">
        <v>178</v>
      </c>
      <c r="C179">
        <v>31.697551292881222</v>
      </c>
      <c r="D179">
        <v>216.18637953303684</v>
      </c>
    </row>
    <row r="180" spans="1:4" x14ac:dyDescent="0.35">
      <c r="A180" t="s">
        <v>285</v>
      </c>
      <c r="B180">
        <v>179</v>
      </c>
      <c r="C180">
        <v>70.195165935724773</v>
      </c>
      <c r="D180">
        <v>406.29444774662011</v>
      </c>
    </row>
    <row r="181" spans="1:4" x14ac:dyDescent="0.35">
      <c r="A181" t="s">
        <v>286</v>
      </c>
      <c r="B181">
        <v>180</v>
      </c>
      <c r="C181">
        <v>16.656530490816358</v>
      </c>
      <c r="D181">
        <v>123.88694315155185</v>
      </c>
    </row>
    <row r="182" spans="1:4" x14ac:dyDescent="0.35">
      <c r="A182" t="s">
        <v>287</v>
      </c>
      <c r="B182">
        <v>181</v>
      </c>
      <c r="C182">
        <v>26.584190313020819</v>
      </c>
      <c r="D182">
        <v>192.41621908166039</v>
      </c>
    </row>
    <row r="183" spans="1:4" x14ac:dyDescent="0.35">
      <c r="A183" t="s">
        <v>288</v>
      </c>
      <c r="B183">
        <v>182</v>
      </c>
      <c r="C183">
        <v>52.737109108495481</v>
      </c>
      <c r="D183">
        <v>357.4817438251888</v>
      </c>
    </row>
    <row r="184" spans="1:4" x14ac:dyDescent="0.35">
      <c r="A184" t="s">
        <v>289</v>
      </c>
      <c r="B184">
        <v>183</v>
      </c>
      <c r="C184">
        <v>9.9925597864005447</v>
      </c>
      <c r="D184">
        <v>79.441615122152115</v>
      </c>
    </row>
    <row r="185" spans="1:4" x14ac:dyDescent="0.35">
      <c r="A185" t="s">
        <v>290</v>
      </c>
      <c r="B185">
        <v>184</v>
      </c>
      <c r="C185">
        <v>1.5501288381150518</v>
      </c>
      <c r="D185">
        <v>10.05430075813098</v>
      </c>
    </row>
    <row r="186" spans="1:4" x14ac:dyDescent="0.35">
      <c r="A186" t="s">
        <v>291</v>
      </c>
      <c r="B186">
        <v>185</v>
      </c>
      <c r="C186">
        <v>53.420787487407779</v>
      </c>
      <c r="D186">
        <v>315.21192266233544</v>
      </c>
    </row>
    <row r="187" spans="1:4" x14ac:dyDescent="0.35">
      <c r="A187" t="s">
        <v>292</v>
      </c>
      <c r="B187">
        <v>186</v>
      </c>
      <c r="C187">
        <v>232.61213882017964</v>
      </c>
      <c r="D187">
        <v>1879.1458705098007</v>
      </c>
    </row>
    <row r="188" spans="1:4" x14ac:dyDescent="0.35">
      <c r="A188" t="s">
        <v>293</v>
      </c>
      <c r="B188">
        <v>187</v>
      </c>
      <c r="C188">
        <v>1.7741790382076088</v>
      </c>
      <c r="D188">
        <v>0</v>
      </c>
    </row>
    <row r="189" spans="1:4" x14ac:dyDescent="0.35">
      <c r="A189" t="s">
        <v>294</v>
      </c>
      <c r="B189">
        <v>188</v>
      </c>
      <c r="C189">
        <v>24.529653763174426</v>
      </c>
      <c r="D189">
        <v>81.934330556787359</v>
      </c>
    </row>
    <row r="190" spans="1:4" x14ac:dyDescent="0.35">
      <c r="A190" t="s">
        <v>295</v>
      </c>
      <c r="B190">
        <v>189</v>
      </c>
      <c r="C190">
        <v>48.757247945185554</v>
      </c>
      <c r="D190">
        <v>202.06949616993774</v>
      </c>
    </row>
    <row r="191" spans="1:4" x14ac:dyDescent="0.35">
      <c r="A191" t="s">
        <v>296</v>
      </c>
      <c r="B191">
        <v>190</v>
      </c>
      <c r="C191">
        <v>46.800477963746701</v>
      </c>
      <c r="D191">
        <v>88.297948945313436</v>
      </c>
    </row>
    <row r="192" spans="1:4" x14ac:dyDescent="0.35">
      <c r="A192" t="s">
        <v>297</v>
      </c>
      <c r="B192">
        <v>191</v>
      </c>
      <c r="C192">
        <v>31.013223368931058</v>
      </c>
      <c r="D192">
        <v>59.599830702701098</v>
      </c>
    </row>
    <row r="193" spans="1:4" x14ac:dyDescent="0.35">
      <c r="A193" t="s">
        <v>298</v>
      </c>
      <c r="B193">
        <v>192</v>
      </c>
      <c r="C193">
        <v>13.166848574569745</v>
      </c>
      <c r="D193">
        <v>31.551660064718519</v>
      </c>
    </row>
    <row r="194" spans="1:4" x14ac:dyDescent="0.35">
      <c r="A194" t="s">
        <v>299</v>
      </c>
      <c r="B194">
        <v>193</v>
      </c>
      <c r="C194">
        <v>66.214520960011356</v>
      </c>
      <c r="D194">
        <v>395.46620334918373</v>
      </c>
    </row>
    <row r="195" spans="1:4" x14ac:dyDescent="0.35">
      <c r="A195" t="s">
        <v>300</v>
      </c>
      <c r="B195">
        <v>194</v>
      </c>
      <c r="C195">
        <v>7.159718207036617</v>
      </c>
      <c r="D195">
        <v>11.356884889843755</v>
      </c>
    </row>
    <row r="196" spans="1:4" x14ac:dyDescent="0.35">
      <c r="A196" t="s">
        <v>301</v>
      </c>
      <c r="B196">
        <v>195</v>
      </c>
      <c r="C196">
        <v>10.630745025773075</v>
      </c>
      <c r="D196">
        <v>31.224755906640354</v>
      </c>
    </row>
    <row r="197" spans="1:4" x14ac:dyDescent="0.35">
      <c r="A197" t="s">
        <v>302</v>
      </c>
      <c r="B197">
        <v>196</v>
      </c>
      <c r="C197">
        <v>1257.258133877375</v>
      </c>
      <c r="D197">
        <v>5795.9123375616491</v>
      </c>
    </row>
    <row r="198" spans="1:4" x14ac:dyDescent="0.35">
      <c r="A198" t="s">
        <v>303</v>
      </c>
      <c r="B198">
        <v>197</v>
      </c>
      <c r="C198">
        <v>1128.8805988184376</v>
      </c>
      <c r="D198">
        <v>2927.1710774504527</v>
      </c>
    </row>
    <row r="199" spans="1:4" x14ac:dyDescent="0.35">
      <c r="A199" t="s">
        <v>304</v>
      </c>
      <c r="B199">
        <v>198</v>
      </c>
      <c r="C199">
        <v>260.28113637207917</v>
      </c>
      <c r="D199">
        <v>442.29392133448687</v>
      </c>
    </row>
    <row r="200" spans="1:4" x14ac:dyDescent="0.35">
      <c r="A200" t="s">
        <v>305</v>
      </c>
      <c r="B200">
        <v>199</v>
      </c>
      <c r="C200">
        <v>190.28760301497488</v>
      </c>
      <c r="D200">
        <v>667.13354670749902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1.2728126686950219</v>
      </c>
      <c r="D2">
        <v>0</v>
      </c>
    </row>
    <row r="3" spans="1:4" x14ac:dyDescent="0.35">
      <c r="A3" t="s">
        <v>111</v>
      </c>
      <c r="B3">
        <v>2</v>
      </c>
      <c r="C3">
        <v>154.98832087142543</v>
      </c>
      <c r="D3">
        <v>1071.9213356106234</v>
      </c>
    </row>
    <row r="4" spans="1:4" x14ac:dyDescent="0.35">
      <c r="A4" t="s">
        <v>112</v>
      </c>
      <c r="B4">
        <v>3</v>
      </c>
      <c r="C4">
        <v>257.38240932976629</v>
      </c>
      <c r="D4">
        <v>526.17345629510862</v>
      </c>
    </row>
    <row r="5" spans="1:4" x14ac:dyDescent="0.35">
      <c r="A5" t="s">
        <v>113</v>
      </c>
      <c r="B5">
        <v>4</v>
      </c>
      <c r="C5">
        <v>1961.2410290856335</v>
      </c>
      <c r="D5">
        <v>1510.7373018194073</v>
      </c>
    </row>
    <row r="6" spans="1:4" x14ac:dyDescent="0.35">
      <c r="A6" t="s">
        <v>114</v>
      </c>
      <c r="B6">
        <v>5</v>
      </c>
      <c r="C6">
        <v>313.00613851246135</v>
      </c>
      <c r="D6">
        <v>417.13709447860384</v>
      </c>
    </row>
    <row r="7" spans="1:4" x14ac:dyDescent="0.35">
      <c r="A7" t="s">
        <v>115</v>
      </c>
      <c r="B7">
        <v>6</v>
      </c>
      <c r="C7">
        <v>0.77014694406383766</v>
      </c>
      <c r="D7">
        <v>0.6633521562595065</v>
      </c>
    </row>
    <row r="8" spans="1:4" x14ac:dyDescent="0.35">
      <c r="A8" t="s">
        <v>116</v>
      </c>
      <c r="B8">
        <v>7</v>
      </c>
      <c r="C8">
        <v>7.8389019936789239</v>
      </c>
      <c r="D8">
        <v>9.4941887598226485E-2</v>
      </c>
    </row>
    <row r="9" spans="1:4" x14ac:dyDescent="0.35">
      <c r="A9" t="s">
        <v>117</v>
      </c>
      <c r="B9">
        <v>8</v>
      </c>
      <c r="C9">
        <v>628.95706872885705</v>
      </c>
      <c r="D9">
        <v>82.838494848958319</v>
      </c>
    </row>
    <row r="10" spans="1:4" x14ac:dyDescent="0.35">
      <c r="A10" t="s">
        <v>118</v>
      </c>
      <c r="B10">
        <v>9</v>
      </c>
      <c r="C10">
        <v>73.608352071939564</v>
      </c>
      <c r="D10">
        <v>49.098463409485092</v>
      </c>
    </row>
    <row r="11" spans="1:4" x14ac:dyDescent="0.35">
      <c r="A11" t="s">
        <v>119</v>
      </c>
      <c r="B11">
        <v>10</v>
      </c>
      <c r="C11">
        <v>486.08122227086233</v>
      </c>
      <c r="D11">
        <v>18.150128619020776</v>
      </c>
    </row>
    <row r="12" spans="1:4" x14ac:dyDescent="0.35">
      <c r="A12" t="s">
        <v>120</v>
      </c>
      <c r="B12">
        <v>11</v>
      </c>
      <c r="C12">
        <v>249.78263127420252</v>
      </c>
      <c r="D12">
        <v>105.73140880081857</v>
      </c>
    </row>
    <row r="13" spans="1:4" x14ac:dyDescent="0.35">
      <c r="A13" t="s">
        <v>121</v>
      </c>
      <c r="B13">
        <v>12</v>
      </c>
      <c r="C13">
        <v>8.1557008580152086</v>
      </c>
      <c r="D13">
        <v>44.060421491956824</v>
      </c>
    </row>
    <row r="14" spans="1:4" x14ac:dyDescent="0.35">
      <c r="A14" t="s">
        <v>122</v>
      </c>
      <c r="B14">
        <v>13</v>
      </c>
      <c r="C14">
        <v>51.670759483551137</v>
      </c>
      <c r="D14">
        <v>41.90712793789308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0.58762702803677802</v>
      </c>
      <c r="D16">
        <v>0.27365121472184872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145.67099870440262</v>
      </c>
      <c r="D19">
        <v>374.52584935364655</v>
      </c>
    </row>
    <row r="20" spans="1:4" x14ac:dyDescent="0.35">
      <c r="A20" t="s">
        <v>128</v>
      </c>
      <c r="B20">
        <v>19</v>
      </c>
      <c r="C20">
        <v>1161.0652039570523</v>
      </c>
      <c r="D20">
        <v>35.968976457192362</v>
      </c>
    </row>
    <row r="21" spans="1:4" x14ac:dyDescent="0.35">
      <c r="A21" t="s">
        <v>129</v>
      </c>
      <c r="B21">
        <v>20</v>
      </c>
      <c r="C21">
        <v>39.742580953063936</v>
      </c>
      <c r="D21">
        <v>0</v>
      </c>
    </row>
    <row r="22" spans="1:4" x14ac:dyDescent="0.35">
      <c r="A22" t="s">
        <v>130</v>
      </c>
      <c r="B22">
        <v>21</v>
      </c>
      <c r="C22">
        <v>7.7017857499818501</v>
      </c>
      <c r="D22">
        <v>61.23955965211929</v>
      </c>
    </row>
    <row r="23" spans="1:4" x14ac:dyDescent="0.35">
      <c r="A23" t="s">
        <v>131</v>
      </c>
      <c r="B23">
        <v>22</v>
      </c>
      <c r="C23">
        <v>451.09331887973707</v>
      </c>
      <c r="D23">
        <v>923.35820746353477</v>
      </c>
    </row>
    <row r="24" spans="1:4" x14ac:dyDescent="0.35">
      <c r="A24" t="s">
        <v>132</v>
      </c>
      <c r="B24">
        <v>23</v>
      </c>
      <c r="C24">
        <v>5.6306959410504049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35.659965199638428</v>
      </c>
      <c r="D26">
        <v>15.251991305593357</v>
      </c>
    </row>
    <row r="27" spans="1:4" x14ac:dyDescent="0.35">
      <c r="A27" t="s">
        <v>135</v>
      </c>
      <c r="B27">
        <v>26</v>
      </c>
      <c r="C27">
        <v>5.2431196207059294</v>
      </c>
      <c r="D27">
        <v>0</v>
      </c>
    </row>
    <row r="28" spans="1:4" x14ac:dyDescent="0.35">
      <c r="A28" t="s">
        <v>136</v>
      </c>
      <c r="B28">
        <v>27</v>
      </c>
      <c r="C28">
        <v>1.882878516622785</v>
      </c>
      <c r="D28">
        <v>0</v>
      </c>
    </row>
    <row r="29" spans="1:4" x14ac:dyDescent="0.35">
      <c r="A29" t="s">
        <v>137</v>
      </c>
      <c r="B29">
        <v>28</v>
      </c>
      <c r="C29">
        <v>4289.3130566091513</v>
      </c>
      <c r="D29">
        <v>0.55656639400601893</v>
      </c>
    </row>
    <row r="30" spans="1:4" x14ac:dyDescent="0.35">
      <c r="A30" t="s">
        <v>138</v>
      </c>
      <c r="B30">
        <v>29</v>
      </c>
      <c r="C30">
        <v>36.539651153597731</v>
      </c>
      <c r="D30">
        <v>3.1496503389236617E-2</v>
      </c>
    </row>
    <row r="31" spans="1:4" x14ac:dyDescent="0.35">
      <c r="A31" t="s">
        <v>139</v>
      </c>
      <c r="B31">
        <v>30</v>
      </c>
      <c r="C31">
        <v>0.57515821944621637</v>
      </c>
      <c r="D31">
        <v>0</v>
      </c>
    </row>
    <row r="32" spans="1:4" x14ac:dyDescent="0.35">
      <c r="A32" t="s">
        <v>140</v>
      </c>
      <c r="B32">
        <v>31</v>
      </c>
      <c r="C32">
        <v>3.6674778058136664E-3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160.68644887442935</v>
      </c>
      <c r="D34">
        <v>0</v>
      </c>
    </row>
    <row r="35" spans="1:4" x14ac:dyDescent="0.35">
      <c r="A35" t="s">
        <v>143</v>
      </c>
      <c r="B35">
        <v>34</v>
      </c>
      <c r="C35">
        <v>264.68578941410067</v>
      </c>
      <c r="D35">
        <v>68.371709161001561</v>
      </c>
    </row>
    <row r="36" spans="1:4" x14ac:dyDescent="0.35">
      <c r="A36" t="s">
        <v>144</v>
      </c>
      <c r="B36">
        <v>35</v>
      </c>
      <c r="C36">
        <v>1.373311882288791E-2</v>
      </c>
      <c r="D36">
        <v>9.2821189131085564</v>
      </c>
    </row>
    <row r="37" spans="1:4" x14ac:dyDescent="0.35">
      <c r="A37" t="s">
        <v>145</v>
      </c>
      <c r="B37">
        <v>36</v>
      </c>
      <c r="C37">
        <v>5.9035692394271946</v>
      </c>
      <c r="D37">
        <v>0</v>
      </c>
    </row>
    <row r="38" spans="1:4" x14ac:dyDescent="0.35">
      <c r="A38" t="s">
        <v>146</v>
      </c>
      <c r="B38">
        <v>37</v>
      </c>
      <c r="C38">
        <v>1.6042024797033472E-3</v>
      </c>
      <c r="D38">
        <v>3.2830120521228712</v>
      </c>
    </row>
    <row r="39" spans="1:4" x14ac:dyDescent="0.35">
      <c r="A39" t="s">
        <v>147</v>
      </c>
      <c r="B39">
        <v>38</v>
      </c>
      <c r="C39">
        <v>45.954545423747085</v>
      </c>
      <c r="D39">
        <v>38.453912484584784</v>
      </c>
    </row>
    <row r="40" spans="1:4" x14ac:dyDescent="0.35">
      <c r="A40" t="s">
        <v>148</v>
      </c>
      <c r="B40">
        <v>39</v>
      </c>
      <c r="C40">
        <v>80.482920337867881</v>
      </c>
      <c r="D40">
        <v>2.0546147002860199E-2</v>
      </c>
    </row>
    <row r="41" spans="1:4" x14ac:dyDescent="0.35">
      <c r="A41" t="s">
        <v>149</v>
      </c>
      <c r="B41">
        <v>40</v>
      </c>
      <c r="C41">
        <v>79.988617337293491</v>
      </c>
      <c r="D41">
        <v>33.648590631444769</v>
      </c>
    </row>
    <row r="42" spans="1:4" x14ac:dyDescent="0.35">
      <c r="A42" t="s">
        <v>150</v>
      </c>
      <c r="B42">
        <v>41</v>
      </c>
      <c r="C42">
        <v>204.9275154691386</v>
      </c>
      <c r="D42">
        <v>49.981379680213095</v>
      </c>
    </row>
    <row r="43" spans="1:4" x14ac:dyDescent="0.35">
      <c r="A43" t="s">
        <v>151</v>
      </c>
      <c r="B43">
        <v>42</v>
      </c>
      <c r="C43">
        <v>159.46930463549009</v>
      </c>
      <c r="D43">
        <v>108.66712953428123</v>
      </c>
    </row>
    <row r="44" spans="1:4" x14ac:dyDescent="0.35">
      <c r="A44" t="s">
        <v>152</v>
      </c>
      <c r="B44">
        <v>43</v>
      </c>
      <c r="C44">
        <v>71.903240042758497</v>
      </c>
      <c r="D44">
        <v>1049.1209242891002</v>
      </c>
    </row>
    <row r="45" spans="1:4" x14ac:dyDescent="0.35">
      <c r="A45" t="s">
        <v>153</v>
      </c>
      <c r="B45">
        <v>44</v>
      </c>
      <c r="C45">
        <v>1743.7703246290664</v>
      </c>
      <c r="D45">
        <v>976.01340801348192</v>
      </c>
    </row>
    <row r="46" spans="1:4" x14ac:dyDescent="0.35">
      <c r="A46" t="s">
        <v>154</v>
      </c>
      <c r="B46">
        <v>45</v>
      </c>
      <c r="C46">
        <v>94.239502203241912</v>
      </c>
      <c r="D46">
        <v>1717.3694569971735</v>
      </c>
    </row>
    <row r="47" spans="1:4" x14ac:dyDescent="0.35">
      <c r="A47" t="s">
        <v>155</v>
      </c>
      <c r="B47">
        <v>46</v>
      </c>
      <c r="C47">
        <v>73.821943743768458</v>
      </c>
      <c r="D47">
        <v>267.82294437240466</v>
      </c>
    </row>
    <row r="48" spans="1:4" x14ac:dyDescent="0.35">
      <c r="A48" t="s">
        <v>156</v>
      </c>
      <c r="B48">
        <v>47</v>
      </c>
      <c r="C48">
        <v>559.11745887240261</v>
      </c>
      <c r="D48">
        <v>589.20871644154272</v>
      </c>
    </row>
    <row r="49" spans="1:4" x14ac:dyDescent="0.35">
      <c r="A49" t="s">
        <v>157</v>
      </c>
      <c r="B49">
        <v>48</v>
      </c>
      <c r="C49">
        <v>1280.8221190016054</v>
      </c>
      <c r="D49">
        <v>2863.4305381760337</v>
      </c>
    </row>
    <row r="50" spans="1:4" x14ac:dyDescent="0.35">
      <c r="A50" t="s">
        <v>158</v>
      </c>
      <c r="B50">
        <v>49</v>
      </c>
      <c r="C50">
        <v>56.960970102691249</v>
      </c>
      <c r="D50">
        <v>17.209028103975015</v>
      </c>
    </row>
    <row r="51" spans="1:4" x14ac:dyDescent="0.35">
      <c r="A51" t="s">
        <v>159</v>
      </c>
      <c r="B51">
        <v>50</v>
      </c>
      <c r="C51">
        <v>86.143550895742024</v>
      </c>
      <c r="D51">
        <v>319.12911624633131</v>
      </c>
    </row>
    <row r="52" spans="1:4" x14ac:dyDescent="0.35">
      <c r="A52" t="s">
        <v>160</v>
      </c>
      <c r="B52">
        <v>51</v>
      </c>
      <c r="C52">
        <v>6739.3599718539417</v>
      </c>
      <c r="D52">
        <v>9600.5316500634017</v>
      </c>
    </row>
    <row r="53" spans="1:4" x14ac:dyDescent="0.35">
      <c r="A53" t="s">
        <v>161</v>
      </c>
      <c r="B53">
        <v>52</v>
      </c>
      <c r="C53">
        <v>873.08271604579454</v>
      </c>
      <c r="D53">
        <v>740.66280618295025</v>
      </c>
    </row>
    <row r="54" spans="1:4" x14ac:dyDescent="0.35">
      <c r="A54" t="s">
        <v>162</v>
      </c>
      <c r="B54">
        <v>53</v>
      </c>
      <c r="C54">
        <v>840.70851936028998</v>
      </c>
      <c r="D54">
        <v>1813.9760481130418</v>
      </c>
    </row>
    <row r="55" spans="1:4" x14ac:dyDescent="0.35">
      <c r="A55" t="s">
        <v>163</v>
      </c>
      <c r="B55">
        <v>54</v>
      </c>
      <c r="C55">
        <v>270.01736287807194</v>
      </c>
      <c r="D55">
        <v>1587.6890579717217</v>
      </c>
    </row>
    <row r="56" spans="1:4" x14ac:dyDescent="0.35">
      <c r="A56" t="s">
        <v>164</v>
      </c>
      <c r="B56">
        <v>55</v>
      </c>
      <c r="C56">
        <v>4627.5870182596573</v>
      </c>
      <c r="D56">
        <v>2310.5601106842055</v>
      </c>
    </row>
    <row r="57" spans="1:4" x14ac:dyDescent="0.35">
      <c r="A57" t="s">
        <v>165</v>
      </c>
      <c r="B57">
        <v>56</v>
      </c>
      <c r="C57">
        <v>2922.5726022160229</v>
      </c>
      <c r="D57">
        <v>2667.8811908223774</v>
      </c>
    </row>
    <row r="58" spans="1:4" x14ac:dyDescent="0.35">
      <c r="A58" t="s">
        <v>166</v>
      </c>
      <c r="B58">
        <v>57</v>
      </c>
      <c r="C58">
        <v>1780.0027007926058</v>
      </c>
      <c r="D58">
        <v>1077.1266906790686</v>
      </c>
    </row>
    <row r="59" spans="1:4" x14ac:dyDescent="0.35">
      <c r="A59" t="s">
        <v>167</v>
      </c>
      <c r="B59">
        <v>58</v>
      </c>
      <c r="C59">
        <v>1695.1392360128568</v>
      </c>
      <c r="D59">
        <v>3250.2076021011621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448.66150496151846</v>
      </c>
      <c r="D61">
        <v>152.07728146949117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4085.3175277991049</v>
      </c>
      <c r="D63">
        <v>4800.2179879493415</v>
      </c>
    </row>
    <row r="64" spans="1:4" x14ac:dyDescent="0.35">
      <c r="A64" t="s">
        <v>171</v>
      </c>
      <c r="B64">
        <v>63</v>
      </c>
      <c r="C64">
        <v>933.87866264049399</v>
      </c>
      <c r="D64">
        <v>1732.0824739193945</v>
      </c>
    </row>
    <row r="65" spans="1:4" x14ac:dyDescent="0.35">
      <c r="A65" t="s">
        <v>172</v>
      </c>
      <c r="B65">
        <v>64</v>
      </c>
      <c r="C65">
        <v>25.908985375411998</v>
      </c>
      <c r="D65">
        <v>1068.3723850763415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1.7024707430733041</v>
      </c>
      <c r="D67">
        <v>18.9623367960058</v>
      </c>
    </row>
    <row r="68" spans="1:4" x14ac:dyDescent="0.35">
      <c r="A68" t="s">
        <v>175</v>
      </c>
      <c r="B68">
        <v>67</v>
      </c>
      <c r="C68">
        <v>924.94566432012448</v>
      </c>
      <c r="D68">
        <v>926.40125570564737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6.0871378246418739E-4</v>
      </c>
      <c r="D70">
        <v>0</v>
      </c>
    </row>
    <row r="71" spans="1:4" x14ac:dyDescent="0.35">
      <c r="A71" t="s">
        <v>178</v>
      </c>
      <c r="B71">
        <v>70</v>
      </c>
      <c r="C71">
        <v>168.3259038572476</v>
      </c>
      <c r="D71">
        <v>312.27136353239376</v>
      </c>
    </row>
    <row r="72" spans="1:4" x14ac:dyDescent="0.35">
      <c r="A72" t="s">
        <v>179</v>
      </c>
      <c r="B72">
        <v>71</v>
      </c>
      <c r="C72">
        <v>6.7832222664263462</v>
      </c>
      <c r="D72">
        <v>5.7852095285984804E-2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202.90039533230691</v>
      </c>
      <c r="D74">
        <v>587.80425430447701</v>
      </c>
    </row>
    <row r="75" spans="1:4" x14ac:dyDescent="0.35">
      <c r="A75" t="s">
        <v>182</v>
      </c>
      <c r="B75">
        <v>74</v>
      </c>
      <c r="C75">
        <v>4.2688256286806274E-2</v>
      </c>
      <c r="D75">
        <v>9.5949373336787255E-2</v>
      </c>
    </row>
    <row r="76" spans="1:4" x14ac:dyDescent="0.35">
      <c r="A76" t="s">
        <v>183</v>
      </c>
      <c r="B76">
        <v>75</v>
      </c>
      <c r="C76">
        <v>1188.0714364217802</v>
      </c>
      <c r="D76">
        <v>104.8273574452863</v>
      </c>
    </row>
    <row r="77" spans="1:4" x14ac:dyDescent="0.35">
      <c r="A77" t="s">
        <v>184</v>
      </c>
      <c r="B77">
        <v>76</v>
      </c>
      <c r="C77">
        <v>112.96449890731222</v>
      </c>
      <c r="D77">
        <v>57.901804765776824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159.71773313997315</v>
      </c>
      <c r="D79">
        <v>271.39760480630099</v>
      </c>
    </row>
    <row r="80" spans="1:4" x14ac:dyDescent="0.35">
      <c r="A80" t="s">
        <v>187</v>
      </c>
      <c r="B80">
        <v>79</v>
      </c>
      <c r="C80">
        <v>4.6487563727292942</v>
      </c>
      <c r="D80">
        <v>117.28194014512326</v>
      </c>
    </row>
    <row r="81" spans="1:4" x14ac:dyDescent="0.35">
      <c r="A81" t="s">
        <v>188</v>
      </c>
      <c r="B81">
        <v>80</v>
      </c>
      <c r="C81">
        <v>15.709547659169534</v>
      </c>
      <c r="D81">
        <v>0.15052501055348405</v>
      </c>
    </row>
    <row r="82" spans="1:4" x14ac:dyDescent="0.35">
      <c r="A82" t="s">
        <v>189</v>
      </c>
      <c r="B82">
        <v>81</v>
      </c>
      <c r="C82">
        <v>75.928747783954876</v>
      </c>
      <c r="D82">
        <v>122.65243508164264</v>
      </c>
    </row>
    <row r="83" spans="1:4" x14ac:dyDescent="0.35">
      <c r="A83" t="s">
        <v>190</v>
      </c>
      <c r="B83">
        <v>82</v>
      </c>
      <c r="C83">
        <v>68.287162565432695</v>
      </c>
      <c r="D83">
        <v>22.711965642366994</v>
      </c>
    </row>
    <row r="84" spans="1:4" x14ac:dyDescent="0.35">
      <c r="A84" t="s">
        <v>191</v>
      </c>
      <c r="B84">
        <v>83</v>
      </c>
      <c r="C84">
        <v>1.1803215132290863</v>
      </c>
      <c r="D84">
        <v>0</v>
      </c>
    </row>
    <row r="85" spans="1:4" x14ac:dyDescent="0.35">
      <c r="A85" t="s">
        <v>192</v>
      </c>
      <c r="B85">
        <v>84</v>
      </c>
      <c r="C85">
        <v>243.07688131342977</v>
      </c>
      <c r="D85">
        <v>23.022235106488651</v>
      </c>
    </row>
    <row r="86" spans="1:4" x14ac:dyDescent="0.35">
      <c r="A86" t="s">
        <v>193</v>
      </c>
      <c r="B86">
        <v>85</v>
      </c>
      <c r="C86">
        <v>6.1856500325005337</v>
      </c>
      <c r="D86">
        <v>2.2338303907817236</v>
      </c>
    </row>
    <row r="87" spans="1:4" x14ac:dyDescent="0.35">
      <c r="A87" t="s">
        <v>194</v>
      </c>
      <c r="B87">
        <v>86</v>
      </c>
      <c r="C87">
        <v>2617.1111208852317</v>
      </c>
      <c r="D87">
        <v>1648.3449967247052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18.612821191157863</v>
      </c>
      <c r="D89">
        <v>76.648144402309001</v>
      </c>
    </row>
    <row r="90" spans="1:4" x14ac:dyDescent="0.35">
      <c r="A90" t="s">
        <v>197</v>
      </c>
      <c r="B90">
        <v>89</v>
      </c>
      <c r="C90">
        <v>288.82750545787724</v>
      </c>
      <c r="D90">
        <v>761.81605902259969</v>
      </c>
    </row>
    <row r="91" spans="1:4" x14ac:dyDescent="0.35">
      <c r="A91" t="s">
        <v>198</v>
      </c>
      <c r="B91">
        <v>90</v>
      </c>
      <c r="C91">
        <v>9436.234161175631</v>
      </c>
      <c r="D91">
        <v>6681.1252562417912</v>
      </c>
    </row>
    <row r="92" spans="1:4" x14ac:dyDescent="0.35">
      <c r="A92" t="s">
        <v>199</v>
      </c>
      <c r="B92">
        <v>91</v>
      </c>
      <c r="C92">
        <v>31.884769437617809</v>
      </c>
      <c r="D92">
        <v>0</v>
      </c>
    </row>
    <row r="93" spans="1:4" x14ac:dyDescent="0.35">
      <c r="A93" t="s">
        <v>200</v>
      </c>
      <c r="B93">
        <v>92</v>
      </c>
      <c r="C93">
        <v>9.2649832456214209</v>
      </c>
      <c r="D93">
        <v>10.162629743414275</v>
      </c>
    </row>
    <row r="94" spans="1:4" x14ac:dyDescent="0.35">
      <c r="A94" t="s">
        <v>201</v>
      </c>
      <c r="B94">
        <v>93</v>
      </c>
      <c r="C94">
        <v>1.8230914486081546</v>
      </c>
      <c r="D94">
        <v>13.769008677086568</v>
      </c>
    </row>
    <row r="95" spans="1:4" x14ac:dyDescent="0.35">
      <c r="A95" t="s">
        <v>202</v>
      </c>
      <c r="B95">
        <v>94</v>
      </c>
      <c r="C95">
        <v>4.646642326679995E-2</v>
      </c>
      <c r="D95">
        <v>0</v>
      </c>
    </row>
    <row r="96" spans="1:4" x14ac:dyDescent="0.35">
      <c r="A96" t="s">
        <v>203</v>
      </c>
      <c r="B96">
        <v>95</v>
      </c>
      <c r="C96">
        <v>1.1563851727303427</v>
      </c>
      <c r="D96">
        <v>13.554586706286271</v>
      </c>
    </row>
    <row r="97" spans="1:4" x14ac:dyDescent="0.35">
      <c r="A97" t="s">
        <v>204</v>
      </c>
      <c r="B97">
        <v>96</v>
      </c>
      <c r="C97">
        <v>8965.4101504877308</v>
      </c>
      <c r="D97">
        <v>10292.839276707542</v>
      </c>
    </row>
    <row r="98" spans="1:4" x14ac:dyDescent="0.35">
      <c r="A98" t="s">
        <v>205</v>
      </c>
      <c r="B98">
        <v>97</v>
      </c>
      <c r="C98">
        <v>968.77930050664474</v>
      </c>
      <c r="D98">
        <v>1829.4048482058308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369.28593961856927</v>
      </c>
      <c r="D100">
        <v>996.71104749167921</v>
      </c>
    </row>
    <row r="101" spans="1:4" x14ac:dyDescent="0.35">
      <c r="A101" t="s">
        <v>208</v>
      </c>
      <c r="B101">
        <v>100</v>
      </c>
      <c r="C101">
        <v>123.99712666038657</v>
      </c>
      <c r="D101">
        <v>55.508812525106819</v>
      </c>
    </row>
    <row r="102" spans="1:4" x14ac:dyDescent="0.35">
      <c r="A102" t="s">
        <v>209</v>
      </c>
      <c r="B102">
        <v>101</v>
      </c>
      <c r="C102">
        <v>297.21303568478083</v>
      </c>
      <c r="D102">
        <v>454.3580665328879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765.51375667800494</v>
      </c>
      <c r="D104">
        <v>861.80039885883616</v>
      </c>
    </row>
    <row r="105" spans="1:4" x14ac:dyDescent="0.35">
      <c r="A105" t="s">
        <v>211</v>
      </c>
      <c r="B105">
        <v>104</v>
      </c>
      <c r="C105">
        <v>6430.672082826849</v>
      </c>
      <c r="D105">
        <v>4814.411405921207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77.869340762323958</v>
      </c>
      <c r="D107">
        <v>1254.5412741483206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2692.4236447618</v>
      </c>
      <c r="D109">
        <v>1504.5724255708342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293.85290196815805</v>
      </c>
      <c r="D111">
        <v>613.03360251304161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1591.9888893547786</v>
      </c>
      <c r="D113">
        <v>1125.4057407311911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202.56603059450049</v>
      </c>
      <c r="D115">
        <v>2.1100758595328988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8107.5540932345602</v>
      </c>
      <c r="D118">
        <v>8962.5104142660985</v>
      </c>
    </row>
    <row r="119" spans="1:4" x14ac:dyDescent="0.35">
      <c r="A119" t="s">
        <v>225</v>
      </c>
      <c r="B119">
        <v>118</v>
      </c>
      <c r="C119">
        <v>16514.668470928947</v>
      </c>
      <c r="D119">
        <v>10917.339723233365</v>
      </c>
    </row>
    <row r="120" spans="1:4" x14ac:dyDescent="0.35">
      <c r="A120" t="s">
        <v>226</v>
      </c>
      <c r="B120">
        <v>119</v>
      </c>
      <c r="C120">
        <v>3414.8079310333787</v>
      </c>
      <c r="D120">
        <v>1650.2189372405926</v>
      </c>
    </row>
    <row r="121" spans="1:4" x14ac:dyDescent="0.35">
      <c r="A121" t="s">
        <v>227</v>
      </c>
      <c r="B121">
        <v>120</v>
      </c>
      <c r="C121">
        <v>8737.3137401425902</v>
      </c>
      <c r="D121">
        <v>10132.433515225257</v>
      </c>
    </row>
    <row r="122" spans="1:4" x14ac:dyDescent="0.35">
      <c r="A122" t="s">
        <v>228</v>
      </c>
      <c r="B122">
        <v>121</v>
      </c>
      <c r="C122">
        <v>8415.1032995585047</v>
      </c>
      <c r="D122">
        <v>9748.0852414156197</v>
      </c>
    </row>
    <row r="123" spans="1:4" x14ac:dyDescent="0.35">
      <c r="A123" t="s">
        <v>229</v>
      </c>
      <c r="B123">
        <v>122</v>
      </c>
      <c r="C123">
        <v>3714.1273459860604</v>
      </c>
      <c r="D123">
        <v>3191.9574720162577</v>
      </c>
    </row>
    <row r="124" spans="1:4" x14ac:dyDescent="0.35">
      <c r="A124" t="s">
        <v>230</v>
      </c>
      <c r="B124">
        <v>123</v>
      </c>
      <c r="C124">
        <v>15551.860626786633</v>
      </c>
      <c r="D124">
        <v>23617.460583432858</v>
      </c>
    </row>
    <row r="125" spans="1:4" x14ac:dyDescent="0.35">
      <c r="A125" t="s">
        <v>231</v>
      </c>
      <c r="B125">
        <v>124</v>
      </c>
      <c r="C125">
        <v>4826.9347111488278</v>
      </c>
      <c r="D125">
        <v>4228.2059492834414</v>
      </c>
    </row>
    <row r="126" spans="1:4" x14ac:dyDescent="0.35">
      <c r="A126" t="s">
        <v>232</v>
      </c>
      <c r="B126">
        <v>125</v>
      </c>
      <c r="C126">
        <v>3791.419048049087</v>
      </c>
      <c r="D126">
        <v>8538.5697924113047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4.3165041990186389E-3</v>
      </c>
      <c r="D143">
        <v>0</v>
      </c>
    </row>
    <row r="144" spans="1:4" x14ac:dyDescent="0.35">
      <c r="A144" t="s">
        <v>250</v>
      </c>
      <c r="B144">
        <v>143</v>
      </c>
      <c r="C144">
        <v>1.0769735431013268E-2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1.0853864259727406E-2</v>
      </c>
      <c r="D146">
        <v>0</v>
      </c>
    </row>
    <row r="147" spans="1:4" x14ac:dyDescent="0.35">
      <c r="A147" t="s">
        <v>253</v>
      </c>
      <c r="B147">
        <v>146</v>
      </c>
      <c r="C147">
        <v>0.25774570498579608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2163.8624066001844</v>
      </c>
      <c r="D151">
        <v>1862.8988109310001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268.69704032873642</v>
      </c>
      <c r="D153">
        <v>119.84262787557439</v>
      </c>
    </row>
    <row r="154" spans="1:4" x14ac:dyDescent="0.35">
      <c r="A154" t="s">
        <v>260</v>
      </c>
      <c r="B154">
        <v>153</v>
      </c>
      <c r="C154">
        <v>74.158415985180824</v>
      </c>
      <c r="D154">
        <v>48.712507405152941</v>
      </c>
    </row>
    <row r="155" spans="1:4" x14ac:dyDescent="0.35">
      <c r="A155" t="s">
        <v>261</v>
      </c>
      <c r="B155">
        <v>154</v>
      </c>
      <c r="C155">
        <v>1087.9303921887436</v>
      </c>
      <c r="D155">
        <v>589.53716931304962</v>
      </c>
    </row>
    <row r="156" spans="1:4" x14ac:dyDescent="0.35">
      <c r="A156" t="s">
        <v>327</v>
      </c>
      <c r="B156">
        <v>155</v>
      </c>
      <c r="C156">
        <v>820.74244208158905</v>
      </c>
      <c r="D156">
        <v>477.45675916377701</v>
      </c>
    </row>
    <row r="157" spans="1:4" x14ac:dyDescent="0.35">
      <c r="A157" t="s">
        <v>262</v>
      </c>
      <c r="B157">
        <v>156</v>
      </c>
      <c r="C157">
        <v>8683.7545124910466</v>
      </c>
      <c r="D157">
        <v>8346.7366397342303</v>
      </c>
    </row>
    <row r="158" spans="1:4" x14ac:dyDescent="0.35">
      <c r="A158" t="s">
        <v>263</v>
      </c>
      <c r="B158">
        <v>157</v>
      </c>
      <c r="C158">
        <v>1280.6168911018551</v>
      </c>
      <c r="D158">
        <v>1724.2435335720927</v>
      </c>
    </row>
    <row r="159" spans="1:4" x14ac:dyDescent="0.35">
      <c r="A159" t="s">
        <v>264</v>
      </c>
      <c r="B159">
        <v>158</v>
      </c>
      <c r="C159">
        <v>5445.8305133140866</v>
      </c>
      <c r="D159">
        <v>10314.115207064697</v>
      </c>
    </row>
    <row r="160" spans="1:4" x14ac:dyDescent="0.35">
      <c r="A160" t="s">
        <v>265</v>
      </c>
      <c r="B160">
        <v>159</v>
      </c>
      <c r="C160">
        <v>155.97922535464349</v>
      </c>
      <c r="D160">
        <v>404.27463444128909</v>
      </c>
    </row>
    <row r="161" spans="1:4" x14ac:dyDescent="0.35">
      <c r="A161" t="s">
        <v>266</v>
      </c>
      <c r="B161">
        <v>160</v>
      </c>
      <c r="C161">
        <v>257.02787342341048</v>
      </c>
      <c r="D161">
        <v>0</v>
      </c>
    </row>
    <row r="162" spans="1:4" x14ac:dyDescent="0.35">
      <c r="A162" t="s">
        <v>267</v>
      </c>
      <c r="B162">
        <v>161</v>
      </c>
      <c r="C162">
        <v>38.510532919399267</v>
      </c>
      <c r="D162">
        <v>0</v>
      </c>
    </row>
    <row r="163" spans="1:4" x14ac:dyDescent="0.35">
      <c r="A163" t="s">
        <v>268</v>
      </c>
      <c r="B163">
        <v>162</v>
      </c>
      <c r="C163">
        <v>1314.7092412528314</v>
      </c>
      <c r="D163">
        <v>924.23624189045881</v>
      </c>
    </row>
    <row r="164" spans="1:4" x14ac:dyDescent="0.35">
      <c r="A164" t="s">
        <v>269</v>
      </c>
      <c r="B164">
        <v>163</v>
      </c>
      <c r="C164">
        <v>2102.9614292064566</v>
      </c>
      <c r="D164">
        <v>4369.7075929686716</v>
      </c>
    </row>
    <row r="165" spans="1:4" x14ac:dyDescent="0.35">
      <c r="A165" t="s">
        <v>270</v>
      </c>
      <c r="B165">
        <v>164</v>
      </c>
      <c r="C165">
        <v>1000.9400211487235</v>
      </c>
      <c r="D165">
        <v>710.8907593351712</v>
      </c>
    </row>
    <row r="166" spans="1:4" x14ac:dyDescent="0.35">
      <c r="A166" t="s">
        <v>271</v>
      </c>
      <c r="B166">
        <v>165</v>
      </c>
      <c r="C166">
        <v>888.77418948202239</v>
      </c>
      <c r="D166">
        <v>457.94481760254791</v>
      </c>
    </row>
    <row r="167" spans="1:4" x14ac:dyDescent="0.35">
      <c r="A167" t="s">
        <v>272</v>
      </c>
      <c r="B167">
        <v>166</v>
      </c>
      <c r="C167">
        <v>808.50335193707156</v>
      </c>
      <c r="D167">
        <v>384.93422476379357</v>
      </c>
    </row>
    <row r="168" spans="1:4" x14ac:dyDescent="0.35">
      <c r="A168" t="s">
        <v>273</v>
      </c>
      <c r="B168">
        <v>167</v>
      </c>
      <c r="C168">
        <v>284.16984807052734</v>
      </c>
      <c r="D168">
        <v>179.92526678523427</v>
      </c>
    </row>
    <row r="169" spans="1:4" x14ac:dyDescent="0.35">
      <c r="A169" t="s">
        <v>274</v>
      </c>
      <c r="B169">
        <v>168</v>
      </c>
      <c r="C169">
        <v>1626.2410505305872</v>
      </c>
      <c r="D169">
        <v>1399.2072339184613</v>
      </c>
    </row>
    <row r="170" spans="1:4" x14ac:dyDescent="0.35">
      <c r="A170" t="s">
        <v>275</v>
      </c>
      <c r="B170">
        <v>169</v>
      </c>
      <c r="C170">
        <v>481.5379531485882</v>
      </c>
      <c r="D170">
        <v>169.93284615727106</v>
      </c>
    </row>
    <row r="171" spans="1:4" x14ac:dyDescent="0.35">
      <c r="A171" t="s">
        <v>276</v>
      </c>
      <c r="B171">
        <v>170</v>
      </c>
      <c r="C171">
        <v>2601.4063137722446</v>
      </c>
      <c r="D171">
        <v>1669.5593917631231</v>
      </c>
    </row>
    <row r="172" spans="1:4" x14ac:dyDescent="0.35">
      <c r="A172" t="s">
        <v>277</v>
      </c>
      <c r="B172">
        <v>171</v>
      </c>
      <c r="C172">
        <v>374.20100550051757</v>
      </c>
      <c r="D172">
        <v>741.10481304564553</v>
      </c>
    </row>
    <row r="173" spans="1:4" x14ac:dyDescent="0.35">
      <c r="A173" t="s">
        <v>278</v>
      </c>
      <c r="B173">
        <v>172</v>
      </c>
      <c r="C173">
        <v>8518.2718933980268</v>
      </c>
      <c r="D173">
        <v>5108.042386823101</v>
      </c>
    </row>
    <row r="174" spans="1:4" x14ac:dyDescent="0.35">
      <c r="A174" t="s">
        <v>279</v>
      </c>
      <c r="B174">
        <v>173</v>
      </c>
      <c r="C174">
        <v>490.32572770273464</v>
      </c>
      <c r="D174">
        <v>190.30426996433437</v>
      </c>
    </row>
    <row r="175" spans="1:4" x14ac:dyDescent="0.35">
      <c r="A175" t="s">
        <v>280</v>
      </c>
      <c r="B175">
        <v>174</v>
      </c>
      <c r="C175">
        <v>341.88719825316304</v>
      </c>
      <c r="D175">
        <v>188.91813565443007</v>
      </c>
    </row>
    <row r="176" spans="1:4" x14ac:dyDescent="0.35">
      <c r="A176" t="s">
        <v>281</v>
      </c>
      <c r="B176">
        <v>175</v>
      </c>
      <c r="C176">
        <v>500.4428117325466</v>
      </c>
      <c r="D176">
        <v>222.30112627262278</v>
      </c>
    </row>
    <row r="177" spans="1:4" x14ac:dyDescent="0.35">
      <c r="A177" t="s">
        <v>282</v>
      </c>
      <c r="B177">
        <v>176</v>
      </c>
      <c r="C177">
        <v>108.94277953303822</v>
      </c>
      <c r="D177">
        <v>6.8253404873407355</v>
      </c>
    </row>
    <row r="178" spans="1:4" x14ac:dyDescent="0.35">
      <c r="A178" t="s">
        <v>283</v>
      </c>
      <c r="B178">
        <v>177</v>
      </c>
      <c r="C178">
        <v>110.70529609931957</v>
      </c>
      <c r="D178">
        <v>17.249613511605002</v>
      </c>
    </row>
    <row r="179" spans="1:4" x14ac:dyDescent="0.35">
      <c r="A179" t="s">
        <v>284</v>
      </c>
      <c r="B179">
        <v>178</v>
      </c>
      <c r="C179">
        <v>76.12922538729994</v>
      </c>
      <c r="D179">
        <v>30.161482230251032</v>
      </c>
    </row>
    <row r="180" spans="1:4" x14ac:dyDescent="0.35">
      <c r="A180" t="s">
        <v>285</v>
      </c>
      <c r="B180">
        <v>179</v>
      </c>
      <c r="C180">
        <v>587.67875803331469</v>
      </c>
      <c r="D180">
        <v>221.55019417095849</v>
      </c>
    </row>
    <row r="181" spans="1:4" x14ac:dyDescent="0.35">
      <c r="A181" t="s">
        <v>286</v>
      </c>
      <c r="B181">
        <v>180</v>
      </c>
      <c r="C181">
        <v>24.29960285273431</v>
      </c>
      <c r="D181">
        <v>1.5322564118047879</v>
      </c>
    </row>
    <row r="182" spans="1:4" x14ac:dyDescent="0.35">
      <c r="A182" t="s">
        <v>287</v>
      </c>
      <c r="B182">
        <v>181</v>
      </c>
      <c r="C182">
        <v>84.458270456728897</v>
      </c>
      <c r="D182">
        <v>27.708050778445767</v>
      </c>
    </row>
    <row r="183" spans="1:4" x14ac:dyDescent="0.35">
      <c r="A183" t="s">
        <v>288</v>
      </c>
      <c r="B183">
        <v>182</v>
      </c>
      <c r="C183">
        <v>100.22250421326957</v>
      </c>
      <c r="D183">
        <v>41.576891502452312</v>
      </c>
    </row>
    <row r="184" spans="1:4" x14ac:dyDescent="0.35">
      <c r="A184" t="s">
        <v>289</v>
      </c>
      <c r="B184">
        <v>183</v>
      </c>
      <c r="C184">
        <v>8.6798590283758301</v>
      </c>
      <c r="D184">
        <v>2.348454615292412</v>
      </c>
    </row>
    <row r="185" spans="1:4" x14ac:dyDescent="0.35">
      <c r="A185" t="s">
        <v>290</v>
      </c>
      <c r="B185">
        <v>184</v>
      </c>
      <c r="C185">
        <v>1.0307634844559532</v>
      </c>
      <c r="D185">
        <v>0.27959732391187941</v>
      </c>
    </row>
    <row r="186" spans="1:4" x14ac:dyDescent="0.35">
      <c r="A186" t="s">
        <v>291</v>
      </c>
      <c r="B186">
        <v>185</v>
      </c>
      <c r="C186">
        <v>65.314882009502625</v>
      </c>
      <c r="D186">
        <v>96.63984050058248</v>
      </c>
    </row>
    <row r="187" spans="1:4" x14ac:dyDescent="0.35">
      <c r="A187" t="s">
        <v>292</v>
      </c>
      <c r="B187">
        <v>186</v>
      </c>
      <c r="C187">
        <v>106.52836315086311</v>
      </c>
      <c r="D187">
        <v>150.41775883774483</v>
      </c>
    </row>
    <row r="188" spans="1:4" x14ac:dyDescent="0.35">
      <c r="A188" t="s">
        <v>293</v>
      </c>
      <c r="B188">
        <v>187</v>
      </c>
      <c r="C188">
        <v>3.5229726619507323E-2</v>
      </c>
      <c r="D188">
        <v>0.86594932582165107</v>
      </c>
    </row>
    <row r="189" spans="1:4" x14ac:dyDescent="0.35">
      <c r="A189" t="s">
        <v>294</v>
      </c>
      <c r="B189">
        <v>188</v>
      </c>
      <c r="C189">
        <v>31.591110530577705</v>
      </c>
      <c r="D189">
        <v>79.779481742034889</v>
      </c>
    </row>
    <row r="190" spans="1:4" x14ac:dyDescent="0.35">
      <c r="A190" t="s">
        <v>295</v>
      </c>
      <c r="B190">
        <v>189</v>
      </c>
      <c r="C190">
        <v>56.770784284359976</v>
      </c>
      <c r="D190">
        <v>121.90750903674484</v>
      </c>
    </row>
    <row r="191" spans="1:4" x14ac:dyDescent="0.35">
      <c r="A191" t="s">
        <v>296</v>
      </c>
      <c r="B191">
        <v>190</v>
      </c>
      <c r="C191">
        <v>26.435052952807357</v>
      </c>
      <c r="D191">
        <v>152.82079229956454</v>
      </c>
    </row>
    <row r="192" spans="1:4" x14ac:dyDescent="0.35">
      <c r="A192" t="s">
        <v>297</v>
      </c>
      <c r="B192">
        <v>191</v>
      </c>
      <c r="C192">
        <v>29.679879341695404</v>
      </c>
      <c r="D192">
        <v>80.559807465169911</v>
      </c>
    </row>
    <row r="193" spans="1:4" x14ac:dyDescent="0.35">
      <c r="A193" t="s">
        <v>298</v>
      </c>
      <c r="B193">
        <v>192</v>
      </c>
      <c r="C193">
        <v>9.8918778025740011</v>
      </c>
      <c r="D193">
        <v>16.182438794393768</v>
      </c>
    </row>
    <row r="194" spans="1:4" x14ac:dyDescent="0.35">
      <c r="A194" t="s">
        <v>299</v>
      </c>
      <c r="B194">
        <v>193</v>
      </c>
      <c r="C194">
        <v>60.97093870858378</v>
      </c>
      <c r="D194">
        <v>146.44983040612456</v>
      </c>
    </row>
    <row r="195" spans="1:4" x14ac:dyDescent="0.35">
      <c r="A195" t="s">
        <v>300</v>
      </c>
      <c r="B195">
        <v>194</v>
      </c>
      <c r="C195">
        <v>3.1462347648265547</v>
      </c>
      <c r="D195">
        <v>14.710417916267032</v>
      </c>
    </row>
    <row r="196" spans="1:4" x14ac:dyDescent="0.35">
      <c r="A196" t="s">
        <v>301</v>
      </c>
      <c r="B196">
        <v>195</v>
      </c>
      <c r="C196">
        <v>4.6741427878392354</v>
      </c>
      <c r="D196">
        <v>23.167763854777952</v>
      </c>
    </row>
    <row r="197" spans="1:4" x14ac:dyDescent="0.35">
      <c r="A197" t="s">
        <v>302</v>
      </c>
      <c r="B197">
        <v>196</v>
      </c>
      <c r="C197">
        <v>208.40523888353394</v>
      </c>
      <c r="D197">
        <v>160.24643998505437</v>
      </c>
    </row>
    <row r="198" spans="1:4" x14ac:dyDescent="0.35">
      <c r="A198" t="s">
        <v>303</v>
      </c>
      <c r="B198">
        <v>197</v>
      </c>
      <c r="C198">
        <v>972.32014461551239</v>
      </c>
      <c r="D198">
        <v>301.51919321426169</v>
      </c>
    </row>
    <row r="199" spans="1:4" x14ac:dyDescent="0.35">
      <c r="A199" t="s">
        <v>304</v>
      </c>
      <c r="B199">
        <v>198</v>
      </c>
      <c r="C199">
        <v>76.221194829775357</v>
      </c>
      <c r="D199">
        <v>54.508922438201687</v>
      </c>
    </row>
    <row r="200" spans="1:4" x14ac:dyDescent="0.35">
      <c r="A200" t="s">
        <v>305</v>
      </c>
      <c r="B200">
        <v>199</v>
      </c>
      <c r="C200">
        <v>28.067811757498518</v>
      </c>
      <c r="D200">
        <v>15.100492662574108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8.559535306347744</v>
      </c>
      <c r="D2">
        <v>22.940869678269447</v>
      </c>
    </row>
    <row r="3" spans="1:4" x14ac:dyDescent="0.35">
      <c r="A3" t="s">
        <v>111</v>
      </c>
      <c r="B3">
        <v>2</v>
      </c>
      <c r="C3">
        <v>252.95235896685648</v>
      </c>
      <c r="D3">
        <v>5.0329136495194735</v>
      </c>
    </row>
    <row r="4" spans="1:4" x14ac:dyDescent="0.35">
      <c r="A4" t="s">
        <v>112</v>
      </c>
      <c r="B4">
        <v>3</v>
      </c>
      <c r="C4">
        <v>345.40388851938894</v>
      </c>
      <c r="D4">
        <v>29.084029206206324</v>
      </c>
    </row>
    <row r="5" spans="1:4" x14ac:dyDescent="0.35">
      <c r="A5" t="s">
        <v>113</v>
      </c>
      <c r="B5">
        <v>4</v>
      </c>
      <c r="C5">
        <v>804.1876126547694</v>
      </c>
      <c r="D5">
        <v>691.67135183161179</v>
      </c>
    </row>
    <row r="6" spans="1:4" x14ac:dyDescent="0.35">
      <c r="A6" t="s">
        <v>114</v>
      </c>
      <c r="B6">
        <v>5</v>
      </c>
      <c r="C6">
        <v>373.90220939226475</v>
      </c>
      <c r="D6">
        <v>6.8894279574412378</v>
      </c>
    </row>
    <row r="7" spans="1:4" x14ac:dyDescent="0.35">
      <c r="A7" t="s">
        <v>115</v>
      </c>
      <c r="B7">
        <v>6</v>
      </c>
      <c r="C7">
        <v>1.5495905540698286E-2</v>
      </c>
      <c r="D7">
        <v>0.18015052158681757</v>
      </c>
    </row>
    <row r="8" spans="1:4" x14ac:dyDescent="0.35">
      <c r="A8" t="s">
        <v>116</v>
      </c>
      <c r="B8">
        <v>7</v>
      </c>
      <c r="C8">
        <v>34.638165553819761</v>
      </c>
      <c r="D8">
        <v>0</v>
      </c>
    </row>
    <row r="9" spans="1:4" x14ac:dyDescent="0.35">
      <c r="A9" t="s">
        <v>117</v>
      </c>
      <c r="B9">
        <v>8</v>
      </c>
      <c r="C9">
        <v>289.47080964790047</v>
      </c>
      <c r="D9">
        <v>2.5237084750005909</v>
      </c>
    </row>
    <row r="10" spans="1:4" x14ac:dyDescent="0.35">
      <c r="A10" t="s">
        <v>118</v>
      </c>
      <c r="B10">
        <v>9</v>
      </c>
      <c r="C10">
        <v>8.2224462250248642</v>
      </c>
      <c r="D10">
        <v>48.850429151983967</v>
      </c>
    </row>
    <row r="11" spans="1:4" x14ac:dyDescent="0.35">
      <c r="A11" t="s">
        <v>119</v>
      </c>
      <c r="B11">
        <v>10</v>
      </c>
      <c r="C11">
        <v>224.98226789782115</v>
      </c>
      <c r="D11">
        <v>33.248199180299586</v>
      </c>
    </row>
    <row r="12" spans="1:4" x14ac:dyDescent="0.35">
      <c r="A12" t="s">
        <v>120</v>
      </c>
      <c r="B12">
        <v>11</v>
      </c>
      <c r="C12">
        <v>34.126614500785394</v>
      </c>
      <c r="D12">
        <v>26.267372273096992</v>
      </c>
    </row>
    <row r="13" spans="1:4" x14ac:dyDescent="0.35">
      <c r="A13" t="s">
        <v>121</v>
      </c>
      <c r="B13">
        <v>12</v>
      </c>
      <c r="C13">
        <v>16.633262848761252</v>
      </c>
      <c r="D13">
        <v>24.893146073984873</v>
      </c>
    </row>
    <row r="14" spans="1:4" x14ac:dyDescent="0.35">
      <c r="A14" t="s">
        <v>122</v>
      </c>
      <c r="B14">
        <v>13</v>
      </c>
      <c r="C14">
        <v>14.022549080896392</v>
      </c>
      <c r="D14">
        <v>36.672904953659881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1.3342071601360179</v>
      </c>
      <c r="D16">
        <v>1.2343276334939892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335.10488716183119</v>
      </c>
      <c r="D19">
        <v>160.83880599385765</v>
      </c>
    </row>
    <row r="20" spans="1:4" x14ac:dyDescent="0.35">
      <c r="A20" t="s">
        <v>128</v>
      </c>
      <c r="B20">
        <v>19</v>
      </c>
      <c r="C20">
        <v>405.50456743432545</v>
      </c>
      <c r="D20">
        <v>208.01099237880794</v>
      </c>
    </row>
    <row r="21" spans="1:4" x14ac:dyDescent="0.35">
      <c r="A21" t="s">
        <v>129</v>
      </c>
      <c r="B21">
        <v>20</v>
      </c>
      <c r="C21">
        <v>1.9005038927335731</v>
      </c>
      <c r="D21">
        <v>0</v>
      </c>
    </row>
    <row r="22" spans="1:4" x14ac:dyDescent="0.35">
      <c r="A22" t="s">
        <v>130</v>
      </c>
      <c r="B22">
        <v>21</v>
      </c>
      <c r="C22">
        <v>0.22615172277868401</v>
      </c>
      <c r="D22">
        <v>0</v>
      </c>
    </row>
    <row r="23" spans="1:4" x14ac:dyDescent="0.35">
      <c r="A23" t="s">
        <v>131</v>
      </c>
      <c r="B23">
        <v>22</v>
      </c>
      <c r="C23">
        <v>153.62651238275447</v>
      </c>
      <c r="D23">
        <v>0</v>
      </c>
    </row>
    <row r="24" spans="1:4" x14ac:dyDescent="0.35">
      <c r="A24" t="s">
        <v>132</v>
      </c>
      <c r="B24">
        <v>23</v>
      </c>
      <c r="C24">
        <v>1.4841643038504999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1.8408354479413442</v>
      </c>
      <c r="D27">
        <v>0</v>
      </c>
    </row>
    <row r="28" spans="1:4" x14ac:dyDescent="0.35">
      <c r="A28" t="s">
        <v>136</v>
      </c>
      <c r="B28">
        <v>27</v>
      </c>
      <c r="C28">
        <v>0.57875585786280503</v>
      </c>
      <c r="D28">
        <v>0</v>
      </c>
    </row>
    <row r="29" spans="1:4" x14ac:dyDescent="0.35">
      <c r="A29" t="s">
        <v>137</v>
      </c>
      <c r="B29">
        <v>28</v>
      </c>
      <c r="C29">
        <v>2812.2751348950283</v>
      </c>
      <c r="D29">
        <v>0</v>
      </c>
    </row>
    <row r="30" spans="1:4" x14ac:dyDescent="0.35">
      <c r="A30" t="s">
        <v>138</v>
      </c>
      <c r="B30">
        <v>29</v>
      </c>
      <c r="C30">
        <v>732.9471366619905</v>
      </c>
      <c r="D30">
        <v>0</v>
      </c>
    </row>
    <row r="31" spans="1:4" x14ac:dyDescent="0.35">
      <c r="A31" t="s">
        <v>139</v>
      </c>
      <c r="B31">
        <v>30</v>
      </c>
      <c r="C31">
        <v>10.25528859776588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3.6700469353279693E-3</v>
      </c>
      <c r="D34">
        <v>0</v>
      </c>
    </row>
    <row r="35" spans="1:4" x14ac:dyDescent="0.35">
      <c r="A35" t="s">
        <v>143</v>
      </c>
      <c r="B35">
        <v>34</v>
      </c>
      <c r="C35">
        <v>0.39150395041564989</v>
      </c>
      <c r="D35">
        <v>6.4549820346584479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1.106126511089069</v>
      </c>
      <c r="D37">
        <v>0</v>
      </c>
    </row>
    <row r="38" spans="1:4" x14ac:dyDescent="0.35">
      <c r="A38" t="s">
        <v>146</v>
      </c>
      <c r="B38">
        <v>37</v>
      </c>
      <c r="C38">
        <v>1.2910399887523887E-2</v>
      </c>
      <c r="D38">
        <v>0.11182444383400283</v>
      </c>
    </row>
    <row r="39" spans="1:4" x14ac:dyDescent="0.35">
      <c r="A39" t="s">
        <v>147</v>
      </c>
      <c r="B39">
        <v>38</v>
      </c>
      <c r="C39">
        <v>0.99983287525039377</v>
      </c>
      <c r="D39">
        <v>4.4604257287089579</v>
      </c>
    </row>
    <row r="40" spans="1:4" x14ac:dyDescent="0.35">
      <c r="A40" t="s">
        <v>148</v>
      </c>
      <c r="B40">
        <v>39</v>
      </c>
      <c r="C40">
        <v>5.8109564916658387</v>
      </c>
      <c r="D40">
        <v>8.1154095269057613</v>
      </c>
    </row>
    <row r="41" spans="1:4" x14ac:dyDescent="0.35">
      <c r="A41" t="s">
        <v>149</v>
      </c>
      <c r="B41">
        <v>40</v>
      </c>
      <c r="C41">
        <v>23.040808319570065</v>
      </c>
      <c r="D41">
        <v>228.07829786956432</v>
      </c>
    </row>
    <row r="42" spans="1:4" x14ac:dyDescent="0.35">
      <c r="A42" t="s">
        <v>150</v>
      </c>
      <c r="B42">
        <v>41</v>
      </c>
      <c r="C42">
        <v>37.458664801684677</v>
      </c>
      <c r="D42">
        <v>39.442024409070378</v>
      </c>
    </row>
    <row r="43" spans="1:4" x14ac:dyDescent="0.35">
      <c r="A43" t="s">
        <v>151</v>
      </c>
      <c r="B43">
        <v>42</v>
      </c>
      <c r="C43">
        <v>45.359782921668852</v>
      </c>
      <c r="D43">
        <v>33.574223512639406</v>
      </c>
    </row>
    <row r="44" spans="1:4" x14ac:dyDescent="0.35">
      <c r="A44" t="s">
        <v>152</v>
      </c>
      <c r="B44">
        <v>43</v>
      </c>
      <c r="C44">
        <v>472.9232946930245</v>
      </c>
      <c r="D44">
        <v>31.643765636886098</v>
      </c>
    </row>
    <row r="45" spans="1:4" x14ac:dyDescent="0.35">
      <c r="A45" t="s">
        <v>153</v>
      </c>
      <c r="B45">
        <v>44</v>
      </c>
      <c r="C45">
        <v>372.65898101660594</v>
      </c>
      <c r="D45">
        <v>245.58751826360128</v>
      </c>
    </row>
    <row r="46" spans="1:4" x14ac:dyDescent="0.35">
      <c r="A46" t="s">
        <v>154</v>
      </c>
      <c r="B46">
        <v>45</v>
      </c>
      <c r="C46">
        <v>181.62740080861394</v>
      </c>
      <c r="D46">
        <v>61.877923577080168</v>
      </c>
    </row>
    <row r="47" spans="1:4" x14ac:dyDescent="0.35">
      <c r="A47" t="s">
        <v>155</v>
      </c>
      <c r="B47">
        <v>46</v>
      </c>
      <c r="C47">
        <v>127.76674633856456</v>
      </c>
      <c r="D47">
        <v>127.62247295360044</v>
      </c>
    </row>
    <row r="48" spans="1:4" x14ac:dyDescent="0.35">
      <c r="A48" t="s">
        <v>156</v>
      </c>
      <c r="B48">
        <v>47</v>
      </c>
      <c r="C48">
        <v>448.47816256640556</v>
      </c>
      <c r="D48">
        <v>272.49209860258657</v>
      </c>
    </row>
    <row r="49" spans="1:4" x14ac:dyDescent="0.35">
      <c r="A49" t="s">
        <v>157</v>
      </c>
      <c r="B49">
        <v>48</v>
      </c>
      <c r="C49">
        <v>717.87291699373884</v>
      </c>
      <c r="D49">
        <v>470.75141481625303</v>
      </c>
    </row>
    <row r="50" spans="1:4" x14ac:dyDescent="0.35">
      <c r="A50" t="s">
        <v>158</v>
      </c>
      <c r="B50">
        <v>49</v>
      </c>
      <c r="C50">
        <v>16.123467874815741</v>
      </c>
      <c r="D50">
        <v>28.984317659168333</v>
      </c>
    </row>
    <row r="51" spans="1:4" x14ac:dyDescent="0.35">
      <c r="A51" t="s">
        <v>159</v>
      </c>
      <c r="B51">
        <v>50</v>
      </c>
      <c r="C51">
        <v>60.650454046544176</v>
      </c>
      <c r="D51">
        <v>1.8943271630403371</v>
      </c>
    </row>
    <row r="52" spans="1:4" x14ac:dyDescent="0.35">
      <c r="A52" t="s">
        <v>160</v>
      </c>
      <c r="B52">
        <v>51</v>
      </c>
      <c r="C52">
        <v>2425.2874923210602</v>
      </c>
      <c r="D52">
        <v>1679.4587244382697</v>
      </c>
    </row>
    <row r="53" spans="1:4" x14ac:dyDescent="0.35">
      <c r="A53" t="s">
        <v>161</v>
      </c>
      <c r="B53">
        <v>52</v>
      </c>
      <c r="C53">
        <v>428.23630666713376</v>
      </c>
      <c r="D53">
        <v>1397.5473534343978</v>
      </c>
    </row>
    <row r="54" spans="1:4" x14ac:dyDescent="0.35">
      <c r="A54" t="s">
        <v>162</v>
      </c>
      <c r="B54">
        <v>53</v>
      </c>
      <c r="C54">
        <v>1150.3305714947369</v>
      </c>
      <c r="D54">
        <v>813.81569819252411</v>
      </c>
    </row>
    <row r="55" spans="1:4" x14ac:dyDescent="0.35">
      <c r="A55" t="s">
        <v>163</v>
      </c>
      <c r="B55">
        <v>54</v>
      </c>
      <c r="C55">
        <v>161.99294975673752</v>
      </c>
      <c r="D55">
        <v>469.45526653033824</v>
      </c>
    </row>
    <row r="56" spans="1:4" x14ac:dyDescent="0.35">
      <c r="A56" t="s">
        <v>164</v>
      </c>
      <c r="B56">
        <v>55</v>
      </c>
      <c r="C56">
        <v>2126.9730321949673</v>
      </c>
      <c r="D56">
        <v>2740.9248256329897</v>
      </c>
    </row>
    <row r="57" spans="1:4" x14ac:dyDescent="0.35">
      <c r="A57" t="s">
        <v>165</v>
      </c>
      <c r="B57">
        <v>56</v>
      </c>
      <c r="C57">
        <v>1490.1489946244194</v>
      </c>
      <c r="D57">
        <v>3385.9476560320845</v>
      </c>
    </row>
    <row r="58" spans="1:4" x14ac:dyDescent="0.35">
      <c r="A58" t="s">
        <v>166</v>
      </c>
      <c r="B58">
        <v>57</v>
      </c>
      <c r="C58">
        <v>1179.0031407950853</v>
      </c>
      <c r="D58">
        <v>1930.6658438636657</v>
      </c>
    </row>
    <row r="59" spans="1:4" x14ac:dyDescent="0.35">
      <c r="A59" t="s">
        <v>167</v>
      </c>
      <c r="B59">
        <v>58</v>
      </c>
      <c r="C59">
        <v>619.26018207168386</v>
      </c>
      <c r="D59">
        <v>1719.1539346745681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50.885045909340462</v>
      </c>
      <c r="D61">
        <v>559.75026764347513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1233.1380744516264</v>
      </c>
      <c r="D63">
        <v>2128.0886173355952</v>
      </c>
    </row>
    <row r="64" spans="1:4" x14ac:dyDescent="0.35">
      <c r="A64" t="s">
        <v>171</v>
      </c>
      <c r="B64">
        <v>63</v>
      </c>
      <c r="C64">
        <v>313.01333115728937</v>
      </c>
      <c r="D64">
        <v>172.07008179440834</v>
      </c>
    </row>
    <row r="65" spans="1:4" x14ac:dyDescent="0.35">
      <c r="A65" t="s">
        <v>172</v>
      </c>
      <c r="B65">
        <v>64</v>
      </c>
      <c r="C65">
        <v>3.6011737483148529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0.13612507289314607</v>
      </c>
      <c r="D67">
        <v>0</v>
      </c>
    </row>
    <row r="68" spans="1:4" x14ac:dyDescent="0.35">
      <c r="A68" t="s">
        <v>175</v>
      </c>
      <c r="B68">
        <v>67</v>
      </c>
      <c r="C68">
        <v>174.98526298321352</v>
      </c>
      <c r="D68">
        <v>549.96386638069043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56.081938416645656</v>
      </c>
      <c r="D71">
        <v>261.21608788905985</v>
      </c>
    </row>
    <row r="72" spans="1:4" x14ac:dyDescent="0.35">
      <c r="A72" t="s">
        <v>179</v>
      </c>
      <c r="B72">
        <v>71</v>
      </c>
      <c r="C72">
        <v>126.43815798264694</v>
      </c>
      <c r="D72">
        <v>0.34144877650815164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227.06773009127565</v>
      </c>
      <c r="D74">
        <v>472.08326959003836</v>
      </c>
    </row>
    <row r="75" spans="1:4" x14ac:dyDescent="0.35">
      <c r="A75" t="s">
        <v>182</v>
      </c>
      <c r="B75">
        <v>74</v>
      </c>
      <c r="C75">
        <v>1.0660795480757077E-2</v>
      </c>
      <c r="D75">
        <v>0.17681114279017596</v>
      </c>
    </row>
    <row r="76" spans="1:4" x14ac:dyDescent="0.35">
      <c r="A76" t="s">
        <v>183</v>
      </c>
      <c r="B76">
        <v>75</v>
      </c>
      <c r="C76">
        <v>219.08248305608404</v>
      </c>
      <c r="D76">
        <v>98.224280337604469</v>
      </c>
    </row>
    <row r="77" spans="1:4" x14ac:dyDescent="0.35">
      <c r="A77" t="s">
        <v>184</v>
      </c>
      <c r="B77">
        <v>76</v>
      </c>
      <c r="C77">
        <v>1.0748340220028336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38.32145412538177</v>
      </c>
      <c r="D79">
        <v>167.59262233725838</v>
      </c>
    </row>
    <row r="80" spans="1:4" x14ac:dyDescent="0.35">
      <c r="A80" t="s">
        <v>187</v>
      </c>
      <c r="B80">
        <v>79</v>
      </c>
      <c r="C80">
        <v>12.20331212504076</v>
      </c>
      <c r="D80">
        <v>1.1871730288562075</v>
      </c>
    </row>
    <row r="81" spans="1:4" x14ac:dyDescent="0.35">
      <c r="A81" t="s">
        <v>188</v>
      </c>
      <c r="B81">
        <v>80</v>
      </c>
      <c r="C81">
        <v>0.27554770357776542</v>
      </c>
      <c r="D81">
        <v>0.18830000870822208</v>
      </c>
    </row>
    <row r="82" spans="1:4" x14ac:dyDescent="0.35">
      <c r="A82" t="s">
        <v>189</v>
      </c>
      <c r="B82">
        <v>81</v>
      </c>
      <c r="C82">
        <v>12.880801760658306</v>
      </c>
      <c r="D82">
        <v>16.183058352190312</v>
      </c>
    </row>
    <row r="83" spans="1:4" x14ac:dyDescent="0.35">
      <c r="A83" t="s">
        <v>190</v>
      </c>
      <c r="B83">
        <v>82</v>
      </c>
      <c r="C83">
        <v>9.8060068034878434</v>
      </c>
      <c r="D83">
        <v>2.6796082706824422</v>
      </c>
    </row>
    <row r="84" spans="1:4" x14ac:dyDescent="0.35">
      <c r="A84" t="s">
        <v>191</v>
      </c>
      <c r="B84">
        <v>83</v>
      </c>
      <c r="C84">
        <v>5.1433659967209753</v>
      </c>
      <c r="D84">
        <v>0</v>
      </c>
    </row>
    <row r="85" spans="1:4" x14ac:dyDescent="0.35">
      <c r="A85" t="s">
        <v>192</v>
      </c>
      <c r="B85">
        <v>84</v>
      </c>
      <c r="C85">
        <v>7.8581684509728689</v>
      </c>
      <c r="D85">
        <v>5.2427726030088992</v>
      </c>
    </row>
    <row r="86" spans="1:4" x14ac:dyDescent="0.35">
      <c r="A86" t="s">
        <v>193</v>
      </c>
      <c r="B86">
        <v>85</v>
      </c>
      <c r="C86">
        <v>5.8685151722633044</v>
      </c>
      <c r="D86">
        <v>0.10200408778681877</v>
      </c>
    </row>
    <row r="87" spans="1:4" x14ac:dyDescent="0.35">
      <c r="A87" t="s">
        <v>194</v>
      </c>
      <c r="B87">
        <v>86</v>
      </c>
      <c r="C87">
        <v>913.68571420476053</v>
      </c>
      <c r="D87">
        <v>977.16205227935632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3.1881646017238747</v>
      </c>
      <c r="D89">
        <v>29.289836469088048</v>
      </c>
    </row>
    <row r="90" spans="1:4" x14ac:dyDescent="0.35">
      <c r="A90" t="s">
        <v>197</v>
      </c>
      <c r="B90">
        <v>89</v>
      </c>
      <c r="C90">
        <v>80.34173488147556</v>
      </c>
      <c r="D90">
        <v>85.802222237584971</v>
      </c>
    </row>
    <row r="91" spans="1:4" x14ac:dyDescent="0.35">
      <c r="A91" t="s">
        <v>198</v>
      </c>
      <c r="B91">
        <v>90</v>
      </c>
      <c r="C91">
        <v>2134.2405544632411</v>
      </c>
      <c r="D91">
        <v>413.47130942170355</v>
      </c>
    </row>
    <row r="92" spans="1:4" x14ac:dyDescent="0.35">
      <c r="A92" t="s">
        <v>199</v>
      </c>
      <c r="B92">
        <v>91</v>
      </c>
      <c r="C92">
        <v>7.5402802508684461</v>
      </c>
      <c r="D92">
        <v>0</v>
      </c>
    </row>
    <row r="93" spans="1:4" x14ac:dyDescent="0.35">
      <c r="A93" t="s">
        <v>200</v>
      </c>
      <c r="B93">
        <v>92</v>
      </c>
      <c r="C93">
        <v>2.7548593321480777</v>
      </c>
      <c r="D93">
        <v>0</v>
      </c>
    </row>
    <row r="94" spans="1:4" x14ac:dyDescent="0.35">
      <c r="A94" t="s">
        <v>201</v>
      </c>
      <c r="B94">
        <v>93</v>
      </c>
      <c r="C94">
        <v>11.357251087737353</v>
      </c>
      <c r="D94">
        <v>0</v>
      </c>
    </row>
    <row r="95" spans="1:4" x14ac:dyDescent="0.35">
      <c r="A95" t="s">
        <v>202</v>
      </c>
      <c r="B95">
        <v>94</v>
      </c>
      <c r="C95">
        <v>4.5873803537195123E-3</v>
      </c>
      <c r="D95">
        <v>0</v>
      </c>
    </row>
    <row r="96" spans="1:4" x14ac:dyDescent="0.35">
      <c r="A96" t="s">
        <v>203</v>
      </c>
      <c r="B96">
        <v>95</v>
      </c>
      <c r="C96">
        <v>0.65988274281343151</v>
      </c>
      <c r="D96">
        <v>0.62065407507395753</v>
      </c>
    </row>
    <row r="97" spans="1:4" x14ac:dyDescent="0.35">
      <c r="A97" t="s">
        <v>204</v>
      </c>
      <c r="B97">
        <v>96</v>
      </c>
      <c r="C97">
        <v>2000.0928244203087</v>
      </c>
      <c r="D97">
        <v>3161.2760218699764</v>
      </c>
    </row>
    <row r="98" spans="1:4" x14ac:dyDescent="0.35">
      <c r="A98" t="s">
        <v>205</v>
      </c>
      <c r="B98">
        <v>97</v>
      </c>
      <c r="C98">
        <v>361.28465764449714</v>
      </c>
      <c r="D98">
        <v>617.06701023988307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106.74777043220548</v>
      </c>
      <c r="D100">
        <v>575.35904204421183</v>
      </c>
    </row>
    <row r="101" spans="1:4" x14ac:dyDescent="0.35">
      <c r="A101" t="s">
        <v>208</v>
      </c>
      <c r="B101">
        <v>100</v>
      </c>
      <c r="C101">
        <v>3.5656592779358243</v>
      </c>
      <c r="D101">
        <v>50.940459989377942</v>
      </c>
    </row>
    <row r="102" spans="1:4" x14ac:dyDescent="0.35">
      <c r="A102" t="s">
        <v>209</v>
      </c>
      <c r="B102">
        <v>101</v>
      </c>
      <c r="C102">
        <v>128.57159927420057</v>
      </c>
      <c r="D102">
        <v>613.52800142513456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154.10370645300722</v>
      </c>
      <c r="D104">
        <v>419.62593118008107</v>
      </c>
    </row>
    <row r="105" spans="1:4" x14ac:dyDescent="0.35">
      <c r="A105" t="s">
        <v>211</v>
      </c>
      <c r="B105">
        <v>104</v>
      </c>
      <c r="C105">
        <v>2271.7265786442522</v>
      </c>
      <c r="D105">
        <v>1136.1652811291735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26.95965950700964</v>
      </c>
      <c r="D107">
        <v>14.515208714980282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531.59324107760938</v>
      </c>
      <c r="D109">
        <v>242.77931748479233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39.541220437326537</v>
      </c>
      <c r="D111">
        <v>31.42494919842391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464.13451501403733</v>
      </c>
      <c r="D113">
        <v>175.15690898840384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18.147863916116197</v>
      </c>
      <c r="D115">
        <v>22.944273203145823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1684.1958879857943</v>
      </c>
      <c r="D118">
        <v>2713.4690395106072</v>
      </c>
    </row>
    <row r="119" spans="1:4" x14ac:dyDescent="0.35">
      <c r="A119" t="s">
        <v>225</v>
      </c>
      <c r="B119">
        <v>118</v>
      </c>
      <c r="C119">
        <v>3873.9738196892795</v>
      </c>
      <c r="D119">
        <v>1706.7903714978797</v>
      </c>
    </row>
    <row r="120" spans="1:4" x14ac:dyDescent="0.35">
      <c r="A120" t="s">
        <v>226</v>
      </c>
      <c r="B120">
        <v>119</v>
      </c>
      <c r="C120">
        <v>674.09620396430421</v>
      </c>
      <c r="D120">
        <v>241.82031516183017</v>
      </c>
    </row>
    <row r="121" spans="1:4" x14ac:dyDescent="0.35">
      <c r="A121" t="s">
        <v>227</v>
      </c>
      <c r="B121">
        <v>120</v>
      </c>
      <c r="C121">
        <v>1994.8933062181668</v>
      </c>
      <c r="D121">
        <v>2743.6988634816721</v>
      </c>
    </row>
    <row r="122" spans="1:4" x14ac:dyDescent="0.35">
      <c r="A122" t="s">
        <v>228</v>
      </c>
      <c r="B122">
        <v>121</v>
      </c>
      <c r="C122">
        <v>1536.1668115510745</v>
      </c>
      <c r="D122">
        <v>1576.0316241793976</v>
      </c>
    </row>
    <row r="123" spans="1:4" x14ac:dyDescent="0.35">
      <c r="A123" t="s">
        <v>229</v>
      </c>
      <c r="B123">
        <v>122</v>
      </c>
      <c r="C123">
        <v>1288.8262657062921</v>
      </c>
      <c r="D123">
        <v>806.53797195577829</v>
      </c>
    </row>
    <row r="124" spans="1:4" x14ac:dyDescent="0.35">
      <c r="A124" t="s">
        <v>230</v>
      </c>
      <c r="B124">
        <v>123</v>
      </c>
      <c r="C124">
        <v>5845.5077563170234</v>
      </c>
      <c r="D124">
        <v>5941.268849417811</v>
      </c>
    </row>
    <row r="125" spans="1:4" x14ac:dyDescent="0.35">
      <c r="A125" t="s">
        <v>231</v>
      </c>
      <c r="B125">
        <v>124</v>
      </c>
      <c r="C125">
        <v>927.76492657710287</v>
      </c>
      <c r="D125">
        <v>430.86530933454088</v>
      </c>
    </row>
    <row r="126" spans="1:4" x14ac:dyDescent="0.35">
      <c r="A126" t="s">
        <v>232</v>
      </c>
      <c r="B126">
        <v>125</v>
      </c>
      <c r="C126">
        <v>1593.3003283231349</v>
      </c>
      <c r="D126">
        <v>2015.27520543996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2.2419814201006124E-3</v>
      </c>
      <c r="D143">
        <v>0</v>
      </c>
    </row>
    <row r="144" spans="1:4" x14ac:dyDescent="0.35">
      <c r="A144" t="s">
        <v>250</v>
      </c>
      <c r="B144">
        <v>143</v>
      </c>
      <c r="C144">
        <v>2.8966695706648346E-3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5.6353517574462891E-3</v>
      </c>
      <c r="D147">
        <v>3.5883066613261475E-2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1451.0290218244436</v>
      </c>
      <c r="D151">
        <v>1240.4832193283414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328.01732974453898</v>
      </c>
      <c r="D153">
        <v>204.3769606226835</v>
      </c>
    </row>
    <row r="154" spans="1:4" x14ac:dyDescent="0.35">
      <c r="A154" t="s">
        <v>260</v>
      </c>
      <c r="B154">
        <v>153</v>
      </c>
      <c r="C154">
        <v>39.486349667114546</v>
      </c>
      <c r="D154">
        <v>25.348047068094846</v>
      </c>
    </row>
    <row r="155" spans="1:4" x14ac:dyDescent="0.35">
      <c r="A155" t="s">
        <v>261</v>
      </c>
      <c r="B155">
        <v>154</v>
      </c>
      <c r="C155">
        <v>1270.7683731831626</v>
      </c>
      <c r="D155">
        <v>793.72153773328944</v>
      </c>
    </row>
    <row r="156" spans="1:4" x14ac:dyDescent="0.35">
      <c r="A156" t="s">
        <v>327</v>
      </c>
      <c r="B156">
        <v>155</v>
      </c>
      <c r="C156">
        <v>1134.4095904470257</v>
      </c>
      <c r="D156">
        <v>741.06550446906488</v>
      </c>
    </row>
    <row r="157" spans="1:4" x14ac:dyDescent="0.35">
      <c r="A157" t="s">
        <v>262</v>
      </c>
      <c r="B157">
        <v>156</v>
      </c>
      <c r="C157">
        <v>4196.7265592760814</v>
      </c>
      <c r="D157">
        <v>9785.4637314528027</v>
      </c>
    </row>
    <row r="158" spans="1:4" x14ac:dyDescent="0.35">
      <c r="A158" t="s">
        <v>263</v>
      </c>
      <c r="B158">
        <v>157</v>
      </c>
      <c r="C158">
        <v>403.8434399893012</v>
      </c>
      <c r="D158">
        <v>531.08136790851415</v>
      </c>
    </row>
    <row r="159" spans="1:4" x14ac:dyDescent="0.35">
      <c r="A159" t="s">
        <v>264</v>
      </c>
      <c r="B159">
        <v>158</v>
      </c>
      <c r="C159">
        <v>1266.8374927242028</v>
      </c>
      <c r="D159">
        <v>1675.0203561403814</v>
      </c>
    </row>
    <row r="160" spans="1:4" x14ac:dyDescent="0.35">
      <c r="A160" t="s">
        <v>265</v>
      </c>
      <c r="B160">
        <v>159</v>
      </c>
      <c r="C160">
        <v>38.838440486603766</v>
      </c>
      <c r="D160">
        <v>31.236050115782326</v>
      </c>
    </row>
    <row r="161" spans="1:4" x14ac:dyDescent="0.35">
      <c r="A161" t="s">
        <v>266</v>
      </c>
      <c r="B161">
        <v>160</v>
      </c>
      <c r="C161">
        <v>162.4649604879036</v>
      </c>
      <c r="D161">
        <v>137.47534832185684</v>
      </c>
    </row>
    <row r="162" spans="1:4" x14ac:dyDescent="0.35">
      <c r="A162" t="s">
        <v>267</v>
      </c>
      <c r="B162">
        <v>161</v>
      </c>
      <c r="C162">
        <v>15.072424027499348</v>
      </c>
      <c r="D162">
        <v>23.649606363115648</v>
      </c>
    </row>
    <row r="163" spans="1:4" x14ac:dyDescent="0.35">
      <c r="A163" t="s">
        <v>268</v>
      </c>
      <c r="B163">
        <v>162</v>
      </c>
      <c r="C163">
        <v>919.91987493403815</v>
      </c>
      <c r="D163">
        <v>1083.69072207367</v>
      </c>
    </row>
    <row r="164" spans="1:4" x14ac:dyDescent="0.35">
      <c r="A164" t="s">
        <v>269</v>
      </c>
      <c r="B164">
        <v>163</v>
      </c>
      <c r="C164">
        <v>1369.2547822448605</v>
      </c>
      <c r="D164">
        <v>1725.1696370400177</v>
      </c>
    </row>
    <row r="165" spans="1:4" x14ac:dyDescent="0.35">
      <c r="A165" t="s">
        <v>270</v>
      </c>
      <c r="B165">
        <v>164</v>
      </c>
      <c r="C165">
        <v>806.77482376010244</v>
      </c>
      <c r="D165">
        <v>605.88926773040066</v>
      </c>
    </row>
    <row r="166" spans="1:4" x14ac:dyDescent="0.35">
      <c r="A166" t="s">
        <v>271</v>
      </c>
      <c r="B166">
        <v>165</v>
      </c>
      <c r="C166">
        <v>816.97714809865079</v>
      </c>
      <c r="D166">
        <v>518.37354224900048</v>
      </c>
    </row>
    <row r="167" spans="1:4" x14ac:dyDescent="0.35">
      <c r="A167" t="s">
        <v>272</v>
      </c>
      <c r="B167">
        <v>166</v>
      </c>
      <c r="C167">
        <v>361.52763161867705</v>
      </c>
      <c r="D167">
        <v>159.55068194714414</v>
      </c>
    </row>
    <row r="168" spans="1:4" x14ac:dyDescent="0.35">
      <c r="A168" t="s">
        <v>273</v>
      </c>
      <c r="B168">
        <v>167</v>
      </c>
      <c r="C168">
        <v>142.31999055929373</v>
      </c>
      <c r="D168">
        <v>85.418467714189873</v>
      </c>
    </row>
    <row r="169" spans="1:4" x14ac:dyDescent="0.35">
      <c r="A169" t="s">
        <v>274</v>
      </c>
      <c r="B169">
        <v>168</v>
      </c>
      <c r="C169">
        <v>1289.5071408617655</v>
      </c>
      <c r="D169">
        <v>944.72890470535685</v>
      </c>
    </row>
    <row r="170" spans="1:4" x14ac:dyDescent="0.35">
      <c r="A170" t="s">
        <v>275</v>
      </c>
      <c r="B170">
        <v>169</v>
      </c>
      <c r="C170">
        <v>334.61526104286725</v>
      </c>
      <c r="D170">
        <v>168.8963071267456</v>
      </c>
    </row>
    <row r="171" spans="1:4" x14ac:dyDescent="0.35">
      <c r="A171" t="s">
        <v>276</v>
      </c>
      <c r="B171">
        <v>170</v>
      </c>
      <c r="C171">
        <v>819.85964413559134</v>
      </c>
      <c r="D171">
        <v>351.63343489687958</v>
      </c>
    </row>
    <row r="172" spans="1:4" x14ac:dyDescent="0.35">
      <c r="A172" t="s">
        <v>277</v>
      </c>
      <c r="B172">
        <v>171</v>
      </c>
      <c r="C172">
        <v>118.21677146989114</v>
      </c>
      <c r="D172">
        <v>91.865495132678532</v>
      </c>
    </row>
    <row r="173" spans="1:4" x14ac:dyDescent="0.35">
      <c r="A173" t="s">
        <v>278</v>
      </c>
      <c r="B173">
        <v>172</v>
      </c>
      <c r="C173">
        <v>2367.3762589218809</v>
      </c>
      <c r="D173">
        <v>1346.6037373721952</v>
      </c>
    </row>
    <row r="174" spans="1:4" x14ac:dyDescent="0.35">
      <c r="A174" t="s">
        <v>279</v>
      </c>
      <c r="B174">
        <v>173</v>
      </c>
      <c r="C174">
        <v>771.22099085398702</v>
      </c>
      <c r="D174">
        <v>547.5489964725117</v>
      </c>
    </row>
    <row r="175" spans="1:4" x14ac:dyDescent="0.35">
      <c r="A175" t="s">
        <v>280</v>
      </c>
      <c r="B175">
        <v>174</v>
      </c>
      <c r="C175">
        <v>665.34014051270071</v>
      </c>
      <c r="D175">
        <v>355.32901988219032</v>
      </c>
    </row>
    <row r="176" spans="1:4" x14ac:dyDescent="0.35">
      <c r="A176" t="s">
        <v>281</v>
      </c>
      <c r="B176">
        <v>175</v>
      </c>
      <c r="C176">
        <v>941.32116100857104</v>
      </c>
      <c r="D176">
        <v>502.18657881628042</v>
      </c>
    </row>
    <row r="177" spans="1:4" x14ac:dyDescent="0.35">
      <c r="A177" t="s">
        <v>282</v>
      </c>
      <c r="B177">
        <v>176</v>
      </c>
      <c r="C177">
        <v>16.017096156814397</v>
      </c>
      <c r="D177">
        <v>15.354786529441284</v>
      </c>
    </row>
    <row r="178" spans="1:4" x14ac:dyDescent="0.35">
      <c r="A178" t="s">
        <v>283</v>
      </c>
      <c r="B178">
        <v>177</v>
      </c>
      <c r="C178">
        <v>15.783497193555826</v>
      </c>
      <c r="D178">
        <v>18.50816868553374</v>
      </c>
    </row>
    <row r="179" spans="1:4" x14ac:dyDescent="0.35">
      <c r="A179" t="s">
        <v>284</v>
      </c>
      <c r="B179">
        <v>178</v>
      </c>
      <c r="C179">
        <v>7.5583446280801034</v>
      </c>
      <c r="D179">
        <v>19.866836765277345</v>
      </c>
    </row>
    <row r="180" spans="1:4" x14ac:dyDescent="0.35">
      <c r="A180" t="s">
        <v>285</v>
      </c>
      <c r="B180">
        <v>179</v>
      </c>
      <c r="C180">
        <v>50.815006249492768</v>
      </c>
      <c r="D180">
        <v>26.14219387174516</v>
      </c>
    </row>
    <row r="181" spans="1:4" x14ac:dyDescent="0.35">
      <c r="A181" t="s">
        <v>286</v>
      </c>
      <c r="B181">
        <v>180</v>
      </c>
      <c r="C181">
        <v>3.6304644496424672</v>
      </c>
      <c r="D181">
        <v>3.4639761612401259</v>
      </c>
    </row>
    <row r="182" spans="1:4" x14ac:dyDescent="0.35">
      <c r="A182" t="s">
        <v>287</v>
      </c>
      <c r="B182">
        <v>181</v>
      </c>
      <c r="C182">
        <v>7.5347786035372879</v>
      </c>
      <c r="D182">
        <v>5.9599883342359519</v>
      </c>
    </row>
    <row r="183" spans="1:4" x14ac:dyDescent="0.35">
      <c r="A183" t="s">
        <v>288</v>
      </c>
      <c r="B183">
        <v>182</v>
      </c>
      <c r="C183">
        <v>13.35217599131215</v>
      </c>
      <c r="D183">
        <v>17.275886090242608</v>
      </c>
    </row>
    <row r="184" spans="1:4" x14ac:dyDescent="0.35">
      <c r="A184" t="s">
        <v>289</v>
      </c>
      <c r="B184">
        <v>183</v>
      </c>
      <c r="C184">
        <v>3.5448648640719571</v>
      </c>
      <c r="D184">
        <v>3.7393974740316582</v>
      </c>
    </row>
    <row r="185" spans="1:4" x14ac:dyDescent="0.35">
      <c r="A185" t="s">
        <v>290</v>
      </c>
      <c r="B185">
        <v>184</v>
      </c>
      <c r="C185">
        <v>0.42183258545999813</v>
      </c>
      <c r="D185">
        <v>0.44803788405355999</v>
      </c>
    </row>
    <row r="186" spans="1:4" x14ac:dyDescent="0.35">
      <c r="A186" t="s">
        <v>291</v>
      </c>
      <c r="B186">
        <v>185</v>
      </c>
      <c r="C186">
        <v>11.086671643559578</v>
      </c>
      <c r="D186">
        <v>0</v>
      </c>
    </row>
    <row r="187" spans="1:4" x14ac:dyDescent="0.35">
      <c r="A187" t="s">
        <v>292</v>
      </c>
      <c r="B187">
        <v>186</v>
      </c>
      <c r="C187">
        <v>14.508426087574374</v>
      </c>
      <c r="D187">
        <v>20.110587525663217</v>
      </c>
    </row>
    <row r="188" spans="1:4" x14ac:dyDescent="0.35">
      <c r="A188" t="s">
        <v>293</v>
      </c>
      <c r="B188">
        <v>187</v>
      </c>
      <c r="C188">
        <v>0.1102293057529576</v>
      </c>
      <c r="D188">
        <v>0.18988010477548734</v>
      </c>
    </row>
    <row r="189" spans="1:4" x14ac:dyDescent="0.35">
      <c r="A189" t="s">
        <v>294</v>
      </c>
      <c r="B189">
        <v>188</v>
      </c>
      <c r="C189">
        <v>5.4906449607539738</v>
      </c>
      <c r="D189">
        <v>12.311349761721068</v>
      </c>
    </row>
    <row r="190" spans="1:4" x14ac:dyDescent="0.35">
      <c r="A190" t="s">
        <v>295</v>
      </c>
      <c r="B190">
        <v>189</v>
      </c>
      <c r="C190">
        <v>12.958971025264164</v>
      </c>
      <c r="D190">
        <v>19.41999436010315</v>
      </c>
    </row>
    <row r="191" spans="1:4" x14ac:dyDescent="0.35">
      <c r="A191" t="s">
        <v>296</v>
      </c>
      <c r="B191">
        <v>190</v>
      </c>
      <c r="C191">
        <v>19.977707970840822</v>
      </c>
      <c r="D191">
        <v>35.686249972710485</v>
      </c>
    </row>
    <row r="192" spans="1:4" x14ac:dyDescent="0.35">
      <c r="A192" t="s">
        <v>297</v>
      </c>
      <c r="B192">
        <v>191</v>
      </c>
      <c r="C192">
        <v>9.5130139266640388</v>
      </c>
      <c r="D192">
        <v>25.315720683212309</v>
      </c>
    </row>
    <row r="193" spans="1:4" x14ac:dyDescent="0.35">
      <c r="A193" t="s">
        <v>298</v>
      </c>
      <c r="B193">
        <v>192</v>
      </c>
      <c r="C193">
        <v>3.009835542792112</v>
      </c>
      <c r="D193">
        <v>4.2277782769917334</v>
      </c>
    </row>
    <row r="194" spans="1:4" x14ac:dyDescent="0.35">
      <c r="A194" t="s">
        <v>299</v>
      </c>
      <c r="B194">
        <v>193</v>
      </c>
      <c r="C194">
        <v>16.897314541260712</v>
      </c>
      <c r="D194">
        <v>23.825215211669775</v>
      </c>
    </row>
    <row r="195" spans="1:4" x14ac:dyDescent="0.35">
      <c r="A195" t="s">
        <v>300</v>
      </c>
      <c r="B195">
        <v>194</v>
      </c>
      <c r="C195">
        <v>2.5991815648614121</v>
      </c>
      <c r="D195">
        <v>4.9244780472016281</v>
      </c>
    </row>
    <row r="196" spans="1:4" x14ac:dyDescent="0.35">
      <c r="A196" t="s">
        <v>301</v>
      </c>
      <c r="B196">
        <v>195</v>
      </c>
      <c r="C196">
        <v>3.4037329043956022</v>
      </c>
      <c r="D196">
        <v>7.2293728233032519</v>
      </c>
    </row>
    <row r="197" spans="1:4" x14ac:dyDescent="0.35">
      <c r="A197" t="s">
        <v>302</v>
      </c>
      <c r="B197">
        <v>196</v>
      </c>
      <c r="C197">
        <v>109.71348710414024</v>
      </c>
      <c r="D197">
        <v>41.799359291635497</v>
      </c>
    </row>
    <row r="198" spans="1:4" x14ac:dyDescent="0.35">
      <c r="A198" t="s">
        <v>303</v>
      </c>
      <c r="B198">
        <v>197</v>
      </c>
      <c r="C198">
        <v>259.59636706227127</v>
      </c>
      <c r="D198">
        <v>146.69280157644684</v>
      </c>
    </row>
    <row r="199" spans="1:4" x14ac:dyDescent="0.35">
      <c r="A199" t="s">
        <v>304</v>
      </c>
      <c r="B199">
        <v>198</v>
      </c>
      <c r="C199">
        <v>86.979109007152019</v>
      </c>
      <c r="D199">
        <v>48.788538037210337</v>
      </c>
    </row>
    <row r="200" spans="1:4" x14ac:dyDescent="0.35">
      <c r="A200" t="s">
        <v>305</v>
      </c>
      <c r="B200">
        <v>199</v>
      </c>
      <c r="C200">
        <v>120.09657359675835</v>
      </c>
      <c r="D200">
        <v>38.036797760799416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1.6320717563561506</v>
      </c>
      <c r="D2">
        <v>2.1508699762410326</v>
      </c>
    </row>
    <row r="3" spans="1:4" x14ac:dyDescent="0.35">
      <c r="A3" t="s">
        <v>111</v>
      </c>
      <c r="B3">
        <v>2</v>
      </c>
      <c r="C3">
        <v>169.58317502135316</v>
      </c>
      <c r="D3">
        <v>1455.9188072256734</v>
      </c>
    </row>
    <row r="4" spans="1:4" x14ac:dyDescent="0.35">
      <c r="A4" t="s">
        <v>112</v>
      </c>
      <c r="B4">
        <v>3</v>
      </c>
      <c r="C4">
        <v>313.68812989663741</v>
      </c>
      <c r="D4">
        <v>1626.1843188264954</v>
      </c>
    </row>
    <row r="5" spans="1:4" x14ac:dyDescent="0.35">
      <c r="A5" t="s">
        <v>113</v>
      </c>
      <c r="B5">
        <v>4</v>
      </c>
      <c r="C5">
        <v>639.10926429488393</v>
      </c>
      <c r="D5">
        <v>193.60716647280506</v>
      </c>
    </row>
    <row r="6" spans="1:4" x14ac:dyDescent="0.35">
      <c r="A6" t="s">
        <v>114</v>
      </c>
      <c r="B6">
        <v>5</v>
      </c>
      <c r="C6">
        <v>179.51122346493219</v>
      </c>
      <c r="D6">
        <v>929.53484920147093</v>
      </c>
    </row>
    <row r="7" spans="1:4" x14ac:dyDescent="0.35">
      <c r="A7" t="s">
        <v>115</v>
      </c>
      <c r="B7">
        <v>6</v>
      </c>
      <c r="C7">
        <v>6.0737399660303323E-2</v>
      </c>
      <c r="D7">
        <v>6.1048235811464744E-3</v>
      </c>
    </row>
    <row r="8" spans="1:4" x14ac:dyDescent="0.35">
      <c r="A8" t="s">
        <v>116</v>
      </c>
      <c r="B8">
        <v>7</v>
      </c>
      <c r="C8">
        <v>0.86271392111082668</v>
      </c>
      <c r="D8">
        <v>0.18807507024179113</v>
      </c>
    </row>
    <row r="9" spans="1:4" x14ac:dyDescent="0.35">
      <c r="A9" t="s">
        <v>117</v>
      </c>
      <c r="B9">
        <v>8</v>
      </c>
      <c r="C9">
        <v>203.08281196966541</v>
      </c>
      <c r="D9">
        <v>38.127033297289906</v>
      </c>
    </row>
    <row r="10" spans="1:4" x14ac:dyDescent="0.35">
      <c r="A10" t="s">
        <v>118</v>
      </c>
      <c r="B10">
        <v>9</v>
      </c>
      <c r="C10">
        <v>17.793669900368325</v>
      </c>
      <c r="D10">
        <v>79.649367142634873</v>
      </c>
    </row>
    <row r="11" spans="1:4" x14ac:dyDescent="0.35">
      <c r="A11" t="s">
        <v>119</v>
      </c>
      <c r="B11">
        <v>10</v>
      </c>
      <c r="C11">
        <v>131.09018083203728</v>
      </c>
      <c r="D11">
        <v>2.2866744916216888</v>
      </c>
    </row>
    <row r="12" spans="1:4" x14ac:dyDescent="0.35">
      <c r="A12" t="s">
        <v>120</v>
      </c>
      <c r="B12">
        <v>11</v>
      </c>
      <c r="C12">
        <v>66.322227672378773</v>
      </c>
      <c r="D12">
        <v>37.26311010461918</v>
      </c>
    </row>
    <row r="13" spans="1:4" x14ac:dyDescent="0.35">
      <c r="A13" t="s">
        <v>121</v>
      </c>
      <c r="B13">
        <v>12</v>
      </c>
      <c r="C13">
        <v>4.9396794586189827</v>
      </c>
      <c r="D13">
        <v>276.97134186553245</v>
      </c>
    </row>
    <row r="14" spans="1:4" x14ac:dyDescent="0.35">
      <c r="A14" t="s">
        <v>122</v>
      </c>
      <c r="B14">
        <v>13</v>
      </c>
      <c r="C14">
        <v>13.584831995663837</v>
      </c>
      <c r="D14">
        <v>88.384209304516247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0.31785282539831067</v>
      </c>
      <c r="D16">
        <v>7.7482893223980929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16.790383946763765</v>
      </c>
      <c r="D19">
        <v>141.48441391812062</v>
      </c>
    </row>
    <row r="20" spans="1:4" x14ac:dyDescent="0.35">
      <c r="A20" t="s">
        <v>128</v>
      </c>
      <c r="B20">
        <v>19</v>
      </c>
      <c r="C20">
        <v>67.427647106709969</v>
      </c>
      <c r="D20">
        <v>7.5776925930436052</v>
      </c>
    </row>
    <row r="21" spans="1:4" x14ac:dyDescent="0.35">
      <c r="A21" t="s">
        <v>129</v>
      </c>
      <c r="B21">
        <v>20</v>
      </c>
      <c r="C21">
        <v>17.284386922669849</v>
      </c>
      <c r="D21">
        <v>0</v>
      </c>
    </row>
    <row r="22" spans="1:4" x14ac:dyDescent="0.35">
      <c r="A22" t="s">
        <v>130</v>
      </c>
      <c r="B22">
        <v>21</v>
      </c>
      <c r="C22">
        <v>1.7406814508339492</v>
      </c>
      <c r="D22">
        <v>0</v>
      </c>
    </row>
    <row r="23" spans="1:4" x14ac:dyDescent="0.35">
      <c r="A23" t="s">
        <v>131</v>
      </c>
      <c r="B23">
        <v>22</v>
      </c>
      <c r="C23">
        <v>62.723939245204221</v>
      </c>
      <c r="D23">
        <v>0</v>
      </c>
    </row>
    <row r="24" spans="1:4" x14ac:dyDescent="0.35">
      <c r="A24" t="s">
        <v>132</v>
      </c>
      <c r="B24">
        <v>23</v>
      </c>
      <c r="C24">
        <v>3.2780134450283547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12.097063870847597</v>
      </c>
      <c r="D26">
        <v>0.97970331603754657</v>
      </c>
    </row>
    <row r="27" spans="1:4" x14ac:dyDescent="0.35">
      <c r="A27" t="s">
        <v>135</v>
      </c>
      <c r="B27">
        <v>26</v>
      </c>
      <c r="C27">
        <v>0.74537913688897073</v>
      </c>
      <c r="D27">
        <v>0</v>
      </c>
    </row>
    <row r="28" spans="1:4" x14ac:dyDescent="0.35">
      <c r="A28" t="s">
        <v>136</v>
      </c>
      <c r="B28">
        <v>27</v>
      </c>
      <c r="C28">
        <v>0.14715015846285176</v>
      </c>
      <c r="D28">
        <v>1.0868082361026037E-2</v>
      </c>
    </row>
    <row r="29" spans="1:4" x14ac:dyDescent="0.35">
      <c r="A29" t="s">
        <v>137</v>
      </c>
      <c r="B29">
        <v>28</v>
      </c>
      <c r="C29">
        <v>1644.7254719182436</v>
      </c>
      <c r="D29">
        <v>43.91288051004274</v>
      </c>
    </row>
    <row r="30" spans="1:4" x14ac:dyDescent="0.35">
      <c r="A30" t="s">
        <v>138</v>
      </c>
      <c r="B30">
        <v>29</v>
      </c>
      <c r="C30">
        <v>73.271097777743918</v>
      </c>
      <c r="D30">
        <v>48.762671414080799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0.1309900527952054</v>
      </c>
      <c r="D32">
        <v>1.9277395679126282E-2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81.84376667033564</v>
      </c>
      <c r="D34">
        <v>5.6741737538322332E-2</v>
      </c>
    </row>
    <row r="35" spans="1:4" x14ac:dyDescent="0.35">
      <c r="A35" t="s">
        <v>143</v>
      </c>
      <c r="B35">
        <v>34</v>
      </c>
      <c r="C35">
        <v>0</v>
      </c>
      <c r="D35">
        <v>111.76462813928157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7.6716710860239266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39.005636127016651</v>
      </c>
    </row>
    <row r="39" spans="1:4" x14ac:dyDescent="0.35">
      <c r="A39" t="s">
        <v>147</v>
      </c>
      <c r="B39">
        <v>38</v>
      </c>
      <c r="C39">
        <v>0.71481932075918142</v>
      </c>
      <c r="D39">
        <v>7.6860484347299334</v>
      </c>
    </row>
    <row r="40" spans="1:4" x14ac:dyDescent="0.35">
      <c r="A40" t="s">
        <v>148</v>
      </c>
      <c r="B40">
        <v>39</v>
      </c>
      <c r="C40">
        <v>1.3059747587618666</v>
      </c>
      <c r="D40">
        <v>5.127596243720256</v>
      </c>
    </row>
    <row r="41" spans="1:4" x14ac:dyDescent="0.35">
      <c r="A41" t="s">
        <v>149</v>
      </c>
      <c r="B41">
        <v>40</v>
      </c>
      <c r="C41">
        <v>4.2302143620050678</v>
      </c>
      <c r="D41">
        <v>3.3587116795705416</v>
      </c>
    </row>
    <row r="42" spans="1:4" x14ac:dyDescent="0.35">
      <c r="A42" t="s">
        <v>150</v>
      </c>
      <c r="B42">
        <v>41</v>
      </c>
      <c r="C42">
        <v>29.489041404423197</v>
      </c>
      <c r="D42">
        <v>15.5696102784343</v>
      </c>
    </row>
    <row r="43" spans="1:4" x14ac:dyDescent="0.35">
      <c r="A43" t="s">
        <v>151</v>
      </c>
      <c r="B43">
        <v>42</v>
      </c>
      <c r="C43">
        <v>39.185057446352261</v>
      </c>
      <c r="D43">
        <v>157.9080731277366</v>
      </c>
    </row>
    <row r="44" spans="1:4" x14ac:dyDescent="0.35">
      <c r="A44" t="s">
        <v>152</v>
      </c>
      <c r="B44">
        <v>43</v>
      </c>
      <c r="C44">
        <v>51.462782750366884</v>
      </c>
      <c r="D44">
        <v>26.17342128080006</v>
      </c>
    </row>
    <row r="45" spans="1:4" x14ac:dyDescent="0.35">
      <c r="A45" t="s">
        <v>153</v>
      </c>
      <c r="B45">
        <v>44</v>
      </c>
      <c r="C45">
        <v>407.52693733110277</v>
      </c>
      <c r="D45">
        <v>53.328466460014724</v>
      </c>
    </row>
    <row r="46" spans="1:4" x14ac:dyDescent="0.35">
      <c r="A46" t="s">
        <v>154</v>
      </c>
      <c r="B46">
        <v>45</v>
      </c>
      <c r="C46">
        <v>201.12727112456696</v>
      </c>
      <c r="D46">
        <v>157.35601396956142</v>
      </c>
    </row>
    <row r="47" spans="1:4" x14ac:dyDescent="0.35">
      <c r="A47" t="s">
        <v>155</v>
      </c>
      <c r="B47">
        <v>46</v>
      </c>
      <c r="C47">
        <v>48.703476427237156</v>
      </c>
      <c r="D47">
        <v>186.8959382392656</v>
      </c>
    </row>
    <row r="48" spans="1:4" x14ac:dyDescent="0.35">
      <c r="A48" t="s">
        <v>156</v>
      </c>
      <c r="B48">
        <v>47</v>
      </c>
      <c r="C48">
        <v>96.95568434994135</v>
      </c>
      <c r="D48">
        <v>226.64797860280299</v>
      </c>
    </row>
    <row r="49" spans="1:4" x14ac:dyDescent="0.35">
      <c r="A49" t="s">
        <v>157</v>
      </c>
      <c r="B49">
        <v>48</v>
      </c>
      <c r="C49">
        <v>408.5533510432353</v>
      </c>
      <c r="D49">
        <v>150.22352797629264</v>
      </c>
    </row>
    <row r="50" spans="1:4" x14ac:dyDescent="0.35">
      <c r="A50" t="s">
        <v>158</v>
      </c>
      <c r="B50">
        <v>49</v>
      </c>
      <c r="C50">
        <v>15.179430678033238</v>
      </c>
      <c r="D50">
        <v>7.8722529780087251</v>
      </c>
    </row>
    <row r="51" spans="1:4" x14ac:dyDescent="0.35">
      <c r="A51" t="s">
        <v>159</v>
      </c>
      <c r="B51">
        <v>50</v>
      </c>
      <c r="C51">
        <v>80.283312145674714</v>
      </c>
      <c r="D51">
        <v>6.1421181774683893</v>
      </c>
    </row>
    <row r="52" spans="1:4" x14ac:dyDescent="0.35">
      <c r="A52" t="s">
        <v>160</v>
      </c>
      <c r="B52">
        <v>51</v>
      </c>
      <c r="C52">
        <v>2058.7853316721385</v>
      </c>
      <c r="D52">
        <v>772.8878312850361</v>
      </c>
    </row>
    <row r="53" spans="1:4" x14ac:dyDescent="0.35">
      <c r="A53" t="s">
        <v>161</v>
      </c>
      <c r="B53">
        <v>52</v>
      </c>
      <c r="C53">
        <v>327.63710873470461</v>
      </c>
      <c r="D53">
        <v>160.17931138570796</v>
      </c>
    </row>
    <row r="54" spans="1:4" x14ac:dyDescent="0.35">
      <c r="A54" t="s">
        <v>162</v>
      </c>
      <c r="B54">
        <v>53</v>
      </c>
      <c r="C54">
        <v>136.33888509212468</v>
      </c>
      <c r="D54">
        <v>23.440768923896218</v>
      </c>
    </row>
    <row r="55" spans="1:4" x14ac:dyDescent="0.35">
      <c r="A55" t="s">
        <v>163</v>
      </c>
      <c r="B55">
        <v>54</v>
      </c>
      <c r="C55">
        <v>113.47915937326552</v>
      </c>
      <c r="D55">
        <v>365.8593468502541</v>
      </c>
    </row>
    <row r="56" spans="1:4" x14ac:dyDescent="0.35">
      <c r="A56" t="s">
        <v>164</v>
      </c>
      <c r="B56">
        <v>55</v>
      </c>
      <c r="C56">
        <v>3094.398210033261</v>
      </c>
      <c r="D56">
        <v>1872.2422288996452</v>
      </c>
    </row>
    <row r="57" spans="1:4" x14ac:dyDescent="0.35">
      <c r="A57" t="s">
        <v>165</v>
      </c>
      <c r="B57">
        <v>56</v>
      </c>
      <c r="C57">
        <v>906.9041282904742</v>
      </c>
      <c r="D57">
        <v>2133.3988822785363</v>
      </c>
    </row>
    <row r="58" spans="1:4" x14ac:dyDescent="0.35">
      <c r="A58" t="s">
        <v>166</v>
      </c>
      <c r="B58">
        <v>57</v>
      </c>
      <c r="C58">
        <v>1214.9818643692909</v>
      </c>
      <c r="D58">
        <v>1071.9187062276917</v>
      </c>
    </row>
    <row r="59" spans="1:4" x14ac:dyDescent="0.35">
      <c r="A59" t="s">
        <v>167</v>
      </c>
      <c r="B59">
        <v>58</v>
      </c>
      <c r="C59">
        <v>420.5521618001207</v>
      </c>
      <c r="D59">
        <v>2779.9959734003032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53.623600299895919</v>
      </c>
      <c r="D61">
        <v>22.140750311584142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920.05400586824237</v>
      </c>
      <c r="D63">
        <v>373.34876743166222</v>
      </c>
    </row>
    <row r="64" spans="1:4" x14ac:dyDescent="0.35">
      <c r="A64" t="s">
        <v>171</v>
      </c>
      <c r="B64">
        <v>63</v>
      </c>
      <c r="C64">
        <v>172.98385497494758</v>
      </c>
      <c r="D64">
        <v>112.18083946412428</v>
      </c>
    </row>
    <row r="65" spans="1:4" x14ac:dyDescent="0.35">
      <c r="A65" t="s">
        <v>172</v>
      </c>
      <c r="B65">
        <v>64</v>
      </c>
      <c r="C65">
        <v>135.8328149360332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268.207706408592</v>
      </c>
      <c r="D68">
        <v>980.04485854758173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58.224774388658076</v>
      </c>
      <c r="D71">
        <v>43.594523598678578</v>
      </c>
    </row>
    <row r="72" spans="1:4" x14ac:dyDescent="0.35">
      <c r="A72" t="s">
        <v>179</v>
      </c>
      <c r="B72">
        <v>71</v>
      </c>
      <c r="C72">
        <v>2.3351748944036181</v>
      </c>
      <c r="D72">
        <v>3.2784601295559521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130.10536825383383</v>
      </c>
      <c r="D74">
        <v>60.269294008718958</v>
      </c>
    </row>
    <row r="75" spans="1:4" x14ac:dyDescent="0.35">
      <c r="A75" t="s">
        <v>182</v>
      </c>
      <c r="B75">
        <v>74</v>
      </c>
      <c r="C75">
        <v>3.6241134134965898E-3</v>
      </c>
      <c r="D75">
        <v>5.9414998395188913E-4</v>
      </c>
    </row>
    <row r="76" spans="1:4" x14ac:dyDescent="0.35">
      <c r="A76" t="s">
        <v>183</v>
      </c>
      <c r="B76">
        <v>75</v>
      </c>
      <c r="C76">
        <v>134.94597627437039</v>
      </c>
      <c r="D76">
        <v>72.964505536343864</v>
      </c>
    </row>
    <row r="77" spans="1:4" x14ac:dyDescent="0.35">
      <c r="A77" t="s">
        <v>184</v>
      </c>
      <c r="B77">
        <v>76</v>
      </c>
      <c r="C77">
        <v>108.07194498168522</v>
      </c>
      <c r="D77">
        <v>3.1084651316183001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80.551852313613239</v>
      </c>
      <c r="D79">
        <v>25.915870991254213</v>
      </c>
    </row>
    <row r="80" spans="1:4" x14ac:dyDescent="0.35">
      <c r="A80" t="s">
        <v>187</v>
      </c>
      <c r="B80">
        <v>79</v>
      </c>
      <c r="C80">
        <v>5.8582989871234732</v>
      </c>
      <c r="D80">
        <v>25.257567938554757</v>
      </c>
    </row>
    <row r="81" spans="1:4" x14ac:dyDescent="0.35">
      <c r="A81" t="s">
        <v>188</v>
      </c>
      <c r="B81">
        <v>80</v>
      </c>
      <c r="C81">
        <v>3.4904451475711284</v>
      </c>
      <c r="D81">
        <v>0</v>
      </c>
    </row>
    <row r="82" spans="1:4" x14ac:dyDescent="0.35">
      <c r="A82" t="s">
        <v>189</v>
      </c>
      <c r="B82">
        <v>81</v>
      </c>
      <c r="C82">
        <v>60.381327557042368</v>
      </c>
      <c r="D82">
        <v>0.78052555682990343</v>
      </c>
    </row>
    <row r="83" spans="1:4" x14ac:dyDescent="0.35">
      <c r="A83" t="s">
        <v>190</v>
      </c>
      <c r="B83">
        <v>82</v>
      </c>
      <c r="C83">
        <v>1.0804509622758913</v>
      </c>
      <c r="D83">
        <v>0</v>
      </c>
    </row>
    <row r="84" spans="1:4" x14ac:dyDescent="0.35">
      <c r="A84" t="s">
        <v>191</v>
      </c>
      <c r="B84">
        <v>83</v>
      </c>
      <c r="C84">
        <v>5.2959240827628076</v>
      </c>
      <c r="D84">
        <v>7.7145957091545974</v>
      </c>
    </row>
    <row r="85" spans="1:4" x14ac:dyDescent="0.35">
      <c r="A85" t="s">
        <v>192</v>
      </c>
      <c r="B85">
        <v>84</v>
      </c>
      <c r="C85">
        <v>3.2917034981359641</v>
      </c>
      <c r="D85">
        <v>6.489629927351003</v>
      </c>
    </row>
    <row r="86" spans="1:4" x14ac:dyDescent="0.35">
      <c r="A86" t="s">
        <v>193</v>
      </c>
      <c r="B86">
        <v>85</v>
      </c>
      <c r="C86">
        <v>1.0388580257806124</v>
      </c>
      <c r="D86">
        <v>0</v>
      </c>
    </row>
    <row r="87" spans="1:4" x14ac:dyDescent="0.35">
      <c r="A87" t="s">
        <v>194</v>
      </c>
      <c r="B87">
        <v>86</v>
      </c>
      <c r="C87">
        <v>737.45076704542953</v>
      </c>
      <c r="D87">
        <v>410.47443446734741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11.796596335200947</v>
      </c>
      <c r="D89">
        <v>4.6534569500258707</v>
      </c>
    </row>
    <row r="90" spans="1:4" x14ac:dyDescent="0.35">
      <c r="A90" t="s">
        <v>197</v>
      </c>
      <c r="B90">
        <v>89</v>
      </c>
      <c r="C90">
        <v>136.02376552650085</v>
      </c>
      <c r="D90">
        <v>450.97207930895212</v>
      </c>
    </row>
    <row r="91" spans="1:4" x14ac:dyDescent="0.35">
      <c r="A91" t="s">
        <v>198</v>
      </c>
      <c r="B91">
        <v>90</v>
      </c>
      <c r="C91">
        <v>2664.6435488812112</v>
      </c>
      <c r="D91">
        <v>1373.418057433486</v>
      </c>
    </row>
    <row r="92" spans="1:4" x14ac:dyDescent="0.35">
      <c r="A92" t="s">
        <v>199</v>
      </c>
      <c r="B92">
        <v>91</v>
      </c>
      <c r="C92">
        <v>0.15254674339958557</v>
      </c>
      <c r="D92">
        <v>0</v>
      </c>
    </row>
    <row r="93" spans="1:4" x14ac:dyDescent="0.35">
      <c r="A93" t="s">
        <v>200</v>
      </c>
      <c r="B93">
        <v>92</v>
      </c>
      <c r="C93">
        <v>3.3897788763096157</v>
      </c>
      <c r="D93">
        <v>0</v>
      </c>
    </row>
    <row r="94" spans="1:4" x14ac:dyDescent="0.35">
      <c r="A94" t="s">
        <v>201</v>
      </c>
      <c r="B94">
        <v>93</v>
      </c>
      <c r="C94">
        <v>0.54027944373376924</v>
      </c>
      <c r="D94">
        <v>4.1113997366798625</v>
      </c>
    </row>
    <row r="95" spans="1:4" x14ac:dyDescent="0.35">
      <c r="A95" t="s">
        <v>202</v>
      </c>
      <c r="B95">
        <v>94</v>
      </c>
      <c r="C95">
        <v>0.14891043175209359</v>
      </c>
      <c r="D95">
        <v>0</v>
      </c>
    </row>
    <row r="96" spans="1:4" x14ac:dyDescent="0.35">
      <c r="A96" t="s">
        <v>203</v>
      </c>
      <c r="B96">
        <v>95</v>
      </c>
      <c r="C96">
        <v>0.1710666198246808</v>
      </c>
      <c r="D96">
        <v>0</v>
      </c>
    </row>
    <row r="97" spans="1:4" x14ac:dyDescent="0.35">
      <c r="A97" t="s">
        <v>204</v>
      </c>
      <c r="B97">
        <v>96</v>
      </c>
      <c r="C97">
        <v>3126.2300186280104</v>
      </c>
      <c r="D97">
        <v>3397.5450673731111</v>
      </c>
    </row>
    <row r="98" spans="1:4" x14ac:dyDescent="0.35">
      <c r="A98" t="s">
        <v>205</v>
      </c>
      <c r="B98">
        <v>97</v>
      </c>
      <c r="C98">
        <v>229.80120048816136</v>
      </c>
      <c r="D98">
        <v>165.90791089664205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158.30897017099821</v>
      </c>
      <c r="D100">
        <v>229.32414197495561</v>
      </c>
    </row>
    <row r="101" spans="1:4" x14ac:dyDescent="0.35">
      <c r="A101" t="s">
        <v>208</v>
      </c>
      <c r="B101">
        <v>100</v>
      </c>
      <c r="C101">
        <v>49.032053252694212</v>
      </c>
      <c r="D101">
        <v>3.3366777833391512</v>
      </c>
    </row>
    <row r="102" spans="1:4" x14ac:dyDescent="0.35">
      <c r="A102" t="s">
        <v>209</v>
      </c>
      <c r="B102">
        <v>101</v>
      </c>
      <c r="C102">
        <v>103.5921294429635</v>
      </c>
      <c r="D102">
        <v>73.015808162352627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200.77873825752377</v>
      </c>
      <c r="D104">
        <v>46.060104620756242</v>
      </c>
    </row>
    <row r="105" spans="1:4" x14ac:dyDescent="0.35">
      <c r="A105" t="s">
        <v>211</v>
      </c>
      <c r="B105">
        <v>104</v>
      </c>
      <c r="C105">
        <v>2092.6658386742424</v>
      </c>
      <c r="D105">
        <v>1936.3480415226884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22.937021630951108</v>
      </c>
      <c r="D107">
        <v>0.59871303116712837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580.24589556825333</v>
      </c>
      <c r="D109">
        <v>452.18102425083413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53.06686829397011</v>
      </c>
      <c r="D111">
        <v>20.789678534391772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539.20065274083095</v>
      </c>
      <c r="D113">
        <v>248.70255491826981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87.083785367112824</v>
      </c>
      <c r="D115">
        <v>42.424685389714689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3095.5670785700736</v>
      </c>
      <c r="D118">
        <v>1994.9642219366397</v>
      </c>
    </row>
    <row r="119" spans="1:4" x14ac:dyDescent="0.35">
      <c r="A119" t="s">
        <v>225</v>
      </c>
      <c r="B119">
        <v>118</v>
      </c>
      <c r="C119">
        <v>5826.4861322978422</v>
      </c>
      <c r="D119">
        <v>3002.3673864840202</v>
      </c>
    </row>
    <row r="120" spans="1:4" x14ac:dyDescent="0.35">
      <c r="A120" t="s">
        <v>226</v>
      </c>
      <c r="B120">
        <v>119</v>
      </c>
      <c r="C120">
        <v>529.10921355183348</v>
      </c>
      <c r="D120">
        <v>648.84349701744588</v>
      </c>
    </row>
    <row r="121" spans="1:4" x14ac:dyDescent="0.35">
      <c r="A121" t="s">
        <v>227</v>
      </c>
      <c r="B121">
        <v>120</v>
      </c>
      <c r="C121">
        <v>4244.8675961475956</v>
      </c>
      <c r="D121">
        <v>4687.3404407686121</v>
      </c>
    </row>
    <row r="122" spans="1:4" x14ac:dyDescent="0.35">
      <c r="A122" t="s">
        <v>228</v>
      </c>
      <c r="B122">
        <v>121</v>
      </c>
      <c r="C122">
        <v>3185.0735527068027</v>
      </c>
      <c r="D122">
        <v>1197.2011452004012</v>
      </c>
    </row>
    <row r="123" spans="1:4" x14ac:dyDescent="0.35">
      <c r="A123" t="s">
        <v>229</v>
      </c>
      <c r="B123">
        <v>122</v>
      </c>
      <c r="C123">
        <v>1053.173122013332</v>
      </c>
      <c r="D123">
        <v>767.29190103107703</v>
      </c>
    </row>
    <row r="124" spans="1:4" x14ac:dyDescent="0.35">
      <c r="A124" t="s">
        <v>230</v>
      </c>
      <c r="B124">
        <v>123</v>
      </c>
      <c r="C124">
        <v>5050.3920510368098</v>
      </c>
      <c r="D124">
        <v>8560.1958578845151</v>
      </c>
    </row>
    <row r="125" spans="1:4" x14ac:dyDescent="0.35">
      <c r="A125" t="s">
        <v>231</v>
      </c>
      <c r="B125">
        <v>124</v>
      </c>
      <c r="C125">
        <v>528.1595014496578</v>
      </c>
      <c r="D125">
        <v>1782.4705194441869</v>
      </c>
    </row>
    <row r="126" spans="1:4" x14ac:dyDescent="0.35">
      <c r="A126" t="s">
        <v>232</v>
      </c>
      <c r="B126">
        <v>125</v>
      </c>
      <c r="C126">
        <v>983.95947460710545</v>
      </c>
      <c r="D126">
        <v>2660.583662933916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1159.0242627656664</v>
      </c>
      <c r="D151">
        <v>530.02621212076144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107.7771836266331</v>
      </c>
      <c r="D153">
        <v>32.452872618577274</v>
      </c>
    </row>
    <row r="154" spans="1:4" x14ac:dyDescent="0.35">
      <c r="A154" t="s">
        <v>260</v>
      </c>
      <c r="B154">
        <v>153</v>
      </c>
      <c r="C154">
        <v>17.827799558706708</v>
      </c>
      <c r="D154">
        <v>5.8899691422043849</v>
      </c>
    </row>
    <row r="155" spans="1:4" x14ac:dyDescent="0.35">
      <c r="A155" t="s">
        <v>261</v>
      </c>
      <c r="B155">
        <v>154</v>
      </c>
      <c r="C155">
        <v>593.14275381590198</v>
      </c>
      <c r="D155">
        <v>194.7503591504445</v>
      </c>
    </row>
    <row r="156" spans="1:4" x14ac:dyDescent="0.35">
      <c r="A156" t="s">
        <v>327</v>
      </c>
      <c r="B156">
        <v>155</v>
      </c>
      <c r="C156">
        <v>407.61155697164753</v>
      </c>
      <c r="D156">
        <v>131.92430882582556</v>
      </c>
    </row>
    <row r="157" spans="1:4" x14ac:dyDescent="0.35">
      <c r="A157" t="s">
        <v>262</v>
      </c>
      <c r="B157">
        <v>156</v>
      </c>
      <c r="C157">
        <v>2502.8683579726776</v>
      </c>
      <c r="D157">
        <v>1643.5091279645305</v>
      </c>
    </row>
    <row r="158" spans="1:4" x14ac:dyDescent="0.35">
      <c r="A158" t="s">
        <v>263</v>
      </c>
      <c r="B158">
        <v>157</v>
      </c>
      <c r="C158">
        <v>390.07743858006188</v>
      </c>
      <c r="D158">
        <v>530.22078501734734</v>
      </c>
    </row>
    <row r="159" spans="1:4" x14ac:dyDescent="0.35">
      <c r="A159" t="s">
        <v>264</v>
      </c>
      <c r="B159">
        <v>158</v>
      </c>
      <c r="C159">
        <v>1365.8433195509238</v>
      </c>
      <c r="D159">
        <v>3127.7657468958887</v>
      </c>
    </row>
    <row r="160" spans="1:4" x14ac:dyDescent="0.35">
      <c r="A160" t="s">
        <v>265</v>
      </c>
      <c r="B160">
        <v>159</v>
      </c>
      <c r="C160">
        <v>53.187217377015017</v>
      </c>
      <c r="D160">
        <v>160.38217336356161</v>
      </c>
    </row>
    <row r="161" spans="1:4" x14ac:dyDescent="0.35">
      <c r="A161" t="s">
        <v>266</v>
      </c>
      <c r="B161">
        <v>160</v>
      </c>
      <c r="C161">
        <v>166.01371741839745</v>
      </c>
      <c r="D161">
        <v>239.61140084905759</v>
      </c>
    </row>
    <row r="162" spans="1:4" x14ac:dyDescent="0.35">
      <c r="A162" t="s">
        <v>267</v>
      </c>
      <c r="B162">
        <v>161</v>
      </c>
      <c r="C162">
        <v>39.957684527435461</v>
      </c>
      <c r="D162">
        <v>60.851002768696581</v>
      </c>
    </row>
    <row r="163" spans="1:4" x14ac:dyDescent="0.35">
      <c r="A163" t="s">
        <v>268</v>
      </c>
      <c r="B163">
        <v>162</v>
      </c>
      <c r="C163">
        <v>563.46301274744769</v>
      </c>
      <c r="D163">
        <v>539.91297061908051</v>
      </c>
    </row>
    <row r="164" spans="1:4" x14ac:dyDescent="0.35">
      <c r="A164" t="s">
        <v>269</v>
      </c>
      <c r="B164">
        <v>163</v>
      </c>
      <c r="C164">
        <v>392.47424787470311</v>
      </c>
      <c r="D164">
        <v>792.8032706975232</v>
      </c>
    </row>
    <row r="165" spans="1:4" x14ac:dyDescent="0.35">
      <c r="A165" t="s">
        <v>270</v>
      </c>
      <c r="B165">
        <v>164</v>
      </c>
      <c r="C165">
        <v>647.37418920547987</v>
      </c>
      <c r="D165">
        <v>553.29671883671995</v>
      </c>
    </row>
    <row r="166" spans="1:4" x14ac:dyDescent="0.35">
      <c r="A166" t="s">
        <v>271</v>
      </c>
      <c r="B166">
        <v>165</v>
      </c>
      <c r="C166">
        <v>566.73005711219241</v>
      </c>
      <c r="D166">
        <v>159.29546071197507</v>
      </c>
    </row>
    <row r="167" spans="1:4" x14ac:dyDescent="0.35">
      <c r="A167" t="s">
        <v>272</v>
      </c>
      <c r="B167">
        <v>166</v>
      </c>
      <c r="C167">
        <v>321.21791852471893</v>
      </c>
      <c r="D167">
        <v>109.82923552616111</v>
      </c>
    </row>
    <row r="168" spans="1:4" x14ac:dyDescent="0.35">
      <c r="A168" t="s">
        <v>273</v>
      </c>
      <c r="B168">
        <v>167</v>
      </c>
      <c r="C168">
        <v>89.145051602428907</v>
      </c>
      <c r="D168">
        <v>29.882030372004376</v>
      </c>
    </row>
    <row r="169" spans="1:4" x14ac:dyDescent="0.35">
      <c r="A169" t="s">
        <v>274</v>
      </c>
      <c r="B169">
        <v>168</v>
      </c>
      <c r="C169">
        <v>702.87777949971553</v>
      </c>
      <c r="D169">
        <v>418.62775078454439</v>
      </c>
    </row>
    <row r="170" spans="1:4" x14ac:dyDescent="0.35">
      <c r="A170" t="s">
        <v>275</v>
      </c>
      <c r="B170">
        <v>169</v>
      </c>
      <c r="C170">
        <v>216.8800939663881</v>
      </c>
      <c r="D170">
        <v>29.88985227104191</v>
      </c>
    </row>
    <row r="171" spans="1:4" x14ac:dyDescent="0.35">
      <c r="A171" t="s">
        <v>276</v>
      </c>
      <c r="B171">
        <v>170</v>
      </c>
      <c r="C171">
        <v>662.05838989316874</v>
      </c>
      <c r="D171">
        <v>930.86746066898388</v>
      </c>
    </row>
    <row r="172" spans="1:4" x14ac:dyDescent="0.35">
      <c r="A172" t="s">
        <v>277</v>
      </c>
      <c r="B172">
        <v>171</v>
      </c>
      <c r="C172">
        <v>67.906277981511465</v>
      </c>
      <c r="D172">
        <v>252.99549399177999</v>
      </c>
    </row>
    <row r="173" spans="1:4" x14ac:dyDescent="0.35">
      <c r="A173" t="s">
        <v>278</v>
      </c>
      <c r="B173">
        <v>172</v>
      </c>
      <c r="C173">
        <v>2454.9298500733762</v>
      </c>
      <c r="D173">
        <v>2208.7685616954145</v>
      </c>
    </row>
    <row r="174" spans="1:4" x14ac:dyDescent="0.35">
      <c r="A174" t="s">
        <v>279</v>
      </c>
      <c r="B174">
        <v>173</v>
      </c>
      <c r="C174">
        <v>267.10416784070605</v>
      </c>
      <c r="D174">
        <v>78.494769421343193</v>
      </c>
    </row>
    <row r="175" spans="1:4" x14ac:dyDescent="0.35">
      <c r="A175" t="s">
        <v>280</v>
      </c>
      <c r="B175">
        <v>174</v>
      </c>
      <c r="C175">
        <v>150.28783058064798</v>
      </c>
      <c r="D175">
        <v>32.973276281800231</v>
      </c>
    </row>
    <row r="176" spans="1:4" x14ac:dyDescent="0.35">
      <c r="A176" t="s">
        <v>281</v>
      </c>
      <c r="B176">
        <v>175</v>
      </c>
      <c r="C176">
        <v>210.66092139410918</v>
      </c>
      <c r="D176">
        <v>57.431585851918086</v>
      </c>
    </row>
    <row r="177" spans="1:4" x14ac:dyDescent="0.35">
      <c r="A177" t="s">
        <v>282</v>
      </c>
      <c r="B177">
        <v>176</v>
      </c>
      <c r="C177">
        <v>1.3485862390720309</v>
      </c>
      <c r="D177">
        <v>0.1052162558527471</v>
      </c>
    </row>
    <row r="178" spans="1:4" x14ac:dyDescent="0.35">
      <c r="A178" t="s">
        <v>283</v>
      </c>
      <c r="B178">
        <v>177</v>
      </c>
      <c r="C178">
        <v>1.401960101110866</v>
      </c>
      <c r="D178">
        <v>0.10715904539303403</v>
      </c>
    </row>
    <row r="179" spans="1:4" x14ac:dyDescent="0.35">
      <c r="A179" t="s">
        <v>284</v>
      </c>
      <c r="B179">
        <v>178</v>
      </c>
      <c r="C179">
        <v>0.66215308416087915</v>
      </c>
      <c r="D179">
        <v>2.7014133789511941E-2</v>
      </c>
    </row>
    <row r="180" spans="1:4" x14ac:dyDescent="0.35">
      <c r="A180" t="s">
        <v>285</v>
      </c>
      <c r="B180">
        <v>179</v>
      </c>
      <c r="C180">
        <v>18.158427877226334</v>
      </c>
      <c r="D180">
        <v>9.799632648368144</v>
      </c>
    </row>
    <row r="181" spans="1:4" x14ac:dyDescent="0.35">
      <c r="A181" t="s">
        <v>286</v>
      </c>
      <c r="B181">
        <v>180</v>
      </c>
      <c r="C181">
        <v>0.30352860770084789</v>
      </c>
      <c r="D181">
        <v>2.4966070601658959E-2</v>
      </c>
    </row>
    <row r="182" spans="1:4" x14ac:dyDescent="0.35">
      <c r="A182" t="s">
        <v>287</v>
      </c>
      <c r="B182">
        <v>181</v>
      </c>
      <c r="C182">
        <v>0.47233292109688774</v>
      </c>
      <c r="D182">
        <v>3.0147883745711011E-2</v>
      </c>
    </row>
    <row r="183" spans="1:4" x14ac:dyDescent="0.35">
      <c r="A183" t="s">
        <v>288</v>
      </c>
      <c r="B183">
        <v>182</v>
      </c>
      <c r="C183">
        <v>5.3845393535377193</v>
      </c>
      <c r="D183">
        <v>2.9020251000130908</v>
      </c>
    </row>
    <row r="184" spans="1:4" x14ac:dyDescent="0.35">
      <c r="A184" t="s">
        <v>289</v>
      </c>
      <c r="B184">
        <v>183</v>
      </c>
      <c r="C184">
        <v>0.34522310100483788</v>
      </c>
      <c r="D184">
        <v>0</v>
      </c>
    </row>
    <row r="185" spans="1:4" x14ac:dyDescent="0.35">
      <c r="A185" t="s">
        <v>290</v>
      </c>
      <c r="B185">
        <v>184</v>
      </c>
      <c r="C185">
        <v>4.1385541311352018E-2</v>
      </c>
      <c r="D185">
        <v>0</v>
      </c>
    </row>
    <row r="186" spans="1:4" x14ac:dyDescent="0.35">
      <c r="A186" t="s">
        <v>291</v>
      </c>
      <c r="B186">
        <v>185</v>
      </c>
      <c r="C186">
        <v>2.1279125687573721</v>
      </c>
      <c r="D186">
        <v>0</v>
      </c>
    </row>
    <row r="187" spans="1:4" x14ac:dyDescent="0.35">
      <c r="A187" t="s">
        <v>292</v>
      </c>
      <c r="B187">
        <v>186</v>
      </c>
      <c r="C187">
        <v>4.6329727636263778</v>
      </c>
      <c r="D187">
        <v>2.0182442762795199</v>
      </c>
    </row>
    <row r="188" spans="1:4" x14ac:dyDescent="0.35">
      <c r="A188" t="s">
        <v>293</v>
      </c>
      <c r="B188">
        <v>187</v>
      </c>
      <c r="C188">
        <v>3.1551076437512158E-3</v>
      </c>
      <c r="D188">
        <v>0</v>
      </c>
    </row>
    <row r="189" spans="1:4" x14ac:dyDescent="0.35">
      <c r="A189" t="s">
        <v>294</v>
      </c>
      <c r="B189">
        <v>188</v>
      </c>
      <c r="C189">
        <v>14.04772886868925</v>
      </c>
      <c r="D189">
        <v>5.9086775601219976</v>
      </c>
    </row>
    <row r="190" spans="1:4" x14ac:dyDescent="0.35">
      <c r="A190" t="s">
        <v>295</v>
      </c>
      <c r="B190">
        <v>189</v>
      </c>
      <c r="C190">
        <v>19.212267836305703</v>
      </c>
      <c r="D190">
        <v>8.3592188656725011</v>
      </c>
    </row>
    <row r="191" spans="1:4" x14ac:dyDescent="0.35">
      <c r="A191" t="s">
        <v>296</v>
      </c>
      <c r="B191">
        <v>190</v>
      </c>
      <c r="C191">
        <v>20.429044747519132</v>
      </c>
      <c r="D191">
        <v>9.0617884860245095</v>
      </c>
    </row>
    <row r="192" spans="1:4" x14ac:dyDescent="0.35">
      <c r="A192" t="s">
        <v>297</v>
      </c>
      <c r="B192">
        <v>191</v>
      </c>
      <c r="C192">
        <v>14.129985422324213</v>
      </c>
      <c r="D192">
        <v>6.316121983810544</v>
      </c>
    </row>
    <row r="193" spans="1:4" x14ac:dyDescent="0.35">
      <c r="A193" t="s">
        <v>298</v>
      </c>
      <c r="B193">
        <v>192</v>
      </c>
      <c r="C193">
        <v>1.4317633257254496</v>
      </c>
      <c r="D193">
        <v>0.65839983900770449</v>
      </c>
    </row>
    <row r="194" spans="1:4" x14ac:dyDescent="0.35">
      <c r="A194" t="s">
        <v>299</v>
      </c>
      <c r="B194">
        <v>193</v>
      </c>
      <c r="C194">
        <v>8.4678377191097116</v>
      </c>
      <c r="D194">
        <v>3.6258197247285167</v>
      </c>
    </row>
    <row r="195" spans="1:4" x14ac:dyDescent="0.35">
      <c r="A195" t="s">
        <v>300</v>
      </c>
      <c r="B195">
        <v>194</v>
      </c>
      <c r="C195">
        <v>2.9131776669483842</v>
      </c>
      <c r="D195">
        <v>1.3021402707643597</v>
      </c>
    </row>
    <row r="196" spans="1:4" x14ac:dyDescent="0.35">
      <c r="A196" t="s">
        <v>301</v>
      </c>
      <c r="B196">
        <v>195</v>
      </c>
      <c r="C196">
        <v>3.6476540245293192</v>
      </c>
      <c r="D196">
        <v>1.6112317334708748</v>
      </c>
    </row>
    <row r="197" spans="1:4" x14ac:dyDescent="0.35">
      <c r="A197" t="s">
        <v>302</v>
      </c>
      <c r="B197">
        <v>196</v>
      </c>
      <c r="C197">
        <v>60.567988699323202</v>
      </c>
      <c r="D197">
        <v>176.63984372165467</v>
      </c>
    </row>
    <row r="198" spans="1:4" x14ac:dyDescent="0.35">
      <c r="A198" t="s">
        <v>303</v>
      </c>
      <c r="B198">
        <v>197</v>
      </c>
      <c r="C198">
        <v>350.59127294277175</v>
      </c>
      <c r="D198">
        <v>149.81354560774992</v>
      </c>
    </row>
    <row r="199" spans="1:4" x14ac:dyDescent="0.35">
      <c r="A199" t="s">
        <v>304</v>
      </c>
      <c r="B199">
        <v>198</v>
      </c>
      <c r="C199">
        <v>21.194699517472397</v>
      </c>
      <c r="D199">
        <v>13.690177848225447</v>
      </c>
    </row>
    <row r="200" spans="1:4" x14ac:dyDescent="0.35">
      <c r="A200" t="s">
        <v>305</v>
      </c>
      <c r="B200">
        <v>199</v>
      </c>
      <c r="C200">
        <v>3.6957468558993574</v>
      </c>
      <c r="D200">
        <v>0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0.22919662451877401</v>
      </c>
      <c r="D2">
        <v>0</v>
      </c>
    </row>
    <row r="3" spans="1:4" x14ac:dyDescent="0.35">
      <c r="A3" t="s">
        <v>111</v>
      </c>
      <c r="B3">
        <v>2</v>
      </c>
      <c r="C3">
        <v>14.278873839851748</v>
      </c>
      <c r="D3">
        <v>360.52750572470137</v>
      </c>
    </row>
    <row r="4" spans="1:4" x14ac:dyDescent="0.35">
      <c r="A4" t="s">
        <v>112</v>
      </c>
      <c r="B4">
        <v>3</v>
      </c>
      <c r="C4">
        <v>84.519495153055502</v>
      </c>
      <c r="D4">
        <v>316.19838573911858</v>
      </c>
    </row>
    <row r="5" spans="1:4" x14ac:dyDescent="0.35">
      <c r="A5" t="s">
        <v>113</v>
      </c>
      <c r="B5">
        <v>4</v>
      </c>
      <c r="C5">
        <v>736.81433511740158</v>
      </c>
      <c r="D5">
        <v>230.52981716820483</v>
      </c>
    </row>
    <row r="6" spans="1:4" x14ac:dyDescent="0.35">
      <c r="A6" t="s">
        <v>114</v>
      </c>
      <c r="B6">
        <v>5</v>
      </c>
      <c r="C6">
        <v>61.426598453679929</v>
      </c>
      <c r="D6">
        <v>352.04983479552124</v>
      </c>
    </row>
    <row r="7" spans="1:4" x14ac:dyDescent="0.35">
      <c r="A7" t="s">
        <v>115</v>
      </c>
      <c r="B7">
        <v>6</v>
      </c>
      <c r="C7">
        <v>1.3328829494781791E-2</v>
      </c>
      <c r="D7">
        <v>3.9190112110037472</v>
      </c>
    </row>
    <row r="8" spans="1:4" x14ac:dyDescent="0.35">
      <c r="A8" t="s">
        <v>116</v>
      </c>
      <c r="B8">
        <v>7</v>
      </c>
      <c r="C8">
        <v>0.24528865250587417</v>
      </c>
      <c r="D8">
        <v>3.973029822414316E-2</v>
      </c>
    </row>
    <row r="9" spans="1:4" x14ac:dyDescent="0.35">
      <c r="A9" t="s">
        <v>117</v>
      </c>
      <c r="B9">
        <v>8</v>
      </c>
      <c r="C9">
        <v>160.14054108484027</v>
      </c>
      <c r="D9">
        <v>3.7751006881739788</v>
      </c>
    </row>
    <row r="10" spans="1:4" x14ac:dyDescent="0.35">
      <c r="A10" t="s">
        <v>118</v>
      </c>
      <c r="B10">
        <v>9</v>
      </c>
      <c r="C10">
        <v>3.3007778308407412</v>
      </c>
      <c r="D10">
        <v>78.780629578441946</v>
      </c>
    </row>
    <row r="11" spans="1:4" x14ac:dyDescent="0.35">
      <c r="A11" t="s">
        <v>119</v>
      </c>
      <c r="B11">
        <v>10</v>
      </c>
      <c r="C11">
        <v>41.349247734958951</v>
      </c>
      <c r="D11">
        <v>98.343532492960321</v>
      </c>
    </row>
    <row r="12" spans="1:4" x14ac:dyDescent="0.35">
      <c r="A12" t="s">
        <v>120</v>
      </c>
      <c r="B12">
        <v>11</v>
      </c>
      <c r="C12">
        <v>39.018521367823205</v>
      </c>
      <c r="D12">
        <v>103.95485289335596</v>
      </c>
    </row>
    <row r="13" spans="1:4" x14ac:dyDescent="0.35">
      <c r="A13" t="s">
        <v>121</v>
      </c>
      <c r="B13">
        <v>12</v>
      </c>
      <c r="C13">
        <v>1.3701964421048176</v>
      </c>
      <c r="D13">
        <v>31.045863521398491</v>
      </c>
    </row>
    <row r="14" spans="1:4" x14ac:dyDescent="0.35">
      <c r="A14" t="s">
        <v>122</v>
      </c>
      <c r="B14">
        <v>13</v>
      </c>
      <c r="C14">
        <v>9.4233927731720808</v>
      </c>
      <c r="D14">
        <v>8.3920553628764605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1.5750505691742864</v>
      </c>
      <c r="D16">
        <v>0.73605553188915496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40.733715573468672</v>
      </c>
      <c r="D19">
        <v>455.57513356989989</v>
      </c>
    </row>
    <row r="20" spans="1:4" x14ac:dyDescent="0.35">
      <c r="A20" t="s">
        <v>128</v>
      </c>
      <c r="B20">
        <v>19</v>
      </c>
      <c r="C20">
        <v>13.618572381325951</v>
      </c>
      <c r="D20">
        <v>7.7424806442066023</v>
      </c>
    </row>
    <row r="21" spans="1:4" x14ac:dyDescent="0.35">
      <c r="A21" t="s">
        <v>129</v>
      </c>
      <c r="B21">
        <v>20</v>
      </c>
      <c r="C21">
        <v>32.329304314888944</v>
      </c>
      <c r="D21">
        <v>0</v>
      </c>
    </row>
    <row r="22" spans="1:4" x14ac:dyDescent="0.35">
      <c r="A22" t="s">
        <v>130</v>
      </c>
      <c r="B22">
        <v>21</v>
      </c>
      <c r="C22">
        <v>2.7855035121369753</v>
      </c>
      <c r="D22">
        <v>0</v>
      </c>
    </row>
    <row r="23" spans="1:4" x14ac:dyDescent="0.35">
      <c r="A23" t="s">
        <v>131</v>
      </c>
      <c r="B23">
        <v>22</v>
      </c>
      <c r="C23">
        <v>279.43305975636088</v>
      </c>
      <c r="D23">
        <v>0</v>
      </c>
    </row>
    <row r="24" spans="1:4" x14ac:dyDescent="0.35">
      <c r="A24" t="s">
        <v>132</v>
      </c>
      <c r="B24">
        <v>23</v>
      </c>
      <c r="C24">
        <v>4.9768989950044338</v>
      </c>
      <c r="D24">
        <v>0</v>
      </c>
    </row>
    <row r="25" spans="1:4" x14ac:dyDescent="0.35">
      <c r="A25" t="s">
        <v>133</v>
      </c>
      <c r="B25">
        <v>24</v>
      </c>
      <c r="C25">
        <v>1.9409549636744145E-2</v>
      </c>
      <c r="D25">
        <v>0</v>
      </c>
    </row>
    <row r="26" spans="1:4" x14ac:dyDescent="0.35">
      <c r="A26" t="s">
        <v>134</v>
      </c>
      <c r="B26">
        <v>25</v>
      </c>
      <c r="C26">
        <v>39.6864149839489</v>
      </c>
      <c r="D26">
        <v>2.961089169427864</v>
      </c>
    </row>
    <row r="27" spans="1:4" x14ac:dyDescent="0.35">
      <c r="A27" t="s">
        <v>135</v>
      </c>
      <c r="B27">
        <v>26</v>
      </c>
      <c r="C27">
        <v>3.0654237217996574</v>
      </c>
      <c r="D27">
        <v>0</v>
      </c>
    </row>
    <row r="28" spans="1:4" x14ac:dyDescent="0.35">
      <c r="A28" t="s">
        <v>136</v>
      </c>
      <c r="B28">
        <v>27</v>
      </c>
      <c r="C28">
        <v>0.77618354774724008</v>
      </c>
      <c r="D28">
        <v>0</v>
      </c>
    </row>
    <row r="29" spans="1:4" x14ac:dyDescent="0.35">
      <c r="A29" t="s">
        <v>137</v>
      </c>
      <c r="B29">
        <v>28</v>
      </c>
      <c r="C29">
        <v>1094.3616636083434</v>
      </c>
      <c r="D29">
        <v>9.6292029050944379</v>
      </c>
    </row>
    <row r="30" spans="1:4" x14ac:dyDescent="0.35">
      <c r="A30" t="s">
        <v>138</v>
      </c>
      <c r="B30">
        <v>29</v>
      </c>
      <c r="C30">
        <v>814.65904045152615</v>
      </c>
      <c r="D30">
        <v>55.535332323647332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2.6242155889124198E-2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166.49329157682308</v>
      </c>
      <c r="D34">
        <v>19.904566923144607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1.425907911211702E-2</v>
      </c>
      <c r="D36">
        <v>0</v>
      </c>
    </row>
    <row r="37" spans="1:4" x14ac:dyDescent="0.35">
      <c r="A37" t="s">
        <v>145</v>
      </c>
      <c r="B37">
        <v>36</v>
      </c>
      <c r="C37">
        <v>2.7434008799917393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42.203815584556239</v>
      </c>
    </row>
    <row r="39" spans="1:4" x14ac:dyDescent="0.35">
      <c r="A39" t="s">
        <v>147</v>
      </c>
      <c r="B39">
        <v>38</v>
      </c>
      <c r="C39">
        <v>2.5410688749313245E-3</v>
      </c>
      <c r="D39">
        <v>2.9110460105827527</v>
      </c>
    </row>
    <row r="40" spans="1:4" x14ac:dyDescent="0.35">
      <c r="A40" t="s">
        <v>148</v>
      </c>
      <c r="B40">
        <v>39</v>
      </c>
      <c r="C40">
        <v>20.075509194565992</v>
      </c>
      <c r="D40">
        <v>0</v>
      </c>
    </row>
    <row r="41" spans="1:4" x14ac:dyDescent="0.35">
      <c r="A41" t="s">
        <v>149</v>
      </c>
      <c r="B41">
        <v>40</v>
      </c>
      <c r="C41">
        <v>7.2834910198428968</v>
      </c>
      <c r="D41">
        <v>24.936317865129247</v>
      </c>
    </row>
    <row r="42" spans="1:4" x14ac:dyDescent="0.35">
      <c r="A42" t="s">
        <v>150</v>
      </c>
      <c r="B42">
        <v>41</v>
      </c>
      <c r="C42">
        <v>29.361963058974499</v>
      </c>
      <c r="D42">
        <v>57.564853060822159</v>
      </c>
    </row>
    <row r="43" spans="1:4" x14ac:dyDescent="0.35">
      <c r="A43" t="s">
        <v>151</v>
      </c>
      <c r="B43">
        <v>42</v>
      </c>
      <c r="C43">
        <v>63.457997914910187</v>
      </c>
      <c r="D43">
        <v>21.639919022634761</v>
      </c>
    </row>
    <row r="44" spans="1:4" x14ac:dyDescent="0.35">
      <c r="A44" t="s">
        <v>152</v>
      </c>
      <c r="B44">
        <v>43</v>
      </c>
      <c r="C44">
        <v>56.774268634824921</v>
      </c>
      <c r="D44">
        <v>30.415992578090805</v>
      </c>
    </row>
    <row r="45" spans="1:4" x14ac:dyDescent="0.35">
      <c r="A45" t="s">
        <v>153</v>
      </c>
      <c r="B45">
        <v>44</v>
      </c>
      <c r="C45">
        <v>299.42856516884177</v>
      </c>
      <c r="D45">
        <v>58.307950125471137</v>
      </c>
    </row>
    <row r="46" spans="1:4" x14ac:dyDescent="0.35">
      <c r="A46" t="s">
        <v>154</v>
      </c>
      <c r="B46">
        <v>45</v>
      </c>
      <c r="C46">
        <v>206.93100607597245</v>
      </c>
      <c r="D46">
        <v>126.02664452105363</v>
      </c>
    </row>
    <row r="47" spans="1:4" x14ac:dyDescent="0.35">
      <c r="A47" t="s">
        <v>155</v>
      </c>
      <c r="B47">
        <v>46</v>
      </c>
      <c r="C47">
        <v>52.063545826929989</v>
      </c>
      <c r="D47">
        <v>25.294916091525071</v>
      </c>
    </row>
    <row r="48" spans="1:4" x14ac:dyDescent="0.35">
      <c r="A48" t="s">
        <v>156</v>
      </c>
      <c r="B48">
        <v>47</v>
      </c>
      <c r="C48">
        <v>170.06744103691881</v>
      </c>
      <c r="D48">
        <v>40.994539889840524</v>
      </c>
    </row>
    <row r="49" spans="1:4" x14ac:dyDescent="0.35">
      <c r="A49" t="s">
        <v>157</v>
      </c>
      <c r="B49">
        <v>48</v>
      </c>
      <c r="C49">
        <v>484.20139504557096</v>
      </c>
      <c r="D49">
        <v>695.92521232485899</v>
      </c>
    </row>
    <row r="50" spans="1:4" x14ac:dyDescent="0.35">
      <c r="A50" t="s">
        <v>158</v>
      </c>
      <c r="B50">
        <v>49</v>
      </c>
      <c r="C50">
        <v>19.568812131002542</v>
      </c>
      <c r="D50">
        <v>2.1939063439703403</v>
      </c>
    </row>
    <row r="51" spans="1:4" x14ac:dyDescent="0.35">
      <c r="A51" t="s">
        <v>159</v>
      </c>
      <c r="B51">
        <v>50</v>
      </c>
      <c r="C51">
        <v>51.587434797280707</v>
      </c>
      <c r="D51">
        <v>99.414630676560336</v>
      </c>
    </row>
    <row r="52" spans="1:4" x14ac:dyDescent="0.35">
      <c r="A52" t="s">
        <v>160</v>
      </c>
      <c r="B52">
        <v>51</v>
      </c>
      <c r="C52">
        <v>2029.1223117148193</v>
      </c>
      <c r="D52">
        <v>1260.6853504655817</v>
      </c>
    </row>
    <row r="53" spans="1:4" x14ac:dyDescent="0.35">
      <c r="A53" t="s">
        <v>161</v>
      </c>
      <c r="B53">
        <v>52</v>
      </c>
      <c r="C53">
        <v>401.22611979549998</v>
      </c>
      <c r="D53">
        <v>525.64709273917629</v>
      </c>
    </row>
    <row r="54" spans="1:4" x14ac:dyDescent="0.35">
      <c r="A54" t="s">
        <v>162</v>
      </c>
      <c r="B54">
        <v>53</v>
      </c>
      <c r="C54">
        <v>118.66751669227446</v>
      </c>
      <c r="D54">
        <v>24.521698599879077</v>
      </c>
    </row>
    <row r="55" spans="1:4" x14ac:dyDescent="0.35">
      <c r="A55" t="s">
        <v>163</v>
      </c>
      <c r="B55">
        <v>54</v>
      </c>
      <c r="C55">
        <v>113.29562469882752</v>
      </c>
      <c r="D55">
        <v>7.104620174052231</v>
      </c>
    </row>
    <row r="56" spans="1:4" x14ac:dyDescent="0.35">
      <c r="A56" t="s">
        <v>164</v>
      </c>
      <c r="B56">
        <v>55</v>
      </c>
      <c r="C56">
        <v>1090.9968042561839</v>
      </c>
      <c r="D56">
        <v>532.73812047988622</v>
      </c>
    </row>
    <row r="57" spans="1:4" x14ac:dyDescent="0.35">
      <c r="A57" t="s">
        <v>165</v>
      </c>
      <c r="B57">
        <v>56</v>
      </c>
      <c r="C57">
        <v>1036.8839520495517</v>
      </c>
      <c r="D57">
        <v>604.13643700276657</v>
      </c>
    </row>
    <row r="58" spans="1:4" x14ac:dyDescent="0.35">
      <c r="A58" t="s">
        <v>166</v>
      </c>
      <c r="B58">
        <v>57</v>
      </c>
      <c r="C58">
        <v>902.8556284239038</v>
      </c>
      <c r="D58">
        <v>466.38139154558962</v>
      </c>
    </row>
    <row r="59" spans="1:4" x14ac:dyDescent="0.35">
      <c r="A59" t="s">
        <v>167</v>
      </c>
      <c r="B59">
        <v>58</v>
      </c>
      <c r="C59">
        <v>496.66908834221039</v>
      </c>
      <c r="D59">
        <v>1094.04451274245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97.309814117752367</v>
      </c>
      <c r="D61">
        <v>149.94725552017252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784.16269625490418</v>
      </c>
      <c r="D63">
        <v>401.79646586646072</v>
      </c>
    </row>
    <row r="64" spans="1:4" x14ac:dyDescent="0.35">
      <c r="A64" t="s">
        <v>171</v>
      </c>
      <c r="B64">
        <v>63</v>
      </c>
      <c r="C64">
        <v>257.28219627503495</v>
      </c>
      <c r="D64">
        <v>406.49755697690682</v>
      </c>
    </row>
    <row r="65" spans="1:4" x14ac:dyDescent="0.35">
      <c r="A65" t="s">
        <v>172</v>
      </c>
      <c r="B65">
        <v>64</v>
      </c>
      <c r="C65">
        <v>41.025347342790177</v>
      </c>
      <c r="D65">
        <v>30.236081400180751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10.030892395603848</v>
      </c>
      <c r="D67">
        <v>7.0277614934914068</v>
      </c>
    </row>
    <row r="68" spans="1:4" x14ac:dyDescent="0.35">
      <c r="A68" t="s">
        <v>175</v>
      </c>
      <c r="B68">
        <v>67</v>
      </c>
      <c r="C68">
        <v>481.57162408396431</v>
      </c>
      <c r="D68">
        <v>781.07771322111194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8.5067834616132679E-5</v>
      </c>
      <c r="D70">
        <v>0</v>
      </c>
    </row>
    <row r="71" spans="1:4" x14ac:dyDescent="0.35">
      <c r="A71" t="s">
        <v>178</v>
      </c>
      <c r="B71">
        <v>70</v>
      </c>
      <c r="C71">
        <v>52.112280611240202</v>
      </c>
      <c r="D71">
        <v>18.651998677757422</v>
      </c>
    </row>
    <row r="72" spans="1:4" x14ac:dyDescent="0.35">
      <c r="A72" t="s">
        <v>179</v>
      </c>
      <c r="B72">
        <v>71</v>
      </c>
      <c r="C72">
        <v>0.54247194737235471</v>
      </c>
      <c r="D72">
        <v>0.55928032017264051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38.120132193427644</v>
      </c>
      <c r="D74">
        <v>98.755819742012648</v>
      </c>
    </row>
    <row r="75" spans="1:4" x14ac:dyDescent="0.35">
      <c r="A75" t="s">
        <v>182</v>
      </c>
      <c r="B75">
        <v>74</v>
      </c>
      <c r="C75">
        <v>1.1878442111279905E-2</v>
      </c>
      <c r="D75">
        <v>0</v>
      </c>
    </row>
    <row r="76" spans="1:4" x14ac:dyDescent="0.35">
      <c r="A76" t="s">
        <v>183</v>
      </c>
      <c r="B76">
        <v>75</v>
      </c>
      <c r="C76">
        <v>51.295232150944265</v>
      </c>
      <c r="D76">
        <v>31.865410127142201</v>
      </c>
    </row>
    <row r="77" spans="1:4" x14ac:dyDescent="0.35">
      <c r="A77" t="s">
        <v>184</v>
      </c>
      <c r="B77">
        <v>76</v>
      </c>
      <c r="C77">
        <v>16.319405184191659</v>
      </c>
      <c r="D77">
        <v>12.982292058335583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92.006753532735772</v>
      </c>
      <c r="D79">
        <v>110.07958142958242</v>
      </c>
    </row>
    <row r="80" spans="1:4" x14ac:dyDescent="0.35">
      <c r="A80" t="s">
        <v>187</v>
      </c>
      <c r="B80">
        <v>79</v>
      </c>
      <c r="C80">
        <v>23.251416964358476</v>
      </c>
      <c r="D80">
        <v>0</v>
      </c>
    </row>
    <row r="81" spans="1:4" x14ac:dyDescent="0.35">
      <c r="A81" t="s">
        <v>188</v>
      </c>
      <c r="B81">
        <v>80</v>
      </c>
      <c r="C81">
        <v>1.1611510549686892</v>
      </c>
      <c r="D81">
        <v>0</v>
      </c>
    </row>
    <row r="82" spans="1:4" x14ac:dyDescent="0.35">
      <c r="A82" t="s">
        <v>189</v>
      </c>
      <c r="B82">
        <v>81</v>
      </c>
      <c r="C82">
        <v>23.94505295677866</v>
      </c>
      <c r="D82">
        <v>0.86624367953051851</v>
      </c>
    </row>
    <row r="83" spans="1:4" x14ac:dyDescent="0.35">
      <c r="A83" t="s">
        <v>190</v>
      </c>
      <c r="B83">
        <v>82</v>
      </c>
      <c r="C83">
        <v>2.2833814767725062</v>
      </c>
      <c r="D83">
        <v>0</v>
      </c>
    </row>
    <row r="84" spans="1:4" x14ac:dyDescent="0.35">
      <c r="A84" t="s">
        <v>191</v>
      </c>
      <c r="B84">
        <v>83</v>
      </c>
      <c r="C84">
        <v>7.3696277048727623</v>
      </c>
      <c r="D84">
        <v>1.2276833500111048</v>
      </c>
    </row>
    <row r="85" spans="1:4" x14ac:dyDescent="0.35">
      <c r="A85" t="s">
        <v>192</v>
      </c>
      <c r="B85">
        <v>84</v>
      </c>
      <c r="C85">
        <v>9.2633264865122005</v>
      </c>
      <c r="D85">
        <v>3.733225254847389</v>
      </c>
    </row>
    <row r="86" spans="1:4" x14ac:dyDescent="0.35">
      <c r="A86" t="s">
        <v>193</v>
      </c>
      <c r="B86">
        <v>85</v>
      </c>
      <c r="C86">
        <v>66.141580271168735</v>
      </c>
      <c r="D86">
        <v>5.9376116327654815E-4</v>
      </c>
    </row>
    <row r="87" spans="1:4" x14ac:dyDescent="0.35">
      <c r="A87" t="s">
        <v>194</v>
      </c>
      <c r="B87">
        <v>86</v>
      </c>
      <c r="C87">
        <v>554.8604629562401</v>
      </c>
      <c r="D87">
        <v>887.51542747671363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5.467398391891046</v>
      </c>
      <c r="D89">
        <v>0.20564425875144482</v>
      </c>
    </row>
    <row r="90" spans="1:4" x14ac:dyDescent="0.35">
      <c r="A90" t="s">
        <v>197</v>
      </c>
      <c r="B90">
        <v>89</v>
      </c>
      <c r="C90">
        <v>97.104753142645933</v>
      </c>
      <c r="D90">
        <v>0.2108675533072889</v>
      </c>
    </row>
    <row r="91" spans="1:4" x14ac:dyDescent="0.35">
      <c r="A91" t="s">
        <v>198</v>
      </c>
      <c r="B91">
        <v>90</v>
      </c>
      <c r="C91">
        <v>2437.6278049845432</v>
      </c>
      <c r="D91">
        <v>0.75227692468698149</v>
      </c>
    </row>
    <row r="92" spans="1:4" x14ac:dyDescent="0.35">
      <c r="A92" t="s">
        <v>199</v>
      </c>
      <c r="B92">
        <v>91</v>
      </c>
      <c r="C92">
        <v>1.009262887595971</v>
      </c>
      <c r="D92">
        <v>0</v>
      </c>
    </row>
    <row r="93" spans="1:4" x14ac:dyDescent="0.35">
      <c r="A93" t="s">
        <v>200</v>
      </c>
      <c r="B93">
        <v>92</v>
      </c>
      <c r="C93">
        <v>6.0221505210296389</v>
      </c>
      <c r="D93">
        <v>3.6359986756799176E-2</v>
      </c>
    </row>
    <row r="94" spans="1:4" x14ac:dyDescent="0.35">
      <c r="A94" t="s">
        <v>201</v>
      </c>
      <c r="B94">
        <v>93</v>
      </c>
      <c r="C94">
        <v>15.258498999272419</v>
      </c>
      <c r="D94">
        <v>3.9942061236905663E-2</v>
      </c>
    </row>
    <row r="95" spans="1:4" x14ac:dyDescent="0.35">
      <c r="A95" t="s">
        <v>202</v>
      </c>
      <c r="B95">
        <v>94</v>
      </c>
      <c r="C95">
        <v>9.9668025895621959E-2</v>
      </c>
      <c r="D95">
        <v>0</v>
      </c>
    </row>
    <row r="96" spans="1:4" x14ac:dyDescent="0.35">
      <c r="A96" t="s">
        <v>203</v>
      </c>
      <c r="B96">
        <v>95</v>
      </c>
      <c r="C96">
        <v>3.5117520820088677</v>
      </c>
      <c r="D96">
        <v>0</v>
      </c>
    </row>
    <row r="97" spans="1:4" x14ac:dyDescent="0.35">
      <c r="A97" t="s">
        <v>204</v>
      </c>
      <c r="B97">
        <v>96</v>
      </c>
      <c r="C97">
        <v>2945.7902279241789</v>
      </c>
      <c r="D97">
        <v>3094.9617120326106</v>
      </c>
    </row>
    <row r="98" spans="1:4" x14ac:dyDescent="0.35">
      <c r="A98" t="s">
        <v>205</v>
      </c>
      <c r="B98">
        <v>97</v>
      </c>
      <c r="C98">
        <v>459.4067607244159</v>
      </c>
      <c r="D98">
        <v>100.15094794728017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141.43733799250631</v>
      </c>
      <c r="D100">
        <v>76.359252526389398</v>
      </c>
    </row>
    <row r="101" spans="1:4" x14ac:dyDescent="0.35">
      <c r="A101" t="s">
        <v>208</v>
      </c>
      <c r="B101">
        <v>100</v>
      </c>
      <c r="C101">
        <v>25.935355110653504</v>
      </c>
      <c r="D101">
        <v>3.7246725607705931</v>
      </c>
    </row>
    <row r="102" spans="1:4" x14ac:dyDescent="0.35">
      <c r="A102" t="s">
        <v>209</v>
      </c>
      <c r="B102">
        <v>101</v>
      </c>
      <c r="C102">
        <v>175.47604192447125</v>
      </c>
      <c r="D102">
        <v>406.14443281645737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184.94943221899919</v>
      </c>
      <c r="D104">
        <v>86.409094640650537</v>
      </c>
    </row>
    <row r="105" spans="1:4" x14ac:dyDescent="0.35">
      <c r="A105" t="s">
        <v>211</v>
      </c>
      <c r="B105">
        <v>104</v>
      </c>
      <c r="C105">
        <v>2069.7682311255512</v>
      </c>
      <c r="D105">
        <v>788.35387793694986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110.9991930535875</v>
      </c>
      <c r="D107">
        <v>208.32618823698428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613.16046201540507</v>
      </c>
      <c r="D109">
        <v>785.89809546261552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162.75673368981086</v>
      </c>
      <c r="D111">
        <v>95.937253933768957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459.3178567639273</v>
      </c>
      <c r="D113">
        <v>690.36566710408363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67.433599309965189</v>
      </c>
      <c r="D115">
        <v>79.393639296026947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3308.2179542060076</v>
      </c>
      <c r="D118">
        <v>4888.6030564328848</v>
      </c>
    </row>
    <row r="119" spans="1:4" x14ac:dyDescent="0.35">
      <c r="A119" t="s">
        <v>225</v>
      </c>
      <c r="B119">
        <v>118</v>
      </c>
      <c r="C119">
        <v>5166.9132579975339</v>
      </c>
      <c r="D119">
        <v>3326.2587344458229</v>
      </c>
    </row>
    <row r="120" spans="1:4" x14ac:dyDescent="0.35">
      <c r="A120" t="s">
        <v>226</v>
      </c>
      <c r="B120">
        <v>119</v>
      </c>
      <c r="C120">
        <v>1074.6177988710124</v>
      </c>
      <c r="D120">
        <v>1052.5128089353334</v>
      </c>
    </row>
    <row r="121" spans="1:4" x14ac:dyDescent="0.35">
      <c r="A121" t="s">
        <v>227</v>
      </c>
      <c r="B121">
        <v>120</v>
      </c>
      <c r="C121">
        <v>4178.508222271942</v>
      </c>
      <c r="D121">
        <v>4082.5898728828265</v>
      </c>
    </row>
    <row r="122" spans="1:4" x14ac:dyDescent="0.35">
      <c r="A122" t="s">
        <v>228</v>
      </c>
      <c r="B122">
        <v>121</v>
      </c>
      <c r="C122">
        <v>5265.623677439773</v>
      </c>
      <c r="D122">
        <v>5870.2167794930619</v>
      </c>
    </row>
    <row r="123" spans="1:4" x14ac:dyDescent="0.35">
      <c r="A123" t="s">
        <v>229</v>
      </c>
      <c r="B123">
        <v>122</v>
      </c>
      <c r="C123">
        <v>2046.7595446636253</v>
      </c>
      <c r="D123">
        <v>1283.8343616017951</v>
      </c>
    </row>
    <row r="124" spans="1:4" x14ac:dyDescent="0.35">
      <c r="A124" t="s">
        <v>230</v>
      </c>
      <c r="B124">
        <v>123</v>
      </c>
      <c r="C124">
        <v>8737.2950744997015</v>
      </c>
      <c r="D124">
        <v>15127.296179728177</v>
      </c>
    </row>
    <row r="125" spans="1:4" x14ac:dyDescent="0.35">
      <c r="A125" t="s">
        <v>231</v>
      </c>
      <c r="B125">
        <v>124</v>
      </c>
      <c r="C125">
        <v>478.21410171592328</v>
      </c>
      <c r="D125">
        <v>659.07063749673523</v>
      </c>
    </row>
    <row r="126" spans="1:4" x14ac:dyDescent="0.35">
      <c r="A126" t="s">
        <v>232</v>
      </c>
      <c r="B126">
        <v>125</v>
      </c>
      <c r="C126">
        <v>1489.3073864022356</v>
      </c>
      <c r="D126">
        <v>2149.5410155918767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5.7739206814084489E-3</v>
      </c>
    </row>
    <row r="144" spans="1:4" x14ac:dyDescent="0.35">
      <c r="A144" t="s">
        <v>250</v>
      </c>
      <c r="B144">
        <v>143</v>
      </c>
      <c r="C144">
        <v>0</v>
      </c>
      <c r="D144">
        <v>1.0041748905317694E-2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3.1889903155265542E-3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751.32253461047458</v>
      </c>
      <c r="D151">
        <v>685.06335041115119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94.05479117044473</v>
      </c>
      <c r="D153">
        <v>38.254092672827085</v>
      </c>
    </row>
    <row r="154" spans="1:4" x14ac:dyDescent="0.35">
      <c r="A154" t="s">
        <v>260</v>
      </c>
      <c r="B154">
        <v>153</v>
      </c>
      <c r="C154">
        <v>15.790908487965334</v>
      </c>
      <c r="D154">
        <v>5.2102979387369599</v>
      </c>
    </row>
    <row r="155" spans="1:4" x14ac:dyDescent="0.35">
      <c r="A155" t="s">
        <v>261</v>
      </c>
      <c r="B155">
        <v>154</v>
      </c>
      <c r="C155">
        <v>453.02405389688266</v>
      </c>
      <c r="D155">
        <v>172.03154376415159</v>
      </c>
    </row>
    <row r="156" spans="1:4" x14ac:dyDescent="0.35">
      <c r="A156" t="s">
        <v>327</v>
      </c>
      <c r="B156">
        <v>155</v>
      </c>
      <c r="C156">
        <v>275.651001011407</v>
      </c>
      <c r="D156">
        <v>99.401077049260536</v>
      </c>
    </row>
    <row r="157" spans="1:4" x14ac:dyDescent="0.35">
      <c r="A157" t="s">
        <v>262</v>
      </c>
      <c r="B157">
        <v>156</v>
      </c>
      <c r="C157">
        <v>2689.9963394301931</v>
      </c>
      <c r="D157">
        <v>1898.7398821502866</v>
      </c>
    </row>
    <row r="158" spans="1:4" x14ac:dyDescent="0.35">
      <c r="A158" t="s">
        <v>263</v>
      </c>
      <c r="B158">
        <v>157</v>
      </c>
      <c r="C158">
        <v>864.58765756521211</v>
      </c>
      <c r="D158">
        <v>927.98644184152852</v>
      </c>
    </row>
    <row r="159" spans="1:4" x14ac:dyDescent="0.35">
      <c r="A159" t="s">
        <v>264</v>
      </c>
      <c r="B159">
        <v>158</v>
      </c>
      <c r="C159">
        <v>1301.4821967255964</v>
      </c>
      <c r="D159">
        <v>3541.1765838864576</v>
      </c>
    </row>
    <row r="160" spans="1:4" x14ac:dyDescent="0.35">
      <c r="A160" t="s">
        <v>265</v>
      </c>
      <c r="B160">
        <v>159</v>
      </c>
      <c r="C160">
        <v>54.658643913372131</v>
      </c>
      <c r="D160">
        <v>386.30652962572958</v>
      </c>
    </row>
    <row r="161" spans="1:4" x14ac:dyDescent="0.35">
      <c r="A161" t="s">
        <v>266</v>
      </c>
      <c r="B161">
        <v>160</v>
      </c>
      <c r="C161">
        <v>45.815369827593507</v>
      </c>
      <c r="D161">
        <v>90.166222278771855</v>
      </c>
    </row>
    <row r="162" spans="1:4" x14ac:dyDescent="0.35">
      <c r="A162" t="s">
        <v>267</v>
      </c>
      <c r="B162">
        <v>161</v>
      </c>
      <c r="C162">
        <v>57.827156257371243</v>
      </c>
      <c r="D162">
        <v>6.013790537134776</v>
      </c>
    </row>
    <row r="163" spans="1:4" x14ac:dyDescent="0.35">
      <c r="A163" t="s">
        <v>268</v>
      </c>
      <c r="B163">
        <v>162</v>
      </c>
      <c r="C163">
        <v>220.8799000501896</v>
      </c>
      <c r="D163">
        <v>123.72946500529962</v>
      </c>
    </row>
    <row r="164" spans="1:4" x14ac:dyDescent="0.35">
      <c r="A164" t="s">
        <v>269</v>
      </c>
      <c r="B164">
        <v>163</v>
      </c>
      <c r="C164">
        <v>1405.7711530119157</v>
      </c>
      <c r="D164">
        <v>2393.2422504552319</v>
      </c>
    </row>
    <row r="165" spans="1:4" x14ac:dyDescent="0.35">
      <c r="A165" t="s">
        <v>270</v>
      </c>
      <c r="B165">
        <v>164</v>
      </c>
      <c r="C165">
        <v>388.04714371930942</v>
      </c>
      <c r="D165">
        <v>344.81112749716414</v>
      </c>
    </row>
    <row r="166" spans="1:4" x14ac:dyDescent="0.35">
      <c r="A166" t="s">
        <v>271</v>
      </c>
      <c r="B166">
        <v>165</v>
      </c>
      <c r="C166">
        <v>272.14911944600891</v>
      </c>
      <c r="D166">
        <v>104.18882992605619</v>
      </c>
    </row>
    <row r="167" spans="1:4" x14ac:dyDescent="0.35">
      <c r="A167" t="s">
        <v>272</v>
      </c>
      <c r="B167">
        <v>166</v>
      </c>
      <c r="C167">
        <v>278.97145458764237</v>
      </c>
      <c r="D167">
        <v>61.244787706225083</v>
      </c>
    </row>
    <row r="168" spans="1:4" x14ac:dyDescent="0.35">
      <c r="A168" t="s">
        <v>273</v>
      </c>
      <c r="B168">
        <v>167</v>
      </c>
      <c r="C168">
        <v>80.646027170452697</v>
      </c>
      <c r="D168">
        <v>50.629779144050595</v>
      </c>
    </row>
    <row r="169" spans="1:4" x14ac:dyDescent="0.35">
      <c r="A169" t="s">
        <v>274</v>
      </c>
      <c r="B169">
        <v>168</v>
      </c>
      <c r="C169">
        <v>656.25407282071842</v>
      </c>
      <c r="D169">
        <v>471.36470414662398</v>
      </c>
    </row>
    <row r="170" spans="1:4" x14ac:dyDescent="0.35">
      <c r="A170" t="s">
        <v>275</v>
      </c>
      <c r="B170">
        <v>169</v>
      </c>
      <c r="C170">
        <v>983.73911376092565</v>
      </c>
      <c r="D170">
        <v>136.59839080108961</v>
      </c>
    </row>
    <row r="171" spans="1:4" x14ac:dyDescent="0.35">
      <c r="A171" t="s">
        <v>276</v>
      </c>
      <c r="B171">
        <v>170</v>
      </c>
      <c r="C171">
        <v>477.06722048070975</v>
      </c>
      <c r="D171">
        <v>1130.5621720258084</v>
      </c>
    </row>
    <row r="172" spans="1:4" x14ac:dyDescent="0.35">
      <c r="A172" t="s">
        <v>277</v>
      </c>
      <c r="B172">
        <v>171</v>
      </c>
      <c r="C172">
        <v>51.840855172541666</v>
      </c>
      <c r="D172">
        <v>234.59890694762436</v>
      </c>
    </row>
    <row r="173" spans="1:4" x14ac:dyDescent="0.35">
      <c r="A173" t="s">
        <v>278</v>
      </c>
      <c r="B173">
        <v>172</v>
      </c>
      <c r="C173">
        <v>1461.1869944062989</v>
      </c>
      <c r="D173">
        <v>1961.72955598416</v>
      </c>
    </row>
    <row r="174" spans="1:4" x14ac:dyDescent="0.35">
      <c r="A174" t="s">
        <v>279</v>
      </c>
      <c r="B174">
        <v>173</v>
      </c>
      <c r="C174">
        <v>136.212173074492</v>
      </c>
      <c r="D174">
        <v>69.086197255369541</v>
      </c>
    </row>
    <row r="175" spans="1:4" x14ac:dyDescent="0.35">
      <c r="A175" t="s">
        <v>280</v>
      </c>
      <c r="B175">
        <v>174</v>
      </c>
      <c r="C175">
        <v>103.78183822849086</v>
      </c>
      <c r="D175">
        <v>44.697601188710777</v>
      </c>
    </row>
    <row r="176" spans="1:4" x14ac:dyDescent="0.35">
      <c r="A176" t="s">
        <v>281</v>
      </c>
      <c r="B176">
        <v>175</v>
      </c>
      <c r="C176">
        <v>100.72634344309527</v>
      </c>
      <c r="D176">
        <v>184.72653021810902</v>
      </c>
    </row>
    <row r="177" spans="1:4" x14ac:dyDescent="0.35">
      <c r="A177" t="s">
        <v>282</v>
      </c>
      <c r="B177">
        <v>176</v>
      </c>
      <c r="C177">
        <v>3.0380519378263973</v>
      </c>
      <c r="D177">
        <v>3.4927746027104005</v>
      </c>
    </row>
    <row r="178" spans="1:4" x14ac:dyDescent="0.35">
      <c r="A178" t="s">
        <v>283</v>
      </c>
      <c r="B178">
        <v>177</v>
      </c>
      <c r="C178">
        <v>3.1301481323218603</v>
      </c>
      <c r="D178">
        <v>3.8415672899109183</v>
      </c>
    </row>
    <row r="179" spans="1:4" x14ac:dyDescent="0.35">
      <c r="A179" t="s">
        <v>284</v>
      </c>
      <c r="B179">
        <v>178</v>
      </c>
      <c r="C179">
        <v>1.8057584427384756</v>
      </c>
      <c r="D179">
        <v>2.3132856067974861</v>
      </c>
    </row>
    <row r="180" spans="1:4" x14ac:dyDescent="0.35">
      <c r="A180" t="s">
        <v>285</v>
      </c>
      <c r="B180">
        <v>179</v>
      </c>
      <c r="C180">
        <v>13.896330450796222</v>
      </c>
      <c r="D180">
        <v>12.872461624420662</v>
      </c>
    </row>
    <row r="181" spans="1:4" x14ac:dyDescent="0.35">
      <c r="A181" t="s">
        <v>286</v>
      </c>
      <c r="B181">
        <v>180</v>
      </c>
      <c r="C181">
        <v>0.68110352276570651</v>
      </c>
      <c r="D181">
        <v>0.7804554830284316</v>
      </c>
    </row>
    <row r="182" spans="1:4" x14ac:dyDescent="0.35">
      <c r="A182" t="s">
        <v>287</v>
      </c>
      <c r="B182">
        <v>181</v>
      </c>
      <c r="C182">
        <v>2.0265791436252583</v>
      </c>
      <c r="D182">
        <v>1.5585934881187076</v>
      </c>
    </row>
    <row r="183" spans="1:4" x14ac:dyDescent="0.35">
      <c r="A183" t="s">
        <v>288</v>
      </c>
      <c r="B183">
        <v>182</v>
      </c>
      <c r="C183">
        <v>3.263701421217498</v>
      </c>
      <c r="D183">
        <v>5.6440816212154132</v>
      </c>
    </row>
    <row r="184" spans="1:4" x14ac:dyDescent="0.35">
      <c r="A184" t="s">
        <v>289</v>
      </c>
      <c r="B184">
        <v>183</v>
      </c>
      <c r="C184">
        <v>0.2029712088066547</v>
      </c>
      <c r="D184">
        <v>0</v>
      </c>
    </row>
    <row r="185" spans="1:4" x14ac:dyDescent="0.35">
      <c r="A185" t="s">
        <v>290</v>
      </c>
      <c r="B185">
        <v>184</v>
      </c>
      <c r="C185">
        <v>2.4929363334764056E-2</v>
      </c>
      <c r="D185">
        <v>0</v>
      </c>
    </row>
    <row r="186" spans="1:4" x14ac:dyDescent="0.35">
      <c r="A186" t="s">
        <v>291</v>
      </c>
      <c r="B186">
        <v>185</v>
      </c>
      <c r="C186">
        <v>5.9912228144731987</v>
      </c>
      <c r="D186">
        <v>12.115030836439116</v>
      </c>
    </row>
    <row r="187" spans="1:4" x14ac:dyDescent="0.35">
      <c r="A187" t="s">
        <v>292</v>
      </c>
      <c r="B187">
        <v>186</v>
      </c>
      <c r="C187">
        <v>4.970286519540732</v>
      </c>
      <c r="D187">
        <v>10.213678862901345</v>
      </c>
    </row>
    <row r="188" spans="1:4" x14ac:dyDescent="0.35">
      <c r="A188" t="s">
        <v>293</v>
      </c>
      <c r="B188">
        <v>187</v>
      </c>
      <c r="C188">
        <v>5.94150449389063E-3</v>
      </c>
      <c r="D188">
        <v>0</v>
      </c>
    </row>
    <row r="189" spans="1:4" x14ac:dyDescent="0.35">
      <c r="A189" t="s">
        <v>294</v>
      </c>
      <c r="B189">
        <v>188</v>
      </c>
      <c r="C189">
        <v>2.3239056688647883</v>
      </c>
      <c r="D189">
        <v>5.6889476945508957</v>
      </c>
    </row>
    <row r="190" spans="1:4" x14ac:dyDescent="0.35">
      <c r="A190" t="s">
        <v>295</v>
      </c>
      <c r="B190">
        <v>189</v>
      </c>
      <c r="C190">
        <v>4.1521458156178808</v>
      </c>
      <c r="D190">
        <v>9.669311597427928</v>
      </c>
    </row>
    <row r="191" spans="1:4" x14ac:dyDescent="0.35">
      <c r="A191" t="s">
        <v>296</v>
      </c>
      <c r="B191">
        <v>190</v>
      </c>
      <c r="C191">
        <v>4.5751069849475448</v>
      </c>
      <c r="D191">
        <v>14.677715407247502</v>
      </c>
    </row>
    <row r="192" spans="1:4" x14ac:dyDescent="0.35">
      <c r="A192" t="s">
        <v>297</v>
      </c>
      <c r="B192">
        <v>191</v>
      </c>
      <c r="C192">
        <v>3.7439378319075867</v>
      </c>
      <c r="D192">
        <v>9.1722282292722337</v>
      </c>
    </row>
    <row r="193" spans="1:4" x14ac:dyDescent="0.35">
      <c r="A193" t="s">
        <v>298</v>
      </c>
      <c r="B193">
        <v>192</v>
      </c>
      <c r="C193">
        <v>0.69200341997313974</v>
      </c>
      <c r="D193">
        <v>1.0665679921683195</v>
      </c>
    </row>
    <row r="194" spans="1:4" x14ac:dyDescent="0.35">
      <c r="A194" t="s">
        <v>299</v>
      </c>
      <c r="B194">
        <v>193</v>
      </c>
      <c r="C194">
        <v>10.641968441208725</v>
      </c>
      <c r="D194">
        <v>36.048721279609673</v>
      </c>
    </row>
    <row r="195" spans="1:4" x14ac:dyDescent="0.35">
      <c r="A195" t="s">
        <v>300</v>
      </c>
      <c r="B195">
        <v>194</v>
      </c>
      <c r="C195">
        <v>0.60284243101966462</v>
      </c>
      <c r="D195">
        <v>1.8789680462336253</v>
      </c>
    </row>
    <row r="196" spans="1:4" x14ac:dyDescent="0.35">
      <c r="A196" t="s">
        <v>301</v>
      </c>
      <c r="B196">
        <v>195</v>
      </c>
      <c r="C196">
        <v>0.95049863420674707</v>
      </c>
      <c r="D196">
        <v>2.4092410310093495</v>
      </c>
    </row>
    <row r="197" spans="1:4" x14ac:dyDescent="0.35">
      <c r="A197" t="s">
        <v>302</v>
      </c>
      <c r="B197">
        <v>196</v>
      </c>
      <c r="C197">
        <v>82.860240582323314</v>
      </c>
      <c r="D197">
        <v>58.763220729666976</v>
      </c>
    </row>
    <row r="198" spans="1:4" x14ac:dyDescent="0.35">
      <c r="A198" t="s">
        <v>303</v>
      </c>
      <c r="B198">
        <v>197</v>
      </c>
      <c r="C198">
        <v>98.74702341038963</v>
      </c>
      <c r="D198">
        <v>103.04327308672883</v>
      </c>
    </row>
    <row r="199" spans="1:4" x14ac:dyDescent="0.35">
      <c r="A199" t="s">
        <v>304</v>
      </c>
      <c r="B199">
        <v>198</v>
      </c>
      <c r="C199">
        <v>18.350593094992877</v>
      </c>
      <c r="D199">
        <v>12.273817826817988</v>
      </c>
    </row>
    <row r="200" spans="1:4" x14ac:dyDescent="0.35">
      <c r="A200" t="s">
        <v>305</v>
      </c>
      <c r="B200">
        <v>199</v>
      </c>
      <c r="C200">
        <v>2.4573790165129825</v>
      </c>
      <c r="D200">
        <v>1.8093974464798208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1.8603351501432951E-2</v>
      </c>
      <c r="D2">
        <v>0</v>
      </c>
    </row>
    <row r="3" spans="1:4" x14ac:dyDescent="0.35">
      <c r="A3" t="s">
        <v>111</v>
      </c>
      <c r="B3">
        <v>2</v>
      </c>
      <c r="C3">
        <v>36.27163830886235</v>
      </c>
      <c r="D3">
        <v>19.489238059643533</v>
      </c>
    </row>
    <row r="4" spans="1:4" x14ac:dyDescent="0.35">
      <c r="A4" t="s">
        <v>112</v>
      </c>
      <c r="B4">
        <v>3</v>
      </c>
      <c r="C4">
        <v>82.970688634394094</v>
      </c>
      <c r="D4">
        <v>57.600167435927609</v>
      </c>
    </row>
    <row r="5" spans="1:4" x14ac:dyDescent="0.35">
      <c r="A5" t="s">
        <v>113</v>
      </c>
      <c r="B5">
        <v>4</v>
      </c>
      <c r="C5">
        <v>286.71030233063601</v>
      </c>
      <c r="D5">
        <v>108.16581582049758</v>
      </c>
    </row>
    <row r="6" spans="1:4" x14ac:dyDescent="0.35">
      <c r="A6" t="s">
        <v>114</v>
      </c>
      <c r="B6">
        <v>5</v>
      </c>
      <c r="C6">
        <v>14.986258809896022</v>
      </c>
      <c r="D6">
        <v>9.8499269873371276</v>
      </c>
    </row>
    <row r="7" spans="1:4" x14ac:dyDescent="0.35">
      <c r="A7" t="s">
        <v>115</v>
      </c>
      <c r="B7">
        <v>6</v>
      </c>
      <c r="C7">
        <v>0.36937531826829545</v>
      </c>
      <c r="D7">
        <v>0</v>
      </c>
    </row>
    <row r="8" spans="1:4" x14ac:dyDescent="0.35">
      <c r="A8" t="s">
        <v>116</v>
      </c>
      <c r="B8">
        <v>7</v>
      </c>
      <c r="C8">
        <v>2.8378065545428246</v>
      </c>
      <c r="D8">
        <v>0</v>
      </c>
    </row>
    <row r="9" spans="1:4" x14ac:dyDescent="0.35">
      <c r="A9" t="s">
        <v>117</v>
      </c>
      <c r="B9">
        <v>8</v>
      </c>
      <c r="C9">
        <v>79.893413317482683</v>
      </c>
      <c r="D9">
        <v>9.3273132394868377</v>
      </c>
    </row>
    <row r="10" spans="1:4" x14ac:dyDescent="0.35">
      <c r="A10" t="s">
        <v>118</v>
      </c>
      <c r="B10">
        <v>9</v>
      </c>
      <c r="C10">
        <v>10.595044415794167</v>
      </c>
      <c r="D10">
        <v>49.319468151209868</v>
      </c>
    </row>
    <row r="11" spans="1:4" x14ac:dyDescent="0.35">
      <c r="A11" t="s">
        <v>119</v>
      </c>
      <c r="B11">
        <v>10</v>
      </c>
      <c r="C11">
        <v>7.8183779890504308</v>
      </c>
      <c r="D11">
        <v>4.7032686036834397</v>
      </c>
    </row>
    <row r="12" spans="1:4" x14ac:dyDescent="0.35">
      <c r="A12" t="s">
        <v>120</v>
      </c>
      <c r="B12">
        <v>11</v>
      </c>
      <c r="C12">
        <v>6.9260027495806371</v>
      </c>
      <c r="D12">
        <v>7.4153412331159858</v>
      </c>
    </row>
    <row r="13" spans="1:4" x14ac:dyDescent="0.35">
      <c r="A13" t="s">
        <v>121</v>
      </c>
      <c r="B13">
        <v>12</v>
      </c>
      <c r="C13">
        <v>1.2950460675324884</v>
      </c>
      <c r="D13">
        <v>3.7883522832053655</v>
      </c>
    </row>
    <row r="14" spans="1:4" x14ac:dyDescent="0.35">
      <c r="A14" t="s">
        <v>122</v>
      </c>
      <c r="B14">
        <v>13</v>
      </c>
      <c r="C14">
        <v>5.718785744557378</v>
      </c>
      <c r="D14">
        <v>9.4941734166434895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0.14436499754689425</v>
      </c>
      <c r="D16">
        <v>0.1556421871584521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26.508569334457899</v>
      </c>
      <c r="D19">
        <v>223.43432594156553</v>
      </c>
    </row>
    <row r="20" spans="1:4" x14ac:dyDescent="0.35">
      <c r="A20" t="s">
        <v>128</v>
      </c>
      <c r="B20">
        <v>19</v>
      </c>
      <c r="C20">
        <v>13.586521029872376</v>
      </c>
      <c r="D20">
        <v>5.7440758705249921</v>
      </c>
    </row>
    <row r="21" spans="1:4" x14ac:dyDescent="0.35">
      <c r="A21" t="s">
        <v>129</v>
      </c>
      <c r="B21">
        <v>20</v>
      </c>
      <c r="C21">
        <v>2.1509554648124887</v>
      </c>
      <c r="D21">
        <v>0</v>
      </c>
    </row>
    <row r="22" spans="1:4" x14ac:dyDescent="0.35">
      <c r="A22" t="s">
        <v>130</v>
      </c>
      <c r="B22">
        <v>21</v>
      </c>
      <c r="C22">
        <v>0.28030878249722774</v>
      </c>
      <c r="D22">
        <v>0</v>
      </c>
    </row>
    <row r="23" spans="1:4" x14ac:dyDescent="0.35">
      <c r="A23" t="s">
        <v>131</v>
      </c>
      <c r="B23">
        <v>22</v>
      </c>
      <c r="C23">
        <v>23.614041432750941</v>
      </c>
      <c r="D23">
        <v>0</v>
      </c>
    </row>
    <row r="24" spans="1:4" x14ac:dyDescent="0.35">
      <c r="A24" t="s">
        <v>132</v>
      </c>
      <c r="B24">
        <v>23</v>
      </c>
      <c r="C24">
        <v>2.7029539077079563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3.0370916992632995</v>
      </c>
      <c r="D26">
        <v>3.6694387684035441E-2</v>
      </c>
    </row>
    <row r="27" spans="1:4" x14ac:dyDescent="0.35">
      <c r="A27" t="s">
        <v>135</v>
      </c>
      <c r="B27">
        <v>26</v>
      </c>
      <c r="C27">
        <v>2.6076544641458965</v>
      </c>
      <c r="D27">
        <v>0</v>
      </c>
    </row>
    <row r="28" spans="1:4" x14ac:dyDescent="0.35">
      <c r="A28" t="s">
        <v>136</v>
      </c>
      <c r="B28">
        <v>27</v>
      </c>
      <c r="C28">
        <v>0.74813701296206325</v>
      </c>
      <c r="D28">
        <v>0</v>
      </c>
    </row>
    <row r="29" spans="1:4" x14ac:dyDescent="0.35">
      <c r="A29" t="s">
        <v>137</v>
      </c>
      <c r="B29">
        <v>28</v>
      </c>
      <c r="C29">
        <v>3.7953150848223225</v>
      </c>
      <c r="D29">
        <v>0</v>
      </c>
    </row>
    <row r="30" spans="1:4" x14ac:dyDescent="0.35">
      <c r="A30" t="s">
        <v>138</v>
      </c>
      <c r="B30">
        <v>29</v>
      </c>
      <c r="C30">
        <v>131.98071935614854</v>
      </c>
      <c r="D30">
        <v>2.7341397640299592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1.0444689478216456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4.5086685271415528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3.5141139487830162</v>
      </c>
      <c r="D40">
        <v>0</v>
      </c>
    </row>
    <row r="41" spans="1:4" x14ac:dyDescent="0.35">
      <c r="A41" t="s">
        <v>149</v>
      </c>
      <c r="B41">
        <v>40</v>
      </c>
      <c r="C41">
        <v>3.5390318235073317</v>
      </c>
      <c r="D41">
        <v>8.3759570226351432</v>
      </c>
    </row>
    <row r="42" spans="1:4" x14ac:dyDescent="0.35">
      <c r="A42" t="s">
        <v>150</v>
      </c>
      <c r="B42">
        <v>41</v>
      </c>
      <c r="C42">
        <v>33.451254231772914</v>
      </c>
      <c r="D42">
        <v>65.117334083872194</v>
      </c>
    </row>
    <row r="43" spans="1:4" x14ac:dyDescent="0.35">
      <c r="A43" t="s">
        <v>151</v>
      </c>
      <c r="B43">
        <v>42</v>
      </c>
      <c r="C43">
        <v>51.535574297456201</v>
      </c>
      <c r="D43">
        <v>6.9217358077526683</v>
      </c>
    </row>
    <row r="44" spans="1:4" x14ac:dyDescent="0.35">
      <c r="A44" t="s">
        <v>152</v>
      </c>
      <c r="B44">
        <v>43</v>
      </c>
      <c r="C44">
        <v>34.345526500219378</v>
      </c>
      <c r="D44">
        <v>13.991272391796157</v>
      </c>
    </row>
    <row r="45" spans="1:4" x14ac:dyDescent="0.35">
      <c r="A45" t="s">
        <v>153</v>
      </c>
      <c r="B45">
        <v>44</v>
      </c>
      <c r="C45">
        <v>144.14030739787145</v>
      </c>
      <c r="D45">
        <v>5.5410114817951328</v>
      </c>
    </row>
    <row r="46" spans="1:4" x14ac:dyDescent="0.35">
      <c r="A46" t="s">
        <v>154</v>
      </c>
      <c r="B46">
        <v>45</v>
      </c>
      <c r="C46">
        <v>67.373204848981075</v>
      </c>
      <c r="D46">
        <v>92.762890242810968</v>
      </c>
    </row>
    <row r="47" spans="1:4" x14ac:dyDescent="0.35">
      <c r="A47" t="s">
        <v>155</v>
      </c>
      <c r="B47">
        <v>46</v>
      </c>
      <c r="C47">
        <v>54.026546439290676</v>
      </c>
      <c r="D47">
        <v>14.709403283103352</v>
      </c>
    </row>
    <row r="48" spans="1:4" x14ac:dyDescent="0.35">
      <c r="A48" t="s">
        <v>156</v>
      </c>
      <c r="B48">
        <v>47</v>
      </c>
      <c r="C48">
        <v>68.595913901158497</v>
      </c>
      <c r="D48">
        <v>3.4822347428613605</v>
      </c>
    </row>
    <row r="49" spans="1:4" x14ac:dyDescent="0.35">
      <c r="A49" t="s">
        <v>157</v>
      </c>
      <c r="B49">
        <v>48</v>
      </c>
      <c r="C49">
        <v>217.255801507917</v>
      </c>
      <c r="D49">
        <v>230.71762170903335</v>
      </c>
    </row>
    <row r="50" spans="1:4" x14ac:dyDescent="0.35">
      <c r="A50" t="s">
        <v>158</v>
      </c>
      <c r="B50">
        <v>49</v>
      </c>
      <c r="C50">
        <v>5.6153680473322476</v>
      </c>
      <c r="D50">
        <v>2.3239623613997065</v>
      </c>
    </row>
    <row r="51" spans="1:4" x14ac:dyDescent="0.35">
      <c r="A51" t="s">
        <v>159</v>
      </c>
      <c r="B51">
        <v>50</v>
      </c>
      <c r="C51">
        <v>55.98508177798508</v>
      </c>
      <c r="D51">
        <v>1.5396158383756426E-2</v>
      </c>
    </row>
    <row r="52" spans="1:4" x14ac:dyDescent="0.35">
      <c r="A52" t="s">
        <v>160</v>
      </c>
      <c r="B52">
        <v>51</v>
      </c>
      <c r="C52">
        <v>903.08720800501362</v>
      </c>
      <c r="D52">
        <v>360.71100891785773</v>
      </c>
    </row>
    <row r="53" spans="1:4" x14ac:dyDescent="0.35">
      <c r="A53" t="s">
        <v>161</v>
      </c>
      <c r="B53">
        <v>52</v>
      </c>
      <c r="C53">
        <v>169.71522602732657</v>
      </c>
      <c r="D53">
        <v>147.49665088915268</v>
      </c>
    </row>
    <row r="54" spans="1:4" x14ac:dyDescent="0.35">
      <c r="A54" t="s">
        <v>162</v>
      </c>
      <c r="B54">
        <v>53</v>
      </c>
      <c r="C54">
        <v>60.511889685441368</v>
      </c>
      <c r="D54">
        <v>36.615706525483603</v>
      </c>
    </row>
    <row r="55" spans="1:4" x14ac:dyDescent="0.35">
      <c r="A55" t="s">
        <v>163</v>
      </c>
      <c r="B55">
        <v>54</v>
      </c>
      <c r="C55">
        <v>56.933843328164535</v>
      </c>
      <c r="D55">
        <v>0</v>
      </c>
    </row>
    <row r="56" spans="1:4" x14ac:dyDescent="0.35">
      <c r="A56" t="s">
        <v>164</v>
      </c>
      <c r="B56">
        <v>55</v>
      </c>
      <c r="C56">
        <v>409.19184147616011</v>
      </c>
      <c r="D56">
        <v>555.91978863270208</v>
      </c>
    </row>
    <row r="57" spans="1:4" x14ac:dyDescent="0.35">
      <c r="A57" t="s">
        <v>165</v>
      </c>
      <c r="B57">
        <v>56</v>
      </c>
      <c r="C57">
        <v>285.83104288665277</v>
      </c>
      <c r="D57">
        <v>304.22194322615798</v>
      </c>
    </row>
    <row r="58" spans="1:4" x14ac:dyDescent="0.35">
      <c r="A58" t="s">
        <v>166</v>
      </c>
      <c r="B58">
        <v>57</v>
      </c>
      <c r="C58">
        <v>270.1922389290159</v>
      </c>
      <c r="D58">
        <v>212.42341045992515</v>
      </c>
    </row>
    <row r="59" spans="1:4" x14ac:dyDescent="0.35">
      <c r="A59" t="s">
        <v>167</v>
      </c>
      <c r="B59">
        <v>58</v>
      </c>
      <c r="C59">
        <v>403.43754864483645</v>
      </c>
      <c r="D59">
        <v>703.89279966517529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138.37700211281447</v>
      </c>
      <c r="D61">
        <v>15.179541547898298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370.4630745960672</v>
      </c>
      <c r="D63">
        <v>164.02506670752862</v>
      </c>
    </row>
    <row r="64" spans="1:4" x14ac:dyDescent="0.35">
      <c r="A64" t="s">
        <v>171</v>
      </c>
      <c r="B64">
        <v>63</v>
      </c>
      <c r="C64">
        <v>155.5869662764874</v>
      </c>
      <c r="D64">
        <v>212.5157273354437</v>
      </c>
    </row>
    <row r="65" spans="1:4" x14ac:dyDescent="0.35">
      <c r="A65" t="s">
        <v>172</v>
      </c>
      <c r="B65">
        <v>64</v>
      </c>
      <c r="C65">
        <v>11.1824903669047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8.6981095753019752E-3</v>
      </c>
      <c r="D67">
        <v>0</v>
      </c>
    </row>
    <row r="68" spans="1:4" x14ac:dyDescent="0.35">
      <c r="A68" t="s">
        <v>175</v>
      </c>
      <c r="B68">
        <v>67</v>
      </c>
      <c r="C68">
        <v>236.66050827878837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2.1159053031042987E-4</v>
      </c>
      <c r="D70">
        <v>0</v>
      </c>
    </row>
    <row r="71" spans="1:4" x14ac:dyDescent="0.35">
      <c r="A71" t="s">
        <v>178</v>
      </c>
      <c r="B71">
        <v>70</v>
      </c>
      <c r="C71">
        <v>156.21053391191205</v>
      </c>
      <c r="D71">
        <v>0</v>
      </c>
    </row>
    <row r="72" spans="1:4" x14ac:dyDescent="0.35">
      <c r="A72" t="s">
        <v>179</v>
      </c>
      <c r="B72">
        <v>71</v>
      </c>
      <c r="C72">
        <v>28.684368200026888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251.91274568979728</v>
      </c>
      <c r="D74">
        <v>0</v>
      </c>
    </row>
    <row r="75" spans="1:4" x14ac:dyDescent="0.35">
      <c r="A75" t="s">
        <v>182</v>
      </c>
      <c r="B75">
        <v>74</v>
      </c>
      <c r="C75">
        <v>6.255792608940971E-3</v>
      </c>
      <c r="D75">
        <v>0</v>
      </c>
    </row>
    <row r="76" spans="1:4" x14ac:dyDescent="0.35">
      <c r="A76" t="s">
        <v>183</v>
      </c>
      <c r="B76">
        <v>75</v>
      </c>
      <c r="C76">
        <v>45.571360334848229</v>
      </c>
      <c r="D76">
        <v>0</v>
      </c>
    </row>
    <row r="77" spans="1:4" x14ac:dyDescent="0.35">
      <c r="A77" t="s">
        <v>184</v>
      </c>
      <c r="B77">
        <v>76</v>
      </c>
      <c r="C77">
        <v>11.723548196160687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94.268869853226576</v>
      </c>
      <c r="D79">
        <v>0</v>
      </c>
    </row>
    <row r="80" spans="1:4" x14ac:dyDescent="0.35">
      <c r="A80" t="s">
        <v>187</v>
      </c>
      <c r="B80">
        <v>79</v>
      </c>
      <c r="C80">
        <v>17.122996029642117</v>
      </c>
      <c r="D80">
        <v>0</v>
      </c>
    </row>
    <row r="81" spans="1:4" x14ac:dyDescent="0.35">
      <c r="A81" t="s">
        <v>188</v>
      </c>
      <c r="B81">
        <v>80</v>
      </c>
      <c r="C81">
        <v>0.13366055791776771</v>
      </c>
      <c r="D81">
        <v>0</v>
      </c>
    </row>
    <row r="82" spans="1:4" x14ac:dyDescent="0.35">
      <c r="A82" t="s">
        <v>189</v>
      </c>
      <c r="B82">
        <v>81</v>
      </c>
      <c r="C82">
        <v>11.121649585236375</v>
      </c>
      <c r="D82">
        <v>0</v>
      </c>
    </row>
    <row r="83" spans="1:4" x14ac:dyDescent="0.35">
      <c r="A83" t="s">
        <v>190</v>
      </c>
      <c r="B83">
        <v>82</v>
      </c>
      <c r="C83">
        <v>5.0040018556922297</v>
      </c>
      <c r="D83">
        <v>0</v>
      </c>
    </row>
    <row r="84" spans="1:4" x14ac:dyDescent="0.35">
      <c r="A84" t="s">
        <v>191</v>
      </c>
      <c r="B84">
        <v>83</v>
      </c>
      <c r="C84">
        <v>4.3972397763439632</v>
      </c>
      <c r="D84">
        <v>0</v>
      </c>
    </row>
    <row r="85" spans="1:4" x14ac:dyDescent="0.35">
      <c r="A85" t="s">
        <v>192</v>
      </c>
      <c r="B85">
        <v>84</v>
      </c>
      <c r="C85">
        <v>2.9063279516566043</v>
      </c>
      <c r="D85">
        <v>0</v>
      </c>
    </row>
    <row r="86" spans="1:4" x14ac:dyDescent="0.35">
      <c r="A86" t="s">
        <v>193</v>
      </c>
      <c r="B86">
        <v>85</v>
      </c>
      <c r="C86">
        <v>42.161656967239054</v>
      </c>
      <c r="D86">
        <v>2.8585727924299205E-2</v>
      </c>
    </row>
    <row r="87" spans="1:4" x14ac:dyDescent="0.35">
      <c r="A87" t="s">
        <v>194</v>
      </c>
      <c r="B87">
        <v>86</v>
      </c>
      <c r="C87">
        <v>372.42814202623043</v>
      </c>
      <c r="D87">
        <v>281.03918811501563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0.93420934267244526</v>
      </c>
      <c r="D89">
        <v>0.8973370075306657</v>
      </c>
    </row>
    <row r="90" spans="1:4" x14ac:dyDescent="0.35">
      <c r="A90" t="s">
        <v>197</v>
      </c>
      <c r="B90">
        <v>89</v>
      </c>
      <c r="C90">
        <v>10.825385496455077</v>
      </c>
      <c r="D90">
        <v>19.430930291988968</v>
      </c>
    </row>
    <row r="91" spans="1:4" x14ac:dyDescent="0.35">
      <c r="A91" t="s">
        <v>198</v>
      </c>
      <c r="B91">
        <v>90</v>
      </c>
      <c r="C91">
        <v>1268.5766366794403</v>
      </c>
      <c r="D91">
        <v>2806.711812958526</v>
      </c>
    </row>
    <row r="92" spans="1:4" x14ac:dyDescent="0.35">
      <c r="A92" t="s">
        <v>199</v>
      </c>
      <c r="B92">
        <v>91</v>
      </c>
      <c r="C92">
        <v>0.49567046108360191</v>
      </c>
      <c r="D92">
        <v>0</v>
      </c>
    </row>
    <row r="93" spans="1:4" x14ac:dyDescent="0.35">
      <c r="A93" t="s">
        <v>200</v>
      </c>
      <c r="B93">
        <v>92</v>
      </c>
      <c r="C93">
        <v>0.72220504485700143</v>
      </c>
      <c r="D93">
        <v>0</v>
      </c>
    </row>
    <row r="94" spans="1:4" x14ac:dyDescent="0.35">
      <c r="A94" t="s">
        <v>201</v>
      </c>
      <c r="B94">
        <v>93</v>
      </c>
      <c r="C94">
        <v>0.54414303817884069</v>
      </c>
      <c r="D94">
        <v>0</v>
      </c>
    </row>
    <row r="95" spans="1:4" x14ac:dyDescent="0.35">
      <c r="A95" t="s">
        <v>202</v>
      </c>
      <c r="B95">
        <v>94</v>
      </c>
      <c r="C95">
        <v>3.0084032844894804E-3</v>
      </c>
      <c r="D95">
        <v>0</v>
      </c>
    </row>
    <row r="96" spans="1:4" x14ac:dyDescent="0.35">
      <c r="A96" t="s">
        <v>203</v>
      </c>
      <c r="B96">
        <v>95</v>
      </c>
      <c r="C96">
        <v>0.46034424441050298</v>
      </c>
      <c r="D96">
        <v>0</v>
      </c>
    </row>
    <row r="97" spans="1:4" x14ac:dyDescent="0.35">
      <c r="A97" t="s">
        <v>204</v>
      </c>
      <c r="B97">
        <v>96</v>
      </c>
      <c r="C97">
        <v>955.17185819595102</v>
      </c>
      <c r="D97">
        <v>1560.6734564017356</v>
      </c>
    </row>
    <row r="98" spans="1:4" x14ac:dyDescent="0.35">
      <c r="A98" t="s">
        <v>205</v>
      </c>
      <c r="B98">
        <v>97</v>
      </c>
      <c r="C98">
        <v>101.72860884156336</v>
      </c>
      <c r="D98">
        <v>31.330343536645678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57.964694170431784</v>
      </c>
      <c r="D100">
        <v>30.705024473563963</v>
      </c>
    </row>
    <row r="101" spans="1:4" x14ac:dyDescent="0.35">
      <c r="A101" t="s">
        <v>208</v>
      </c>
      <c r="B101">
        <v>100</v>
      </c>
      <c r="C101">
        <v>21.657141827293078</v>
      </c>
      <c r="D101">
        <v>10.973234176727562</v>
      </c>
    </row>
    <row r="102" spans="1:4" x14ac:dyDescent="0.35">
      <c r="A102" t="s">
        <v>209</v>
      </c>
      <c r="B102">
        <v>101</v>
      </c>
      <c r="C102">
        <v>70.538623584066755</v>
      </c>
      <c r="D102">
        <v>123.85139877772751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113.81981156493734</v>
      </c>
      <c r="D104">
        <v>219.18630858027839</v>
      </c>
    </row>
    <row r="105" spans="1:4" x14ac:dyDescent="0.35">
      <c r="A105" t="s">
        <v>211</v>
      </c>
      <c r="B105">
        <v>104</v>
      </c>
      <c r="C105">
        <v>933.31783585792493</v>
      </c>
      <c r="D105">
        <v>712.98252526427211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11.195487144153965</v>
      </c>
      <c r="D107">
        <v>1.4203989208005952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546.96217011234478</v>
      </c>
      <c r="D109">
        <v>831.04357563126507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91.649305389312104</v>
      </c>
      <c r="D111">
        <v>51.986515154419862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163.47409641863396</v>
      </c>
      <c r="D113">
        <v>132.31088516321267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120.47562441579768</v>
      </c>
      <c r="D115">
        <v>39.664957588174104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935.47116621808857</v>
      </c>
      <c r="D118">
        <v>1784.1956010696777</v>
      </c>
    </row>
    <row r="119" spans="1:4" x14ac:dyDescent="0.35">
      <c r="A119" t="s">
        <v>225</v>
      </c>
      <c r="B119">
        <v>118</v>
      </c>
      <c r="C119">
        <v>1912.5033323237888</v>
      </c>
      <c r="D119">
        <v>1666.1794969353682</v>
      </c>
    </row>
    <row r="120" spans="1:4" x14ac:dyDescent="0.35">
      <c r="A120" t="s">
        <v>226</v>
      </c>
      <c r="B120">
        <v>119</v>
      </c>
      <c r="C120">
        <v>197.45803309512786</v>
      </c>
      <c r="D120">
        <v>121.64584044762795</v>
      </c>
    </row>
    <row r="121" spans="1:4" x14ac:dyDescent="0.35">
      <c r="A121" t="s">
        <v>227</v>
      </c>
      <c r="B121">
        <v>120</v>
      </c>
      <c r="C121">
        <v>1087.7807980312332</v>
      </c>
      <c r="D121">
        <v>2387.833561299838</v>
      </c>
    </row>
    <row r="122" spans="1:4" x14ac:dyDescent="0.35">
      <c r="A122" t="s">
        <v>228</v>
      </c>
      <c r="B122">
        <v>121</v>
      </c>
      <c r="C122">
        <v>526.93408417370244</v>
      </c>
      <c r="D122">
        <v>345.35322627055746</v>
      </c>
    </row>
    <row r="123" spans="1:4" x14ac:dyDescent="0.35">
      <c r="A123" t="s">
        <v>229</v>
      </c>
      <c r="B123">
        <v>122</v>
      </c>
      <c r="C123">
        <v>398.42178541017296</v>
      </c>
      <c r="D123">
        <v>508.93961674678712</v>
      </c>
    </row>
    <row r="124" spans="1:4" x14ac:dyDescent="0.35">
      <c r="A124" t="s">
        <v>230</v>
      </c>
      <c r="B124">
        <v>123</v>
      </c>
      <c r="C124">
        <v>2591.1778000604072</v>
      </c>
      <c r="D124">
        <v>3011.1797487994704</v>
      </c>
    </row>
    <row r="125" spans="1:4" x14ac:dyDescent="0.35">
      <c r="A125" t="s">
        <v>231</v>
      </c>
      <c r="B125">
        <v>124</v>
      </c>
      <c r="C125">
        <v>173.26191293213</v>
      </c>
      <c r="D125">
        <v>125.21184625260885</v>
      </c>
    </row>
    <row r="126" spans="1:4" x14ac:dyDescent="0.35">
      <c r="A126" t="s">
        <v>232</v>
      </c>
      <c r="B126">
        <v>125</v>
      </c>
      <c r="C126">
        <v>477.60969376394127</v>
      </c>
      <c r="D126">
        <v>992.9910020098622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379.97882165398022</v>
      </c>
      <c r="D151">
        <v>306.73514980617227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62.035217681535549</v>
      </c>
      <c r="D153">
        <v>27.68549351973995</v>
      </c>
    </row>
    <row r="154" spans="1:4" x14ac:dyDescent="0.35">
      <c r="A154" t="s">
        <v>260</v>
      </c>
      <c r="B154">
        <v>153</v>
      </c>
      <c r="C154">
        <v>13.96507574823117</v>
      </c>
      <c r="D154">
        <v>7.7319838708677322</v>
      </c>
    </row>
    <row r="155" spans="1:4" x14ac:dyDescent="0.35">
      <c r="A155" t="s">
        <v>261</v>
      </c>
      <c r="B155">
        <v>154</v>
      </c>
      <c r="C155">
        <v>332.91802985068392</v>
      </c>
      <c r="D155">
        <v>140.63966153262024</v>
      </c>
    </row>
    <row r="156" spans="1:4" x14ac:dyDescent="0.35">
      <c r="A156" t="s">
        <v>327</v>
      </c>
      <c r="B156">
        <v>155</v>
      </c>
      <c r="C156">
        <v>194.44068010792785</v>
      </c>
      <c r="D156">
        <v>93.703767866736868</v>
      </c>
    </row>
    <row r="157" spans="1:4" x14ac:dyDescent="0.35">
      <c r="A157" t="s">
        <v>262</v>
      </c>
      <c r="B157">
        <v>156</v>
      </c>
      <c r="C157">
        <v>1068.6265195663029</v>
      </c>
      <c r="D157">
        <v>1611.121617149297</v>
      </c>
    </row>
    <row r="158" spans="1:4" x14ac:dyDescent="0.35">
      <c r="A158" t="s">
        <v>263</v>
      </c>
      <c r="B158">
        <v>157</v>
      </c>
      <c r="C158">
        <v>165.90502583958269</v>
      </c>
      <c r="D158">
        <v>362.80570460893028</v>
      </c>
    </row>
    <row r="159" spans="1:4" x14ac:dyDescent="0.35">
      <c r="A159" t="s">
        <v>264</v>
      </c>
      <c r="B159">
        <v>158</v>
      </c>
      <c r="C159">
        <v>704.44142985316273</v>
      </c>
      <c r="D159">
        <v>1603.7459907352359</v>
      </c>
    </row>
    <row r="160" spans="1:4" x14ac:dyDescent="0.35">
      <c r="A160" t="s">
        <v>265</v>
      </c>
      <c r="B160">
        <v>159</v>
      </c>
      <c r="C160">
        <v>49.105578505380421</v>
      </c>
      <c r="D160">
        <v>44.357637954598367</v>
      </c>
    </row>
    <row r="161" spans="1:4" x14ac:dyDescent="0.35">
      <c r="A161" t="s">
        <v>266</v>
      </c>
      <c r="B161">
        <v>160</v>
      </c>
      <c r="C161">
        <v>107.26523008631939</v>
      </c>
      <c r="D161">
        <v>246.09997358667252</v>
      </c>
    </row>
    <row r="162" spans="1:4" x14ac:dyDescent="0.35">
      <c r="A162" t="s">
        <v>267</v>
      </c>
      <c r="B162">
        <v>161</v>
      </c>
      <c r="C162">
        <v>7.2112994558723083</v>
      </c>
      <c r="D162">
        <v>0.73164131694274159</v>
      </c>
    </row>
    <row r="163" spans="1:4" x14ac:dyDescent="0.35">
      <c r="A163" t="s">
        <v>268</v>
      </c>
      <c r="B163">
        <v>162</v>
      </c>
      <c r="C163">
        <v>206.24025779296818</v>
      </c>
      <c r="D163">
        <v>218.81240481209579</v>
      </c>
    </row>
    <row r="164" spans="1:4" x14ac:dyDescent="0.35">
      <c r="A164" t="s">
        <v>269</v>
      </c>
      <c r="B164">
        <v>163</v>
      </c>
      <c r="C164">
        <v>280.04154599266667</v>
      </c>
      <c r="D164">
        <v>526.10913159523409</v>
      </c>
    </row>
    <row r="165" spans="1:4" x14ac:dyDescent="0.35">
      <c r="A165" t="s">
        <v>270</v>
      </c>
      <c r="B165">
        <v>164</v>
      </c>
      <c r="C165">
        <v>475.09662330496269</v>
      </c>
      <c r="D165">
        <v>366.54647327436766</v>
      </c>
    </row>
    <row r="166" spans="1:4" x14ac:dyDescent="0.35">
      <c r="A166" t="s">
        <v>271</v>
      </c>
      <c r="B166">
        <v>165</v>
      </c>
      <c r="C166">
        <v>144.01709332636861</v>
      </c>
      <c r="D166">
        <v>71.00775002002446</v>
      </c>
    </row>
    <row r="167" spans="1:4" x14ac:dyDescent="0.35">
      <c r="A167" t="s">
        <v>272</v>
      </c>
      <c r="B167">
        <v>166</v>
      </c>
      <c r="C167">
        <v>149.00423943826451</v>
      </c>
      <c r="D167">
        <v>125.82218787103959</v>
      </c>
    </row>
    <row r="168" spans="1:4" x14ac:dyDescent="0.35">
      <c r="A168" t="s">
        <v>273</v>
      </c>
      <c r="B168">
        <v>167</v>
      </c>
      <c r="C168">
        <v>27.344242354211001</v>
      </c>
      <c r="D168">
        <v>27.208438492714674</v>
      </c>
    </row>
    <row r="169" spans="1:4" x14ac:dyDescent="0.35">
      <c r="A169" t="s">
        <v>274</v>
      </c>
      <c r="B169">
        <v>168</v>
      </c>
      <c r="C169">
        <v>306.05223974717035</v>
      </c>
      <c r="D169">
        <v>382.63721022535594</v>
      </c>
    </row>
    <row r="170" spans="1:4" x14ac:dyDescent="0.35">
      <c r="A170" t="s">
        <v>275</v>
      </c>
      <c r="B170">
        <v>169</v>
      </c>
      <c r="C170">
        <v>71.219747144624989</v>
      </c>
      <c r="D170">
        <v>22.186164844866507</v>
      </c>
    </row>
    <row r="171" spans="1:4" x14ac:dyDescent="0.35">
      <c r="A171" t="s">
        <v>276</v>
      </c>
      <c r="B171">
        <v>170</v>
      </c>
      <c r="C171">
        <v>242.18190883030078</v>
      </c>
      <c r="D171">
        <v>161.02264893164809</v>
      </c>
    </row>
    <row r="172" spans="1:4" x14ac:dyDescent="0.35">
      <c r="A172" t="s">
        <v>277</v>
      </c>
      <c r="B172">
        <v>171</v>
      </c>
      <c r="C172">
        <v>71.030707576816837</v>
      </c>
      <c r="D172">
        <v>66.718959486087485</v>
      </c>
    </row>
    <row r="173" spans="1:4" x14ac:dyDescent="0.35">
      <c r="A173" t="s">
        <v>278</v>
      </c>
      <c r="B173">
        <v>172</v>
      </c>
      <c r="C173">
        <v>1188.0372368093654</v>
      </c>
      <c r="D173">
        <v>672.67862873298327</v>
      </c>
    </row>
    <row r="174" spans="1:4" x14ac:dyDescent="0.35">
      <c r="A174" t="s">
        <v>279</v>
      </c>
      <c r="B174">
        <v>173</v>
      </c>
      <c r="C174">
        <v>181.64668101992282</v>
      </c>
      <c r="D174">
        <v>43.487324660828051</v>
      </c>
    </row>
    <row r="175" spans="1:4" x14ac:dyDescent="0.35">
      <c r="A175" t="s">
        <v>280</v>
      </c>
      <c r="B175">
        <v>174</v>
      </c>
      <c r="C175">
        <v>76.944282739571477</v>
      </c>
      <c r="D175">
        <v>31.064473225244694</v>
      </c>
    </row>
    <row r="176" spans="1:4" x14ac:dyDescent="0.35">
      <c r="A176" t="s">
        <v>281</v>
      </c>
      <c r="B176">
        <v>175</v>
      </c>
      <c r="C176">
        <v>101.22825838204859</v>
      </c>
      <c r="D176">
        <v>58.554672721488352</v>
      </c>
    </row>
    <row r="177" spans="1:4" x14ac:dyDescent="0.35">
      <c r="A177" t="s">
        <v>282</v>
      </c>
      <c r="B177">
        <v>176</v>
      </c>
      <c r="C177">
        <v>0.51665050347975883</v>
      </c>
      <c r="D177">
        <v>0</v>
      </c>
    </row>
    <row r="178" spans="1:4" x14ac:dyDescent="0.35">
      <c r="A178" t="s">
        <v>283</v>
      </c>
      <c r="B178">
        <v>177</v>
      </c>
      <c r="C178">
        <v>0.32152354626377572</v>
      </c>
      <c r="D178">
        <v>1.0427847055965937E-2</v>
      </c>
    </row>
    <row r="179" spans="1:4" x14ac:dyDescent="0.35">
      <c r="A179" t="s">
        <v>284</v>
      </c>
      <c r="B179">
        <v>178</v>
      </c>
      <c r="C179">
        <v>0.35739923003154517</v>
      </c>
      <c r="D179">
        <v>0.16345835312365453</v>
      </c>
    </row>
    <row r="180" spans="1:4" x14ac:dyDescent="0.35">
      <c r="A180" t="s">
        <v>285</v>
      </c>
      <c r="B180">
        <v>179</v>
      </c>
      <c r="C180">
        <v>3.52668576185477</v>
      </c>
      <c r="D180">
        <v>2.7117205677408402</v>
      </c>
    </row>
    <row r="181" spans="1:4" x14ac:dyDescent="0.35">
      <c r="A181" t="s">
        <v>286</v>
      </c>
      <c r="B181">
        <v>180</v>
      </c>
      <c r="C181">
        <v>0.11696465905036116</v>
      </c>
      <c r="D181">
        <v>0</v>
      </c>
    </row>
    <row r="182" spans="1:4" x14ac:dyDescent="0.35">
      <c r="A182" t="s">
        <v>287</v>
      </c>
      <c r="B182">
        <v>181</v>
      </c>
      <c r="C182">
        <v>0.15088820577082554</v>
      </c>
      <c r="D182">
        <v>7.0682851559457194E-2</v>
      </c>
    </row>
    <row r="183" spans="1:4" x14ac:dyDescent="0.35">
      <c r="A183" t="s">
        <v>288</v>
      </c>
      <c r="B183">
        <v>182</v>
      </c>
      <c r="C183">
        <v>1.1240631243801806</v>
      </c>
      <c r="D183">
        <v>0.78823361523464663</v>
      </c>
    </row>
    <row r="184" spans="1:4" x14ac:dyDescent="0.35">
      <c r="A184" t="s">
        <v>289</v>
      </c>
      <c r="B184">
        <v>183</v>
      </c>
      <c r="C184">
        <v>0.10228882581794965</v>
      </c>
      <c r="D184">
        <v>0</v>
      </c>
    </row>
    <row r="185" spans="1:4" x14ac:dyDescent="0.35">
      <c r="A185" t="s">
        <v>290</v>
      </c>
      <c r="B185">
        <v>184</v>
      </c>
      <c r="C185">
        <v>1.2560750238057286E-2</v>
      </c>
      <c r="D185">
        <v>0</v>
      </c>
    </row>
    <row r="186" spans="1:4" x14ac:dyDescent="0.35">
      <c r="A186" t="s">
        <v>291</v>
      </c>
      <c r="B186">
        <v>185</v>
      </c>
      <c r="C186">
        <v>0.66064104717953109</v>
      </c>
      <c r="D186">
        <v>0.46588579192255836</v>
      </c>
    </row>
    <row r="187" spans="1:4" x14ac:dyDescent="0.35">
      <c r="A187" t="s">
        <v>292</v>
      </c>
      <c r="B187">
        <v>186</v>
      </c>
      <c r="C187">
        <v>0.97145309487181708</v>
      </c>
      <c r="D187">
        <v>0.56057239670697623</v>
      </c>
    </row>
    <row r="188" spans="1:4" x14ac:dyDescent="0.35">
      <c r="A188" t="s">
        <v>293</v>
      </c>
      <c r="B188">
        <v>187</v>
      </c>
      <c r="C188">
        <v>2.7144445816100577E-3</v>
      </c>
      <c r="D188">
        <v>0</v>
      </c>
    </row>
    <row r="189" spans="1:4" x14ac:dyDescent="0.35">
      <c r="A189" t="s">
        <v>294</v>
      </c>
      <c r="B189">
        <v>188</v>
      </c>
      <c r="C189">
        <v>0.95203486282845029</v>
      </c>
      <c r="D189">
        <v>0.5191147189043126</v>
      </c>
    </row>
    <row r="190" spans="1:4" x14ac:dyDescent="0.35">
      <c r="A190" t="s">
        <v>295</v>
      </c>
      <c r="B190">
        <v>189</v>
      </c>
      <c r="C190">
        <v>1.5399573589458737</v>
      </c>
      <c r="D190">
        <v>0.87253571503014082</v>
      </c>
    </row>
    <row r="191" spans="1:4" x14ac:dyDescent="0.35">
      <c r="A191" t="s">
        <v>296</v>
      </c>
      <c r="B191">
        <v>190</v>
      </c>
      <c r="C191">
        <v>2.7160686629395681</v>
      </c>
      <c r="D191">
        <v>1.5411387889173862</v>
      </c>
    </row>
    <row r="192" spans="1:4" x14ac:dyDescent="0.35">
      <c r="A192" t="s">
        <v>297</v>
      </c>
      <c r="B192">
        <v>191</v>
      </c>
      <c r="C192">
        <v>1.9450218933476586</v>
      </c>
      <c r="D192">
        <v>1.0866696602841555</v>
      </c>
    </row>
    <row r="193" spans="1:4" x14ac:dyDescent="0.35">
      <c r="A193" t="s">
        <v>298</v>
      </c>
      <c r="B193">
        <v>192</v>
      </c>
      <c r="C193">
        <v>0.24518082470031782</v>
      </c>
      <c r="D193">
        <v>0.13533942638902891</v>
      </c>
    </row>
    <row r="194" spans="1:4" x14ac:dyDescent="0.35">
      <c r="A194" t="s">
        <v>299</v>
      </c>
      <c r="B194">
        <v>193</v>
      </c>
      <c r="C194">
        <v>2.8939732256941468</v>
      </c>
      <c r="D194">
        <v>1.5458984018266151</v>
      </c>
    </row>
    <row r="195" spans="1:4" x14ac:dyDescent="0.35">
      <c r="A195" t="s">
        <v>300</v>
      </c>
      <c r="B195">
        <v>194</v>
      </c>
      <c r="C195">
        <v>0.35759288961821439</v>
      </c>
      <c r="D195">
        <v>0.21700702526509563</v>
      </c>
    </row>
    <row r="196" spans="1:4" x14ac:dyDescent="0.35">
      <c r="A196" t="s">
        <v>301</v>
      </c>
      <c r="B196">
        <v>195</v>
      </c>
      <c r="C196">
        <v>0.50178515645394617</v>
      </c>
      <c r="D196">
        <v>0.29074880908828576</v>
      </c>
    </row>
    <row r="197" spans="1:4" x14ac:dyDescent="0.35">
      <c r="A197" t="s">
        <v>302</v>
      </c>
      <c r="B197">
        <v>196</v>
      </c>
      <c r="C197">
        <v>11.960160006861948</v>
      </c>
      <c r="D197">
        <v>25.249818781235621</v>
      </c>
    </row>
    <row r="198" spans="1:4" x14ac:dyDescent="0.35">
      <c r="A198" t="s">
        <v>303</v>
      </c>
      <c r="B198">
        <v>197</v>
      </c>
      <c r="C198">
        <v>59.243958734882803</v>
      </c>
      <c r="D198">
        <v>41.196706878524239</v>
      </c>
    </row>
    <row r="199" spans="1:4" x14ac:dyDescent="0.35">
      <c r="A199" t="s">
        <v>304</v>
      </c>
      <c r="B199">
        <v>198</v>
      </c>
      <c r="C199">
        <v>15.781349604513363</v>
      </c>
      <c r="D199">
        <v>9.4061767651978929</v>
      </c>
    </row>
    <row r="200" spans="1:4" x14ac:dyDescent="0.35">
      <c r="A200" t="s">
        <v>305</v>
      </c>
      <c r="B200">
        <v>199</v>
      </c>
      <c r="C200">
        <v>1.0289306558067162</v>
      </c>
      <c r="D200">
        <v>0.46470444809006684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5.1007330241024089</v>
      </c>
      <c r="D2">
        <v>18.841957611194054</v>
      </c>
    </row>
    <row r="3" spans="1:4" x14ac:dyDescent="0.35">
      <c r="A3" t="s">
        <v>111</v>
      </c>
      <c r="B3">
        <v>2</v>
      </c>
      <c r="C3">
        <v>955.91110124546526</v>
      </c>
      <c r="D3">
        <v>197.96620672101989</v>
      </c>
    </row>
    <row r="4" spans="1:4" x14ac:dyDescent="0.35">
      <c r="A4" t="s">
        <v>112</v>
      </c>
      <c r="B4">
        <v>3</v>
      </c>
      <c r="C4">
        <v>1206.1469888688207</v>
      </c>
      <c r="D4">
        <v>163.92680406531335</v>
      </c>
    </row>
    <row r="5" spans="1:4" x14ac:dyDescent="0.35">
      <c r="A5" t="s">
        <v>113</v>
      </c>
      <c r="B5">
        <v>4</v>
      </c>
      <c r="C5">
        <v>4107.3450152485957</v>
      </c>
      <c r="D5">
        <v>11379.535593846378</v>
      </c>
    </row>
    <row r="6" spans="1:4" x14ac:dyDescent="0.35">
      <c r="A6" t="s">
        <v>114</v>
      </c>
      <c r="B6">
        <v>5</v>
      </c>
      <c r="C6">
        <v>1511.7691280038027</v>
      </c>
      <c r="D6">
        <v>170.43975738435523</v>
      </c>
    </row>
    <row r="7" spans="1:4" x14ac:dyDescent="0.35">
      <c r="A7" t="s">
        <v>115</v>
      </c>
      <c r="B7">
        <v>6</v>
      </c>
      <c r="C7">
        <v>0.47566603958810144</v>
      </c>
      <c r="D7">
        <v>0.18877799373581131</v>
      </c>
    </row>
    <row r="8" spans="1:4" x14ac:dyDescent="0.35">
      <c r="A8" t="s">
        <v>116</v>
      </c>
      <c r="B8">
        <v>7</v>
      </c>
      <c r="C8">
        <v>5.1895938020317507</v>
      </c>
      <c r="D8">
        <v>114.24387027726299</v>
      </c>
    </row>
    <row r="9" spans="1:4" x14ac:dyDescent="0.35">
      <c r="A9" t="s">
        <v>117</v>
      </c>
      <c r="B9">
        <v>8</v>
      </c>
      <c r="C9">
        <v>1268.066136398046</v>
      </c>
      <c r="D9">
        <v>104.60525393800729</v>
      </c>
    </row>
    <row r="10" spans="1:4" x14ac:dyDescent="0.35">
      <c r="A10" t="s">
        <v>118</v>
      </c>
      <c r="B10">
        <v>9</v>
      </c>
      <c r="C10">
        <v>291.14895580158276</v>
      </c>
      <c r="D10">
        <v>198.12756576251607</v>
      </c>
    </row>
    <row r="11" spans="1:4" x14ac:dyDescent="0.35">
      <c r="A11" t="s">
        <v>119</v>
      </c>
      <c r="B11">
        <v>10</v>
      </c>
      <c r="C11">
        <v>78.139384369676264</v>
      </c>
      <c r="D11">
        <v>278.65877162652578</v>
      </c>
    </row>
    <row r="12" spans="1:4" x14ac:dyDescent="0.35">
      <c r="A12" t="s">
        <v>120</v>
      </c>
      <c r="B12">
        <v>11</v>
      </c>
      <c r="C12">
        <v>68.481312722134774</v>
      </c>
      <c r="D12">
        <v>43.139035346836096</v>
      </c>
    </row>
    <row r="13" spans="1:4" x14ac:dyDescent="0.35">
      <c r="A13" t="s">
        <v>121</v>
      </c>
      <c r="B13">
        <v>12</v>
      </c>
      <c r="C13">
        <v>93.27730270187314</v>
      </c>
      <c r="D13">
        <v>223.88111132667655</v>
      </c>
    </row>
    <row r="14" spans="1:4" x14ac:dyDescent="0.35">
      <c r="A14" t="s">
        <v>122</v>
      </c>
      <c r="B14">
        <v>13</v>
      </c>
      <c r="C14">
        <v>83.855458862008831</v>
      </c>
      <c r="D14">
        <v>132.91277589717009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1.7339473458345853</v>
      </c>
      <c r="D16">
        <v>20.487563596708103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223.56884182724198</v>
      </c>
      <c r="D19">
        <v>397.59981635852165</v>
      </c>
    </row>
    <row r="20" spans="1:4" x14ac:dyDescent="0.35">
      <c r="A20" t="s">
        <v>128</v>
      </c>
      <c r="B20">
        <v>19</v>
      </c>
      <c r="C20">
        <v>1390.0639024008874</v>
      </c>
      <c r="D20">
        <v>664.50273140876038</v>
      </c>
    </row>
    <row r="21" spans="1:4" x14ac:dyDescent="0.35">
      <c r="A21" t="s">
        <v>129</v>
      </c>
      <c r="B21">
        <v>20</v>
      </c>
      <c r="C21">
        <v>71.65677228631678</v>
      </c>
      <c r="D21">
        <v>39.542031343578579</v>
      </c>
    </row>
    <row r="22" spans="1:4" x14ac:dyDescent="0.35">
      <c r="A22" t="s">
        <v>130</v>
      </c>
      <c r="B22">
        <v>21</v>
      </c>
      <c r="C22">
        <v>31.790290375120893</v>
      </c>
      <c r="D22">
        <v>0</v>
      </c>
    </row>
    <row r="23" spans="1:4" x14ac:dyDescent="0.35">
      <c r="A23" t="s">
        <v>131</v>
      </c>
      <c r="B23">
        <v>22</v>
      </c>
      <c r="C23">
        <v>640.35257518857088</v>
      </c>
      <c r="D23">
        <v>106.53665884177845</v>
      </c>
    </row>
    <row r="24" spans="1:4" x14ac:dyDescent="0.35">
      <c r="A24" t="s">
        <v>132</v>
      </c>
      <c r="B24">
        <v>23</v>
      </c>
      <c r="C24">
        <v>13.19342623916987</v>
      </c>
      <c r="D24">
        <v>10.821487158820279</v>
      </c>
    </row>
    <row r="25" spans="1:4" x14ac:dyDescent="0.35">
      <c r="A25" t="s">
        <v>133</v>
      </c>
      <c r="B25">
        <v>24</v>
      </c>
      <c r="C25">
        <v>2.0844391477060457E-3</v>
      </c>
      <c r="D25">
        <v>0</v>
      </c>
    </row>
    <row r="26" spans="1:4" x14ac:dyDescent="0.35">
      <c r="A26" t="s">
        <v>134</v>
      </c>
      <c r="B26">
        <v>25</v>
      </c>
      <c r="C26">
        <v>0.1496693396801099</v>
      </c>
      <c r="D26">
        <v>0</v>
      </c>
    </row>
    <row r="27" spans="1:4" x14ac:dyDescent="0.35">
      <c r="A27" t="s">
        <v>135</v>
      </c>
      <c r="B27">
        <v>26</v>
      </c>
      <c r="C27">
        <v>19.392769988073002</v>
      </c>
      <c r="D27">
        <v>0</v>
      </c>
    </row>
    <row r="28" spans="1:4" x14ac:dyDescent="0.35">
      <c r="A28" t="s">
        <v>136</v>
      </c>
      <c r="B28">
        <v>27</v>
      </c>
      <c r="C28">
        <v>2.5061517764606949</v>
      </c>
      <c r="D28">
        <v>0</v>
      </c>
    </row>
    <row r="29" spans="1:4" x14ac:dyDescent="0.35">
      <c r="A29" t="s">
        <v>137</v>
      </c>
      <c r="B29">
        <v>28</v>
      </c>
      <c r="C29">
        <v>14421.91063533767</v>
      </c>
      <c r="D29">
        <v>20.5786527281637</v>
      </c>
    </row>
    <row r="30" spans="1:4" x14ac:dyDescent="0.35">
      <c r="A30" t="s">
        <v>138</v>
      </c>
      <c r="B30">
        <v>29</v>
      </c>
      <c r="C30">
        <v>6094.576228949094</v>
      </c>
      <c r="D30">
        <v>6.1469290378377961</v>
      </c>
    </row>
    <row r="31" spans="1:4" x14ac:dyDescent="0.35">
      <c r="A31" t="s">
        <v>139</v>
      </c>
      <c r="B31">
        <v>30</v>
      </c>
      <c r="C31">
        <v>1119.8533383547106</v>
      </c>
      <c r="D31">
        <v>0</v>
      </c>
    </row>
    <row r="32" spans="1:4" x14ac:dyDescent="0.35">
      <c r="A32" t="s">
        <v>140</v>
      </c>
      <c r="B32">
        <v>31</v>
      </c>
      <c r="C32">
        <v>1.4013574215550275E-2</v>
      </c>
      <c r="D32">
        <v>0</v>
      </c>
    </row>
    <row r="33" spans="1:4" x14ac:dyDescent="0.35">
      <c r="A33" t="s">
        <v>141</v>
      </c>
      <c r="B33">
        <v>32</v>
      </c>
      <c r="C33">
        <v>7.1568668477042172E-3</v>
      </c>
      <c r="D33">
        <v>0</v>
      </c>
    </row>
    <row r="34" spans="1:4" x14ac:dyDescent="0.35">
      <c r="A34" t="s">
        <v>142</v>
      </c>
      <c r="B34">
        <v>33</v>
      </c>
      <c r="C34">
        <v>304.57585846062341</v>
      </c>
      <c r="D34">
        <v>0</v>
      </c>
    </row>
    <row r="35" spans="1:4" x14ac:dyDescent="0.35">
      <c r="A35" t="s">
        <v>143</v>
      </c>
      <c r="B35">
        <v>34</v>
      </c>
      <c r="C35">
        <v>1663.3892753747286</v>
      </c>
      <c r="D35">
        <v>1433.7650994421242</v>
      </c>
    </row>
    <row r="36" spans="1:4" x14ac:dyDescent="0.35">
      <c r="A36" t="s">
        <v>144</v>
      </c>
      <c r="B36">
        <v>35</v>
      </c>
      <c r="C36">
        <v>1.7689443328237529E-3</v>
      </c>
      <c r="D36">
        <v>63.269974464023477</v>
      </c>
    </row>
    <row r="37" spans="1:4" x14ac:dyDescent="0.35">
      <c r="A37" t="s">
        <v>145</v>
      </c>
      <c r="B37">
        <v>36</v>
      </c>
      <c r="C37">
        <v>9.1052238622483923</v>
      </c>
      <c r="D37">
        <v>0</v>
      </c>
    </row>
    <row r="38" spans="1:4" x14ac:dyDescent="0.35">
      <c r="A38" t="s">
        <v>146</v>
      </c>
      <c r="B38">
        <v>37</v>
      </c>
      <c r="C38">
        <v>3.7868944503386667E-2</v>
      </c>
      <c r="D38">
        <v>184.65607240649317</v>
      </c>
    </row>
    <row r="39" spans="1:4" x14ac:dyDescent="0.35">
      <c r="A39" t="s">
        <v>147</v>
      </c>
      <c r="B39">
        <v>38</v>
      </c>
      <c r="C39">
        <v>372.98781410180686</v>
      </c>
      <c r="D39">
        <v>60.05947124010099</v>
      </c>
    </row>
    <row r="40" spans="1:4" x14ac:dyDescent="0.35">
      <c r="A40" t="s">
        <v>148</v>
      </c>
      <c r="B40">
        <v>39</v>
      </c>
      <c r="C40">
        <v>97.36829943207519</v>
      </c>
      <c r="D40">
        <v>56.485726536959056</v>
      </c>
    </row>
    <row r="41" spans="1:4" x14ac:dyDescent="0.35">
      <c r="A41" t="s">
        <v>149</v>
      </c>
      <c r="B41">
        <v>40</v>
      </c>
      <c r="C41">
        <v>96.05923471319413</v>
      </c>
      <c r="D41">
        <v>695.18972576137105</v>
      </c>
    </row>
    <row r="42" spans="1:4" x14ac:dyDescent="0.35">
      <c r="A42" t="s">
        <v>150</v>
      </c>
      <c r="B42">
        <v>41</v>
      </c>
      <c r="C42">
        <v>185.76527064033399</v>
      </c>
      <c r="D42">
        <v>169.61081891363409</v>
      </c>
    </row>
    <row r="43" spans="1:4" x14ac:dyDescent="0.35">
      <c r="A43" t="s">
        <v>151</v>
      </c>
      <c r="B43">
        <v>42</v>
      </c>
      <c r="C43">
        <v>196.51902031700479</v>
      </c>
      <c r="D43">
        <v>485.1181377636604</v>
      </c>
    </row>
    <row r="44" spans="1:4" x14ac:dyDescent="0.35">
      <c r="A44" t="s">
        <v>152</v>
      </c>
      <c r="B44">
        <v>43</v>
      </c>
      <c r="C44">
        <v>659.48666955958595</v>
      </c>
      <c r="D44">
        <v>603.53376583599857</v>
      </c>
    </row>
    <row r="45" spans="1:4" x14ac:dyDescent="0.35">
      <c r="A45" t="s">
        <v>153</v>
      </c>
      <c r="B45">
        <v>44</v>
      </c>
      <c r="C45">
        <v>343.67271421672274</v>
      </c>
      <c r="D45">
        <v>3322.6926738930606</v>
      </c>
    </row>
    <row r="46" spans="1:4" x14ac:dyDescent="0.35">
      <c r="A46" t="s">
        <v>154</v>
      </c>
      <c r="B46">
        <v>45</v>
      </c>
      <c r="C46">
        <v>337.32998837946025</v>
      </c>
      <c r="D46">
        <v>386.34288475112447</v>
      </c>
    </row>
    <row r="47" spans="1:4" x14ac:dyDescent="0.35">
      <c r="A47" t="s">
        <v>155</v>
      </c>
      <c r="B47">
        <v>46</v>
      </c>
      <c r="C47">
        <v>335.24476959070898</v>
      </c>
      <c r="D47">
        <v>831.44828682511229</v>
      </c>
    </row>
    <row r="48" spans="1:4" x14ac:dyDescent="0.35">
      <c r="A48" t="s">
        <v>156</v>
      </c>
      <c r="B48">
        <v>47</v>
      </c>
      <c r="C48">
        <v>1034.1151562910907</v>
      </c>
      <c r="D48">
        <v>4179.2027835064782</v>
      </c>
    </row>
    <row r="49" spans="1:4" x14ac:dyDescent="0.35">
      <c r="A49" t="s">
        <v>157</v>
      </c>
      <c r="B49">
        <v>48</v>
      </c>
      <c r="C49">
        <v>2750.3997135096415</v>
      </c>
      <c r="D49">
        <v>1553.1835587058451</v>
      </c>
    </row>
    <row r="50" spans="1:4" x14ac:dyDescent="0.35">
      <c r="A50" t="s">
        <v>158</v>
      </c>
      <c r="B50">
        <v>49</v>
      </c>
      <c r="C50">
        <v>39.745639452249996</v>
      </c>
      <c r="D50">
        <v>221.40085628384531</v>
      </c>
    </row>
    <row r="51" spans="1:4" x14ac:dyDescent="0.35">
      <c r="A51" t="s">
        <v>159</v>
      </c>
      <c r="B51">
        <v>50</v>
      </c>
      <c r="C51">
        <v>456.5968282149629</v>
      </c>
      <c r="D51">
        <v>75.812756355239102</v>
      </c>
    </row>
    <row r="52" spans="1:4" x14ac:dyDescent="0.35">
      <c r="A52" t="s">
        <v>160</v>
      </c>
      <c r="B52">
        <v>51</v>
      </c>
      <c r="C52">
        <v>8231.997542393503</v>
      </c>
      <c r="D52">
        <v>11633.740779995773</v>
      </c>
    </row>
    <row r="53" spans="1:4" x14ac:dyDescent="0.35">
      <c r="A53" t="s">
        <v>161</v>
      </c>
      <c r="B53">
        <v>52</v>
      </c>
      <c r="C53">
        <v>2739.0457672582738</v>
      </c>
      <c r="D53">
        <v>4044.9305143355846</v>
      </c>
    </row>
    <row r="54" spans="1:4" x14ac:dyDescent="0.35">
      <c r="A54" t="s">
        <v>162</v>
      </c>
      <c r="B54">
        <v>53</v>
      </c>
      <c r="C54">
        <v>3571.6155217707819</v>
      </c>
      <c r="D54">
        <v>3420.9930598044743</v>
      </c>
    </row>
    <row r="55" spans="1:4" x14ac:dyDescent="0.35">
      <c r="A55" t="s">
        <v>163</v>
      </c>
      <c r="B55">
        <v>54</v>
      </c>
      <c r="C55">
        <v>1367.1034406326062</v>
      </c>
      <c r="D55">
        <v>264.93663812537187</v>
      </c>
    </row>
    <row r="56" spans="1:4" x14ac:dyDescent="0.35">
      <c r="A56" t="s">
        <v>164</v>
      </c>
      <c r="B56">
        <v>55</v>
      </c>
      <c r="C56">
        <v>6360.8989680340164</v>
      </c>
      <c r="D56">
        <v>4462.4013008361408</v>
      </c>
    </row>
    <row r="57" spans="1:4" x14ac:dyDescent="0.35">
      <c r="A57" t="s">
        <v>165</v>
      </c>
      <c r="B57">
        <v>56</v>
      </c>
      <c r="C57">
        <v>8205.1373125570663</v>
      </c>
      <c r="D57">
        <v>6543.2751292509292</v>
      </c>
    </row>
    <row r="58" spans="1:4" x14ac:dyDescent="0.35">
      <c r="A58" t="s">
        <v>166</v>
      </c>
      <c r="B58">
        <v>57</v>
      </c>
      <c r="C58">
        <v>3355.1588541282163</v>
      </c>
      <c r="D58">
        <v>4423.9709514189763</v>
      </c>
    </row>
    <row r="59" spans="1:4" x14ac:dyDescent="0.35">
      <c r="A59" t="s">
        <v>167</v>
      </c>
      <c r="B59">
        <v>58</v>
      </c>
      <c r="C59">
        <v>1423.5356893189737</v>
      </c>
      <c r="D59">
        <v>1615.3251347546307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501.03549613707452</v>
      </c>
      <c r="D61">
        <v>803.18414544375833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4047.6222550101256</v>
      </c>
      <c r="D63">
        <v>4358.7398075287174</v>
      </c>
    </row>
    <row r="64" spans="1:4" x14ac:dyDescent="0.35">
      <c r="A64" t="s">
        <v>171</v>
      </c>
      <c r="B64">
        <v>63</v>
      </c>
      <c r="C64">
        <v>1203.8799992806098</v>
      </c>
      <c r="D64">
        <v>1145.8256098721554</v>
      </c>
    </row>
    <row r="65" spans="1:4" x14ac:dyDescent="0.35">
      <c r="A65" t="s">
        <v>172</v>
      </c>
      <c r="B65">
        <v>64</v>
      </c>
      <c r="C65">
        <v>63.214417510916519</v>
      </c>
      <c r="D65">
        <v>41.738342935593707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13.379176341286346</v>
      </c>
      <c r="D67">
        <v>1.1701761867623952</v>
      </c>
    </row>
    <row r="68" spans="1:4" x14ac:dyDescent="0.35">
      <c r="A68" t="s">
        <v>175</v>
      </c>
      <c r="B68">
        <v>67</v>
      </c>
      <c r="C68">
        <v>766.74788615196246</v>
      </c>
      <c r="D68">
        <v>1499.6008334236847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3.9378210036239612E-2</v>
      </c>
      <c r="D70">
        <v>0</v>
      </c>
    </row>
    <row r="71" spans="1:4" x14ac:dyDescent="0.35">
      <c r="A71" t="s">
        <v>178</v>
      </c>
      <c r="B71">
        <v>70</v>
      </c>
      <c r="C71">
        <v>555.62892809525295</v>
      </c>
      <c r="D71">
        <v>185.83750473991898</v>
      </c>
    </row>
    <row r="72" spans="1:4" x14ac:dyDescent="0.35">
      <c r="A72" t="s">
        <v>179</v>
      </c>
      <c r="B72">
        <v>71</v>
      </c>
      <c r="C72">
        <v>80.347819434877337</v>
      </c>
      <c r="D72">
        <v>2196.5551541454638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1059.3308464911204</v>
      </c>
      <c r="D74">
        <v>1834.7764687505617</v>
      </c>
    </row>
    <row r="75" spans="1:4" x14ac:dyDescent="0.35">
      <c r="A75" t="s">
        <v>182</v>
      </c>
      <c r="B75">
        <v>74</v>
      </c>
      <c r="C75">
        <v>0.11783632508394375</v>
      </c>
      <c r="D75">
        <v>1.0274819957821197E-2</v>
      </c>
    </row>
    <row r="76" spans="1:4" x14ac:dyDescent="0.35">
      <c r="A76" t="s">
        <v>183</v>
      </c>
      <c r="B76">
        <v>75</v>
      </c>
      <c r="C76">
        <v>295.33109781805939</v>
      </c>
      <c r="D76">
        <v>513.67565056313106</v>
      </c>
    </row>
    <row r="77" spans="1:4" x14ac:dyDescent="0.35">
      <c r="A77" t="s">
        <v>184</v>
      </c>
      <c r="B77">
        <v>76</v>
      </c>
      <c r="C77">
        <v>16.035010643294065</v>
      </c>
      <c r="D77">
        <v>11.313462272090465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466.92546572552675</v>
      </c>
      <c r="D79">
        <v>120.59673352688678</v>
      </c>
    </row>
    <row r="80" spans="1:4" x14ac:dyDescent="0.35">
      <c r="A80" t="s">
        <v>187</v>
      </c>
      <c r="B80">
        <v>79</v>
      </c>
      <c r="C80">
        <v>22.535143853576081</v>
      </c>
      <c r="D80">
        <v>175.73594139647989</v>
      </c>
    </row>
    <row r="81" spans="1:4" x14ac:dyDescent="0.35">
      <c r="A81" t="s">
        <v>188</v>
      </c>
      <c r="B81">
        <v>80</v>
      </c>
      <c r="C81">
        <v>6.3531445473290926</v>
      </c>
      <c r="D81">
        <v>0.45772591427001447</v>
      </c>
    </row>
    <row r="82" spans="1:4" x14ac:dyDescent="0.35">
      <c r="A82" t="s">
        <v>189</v>
      </c>
      <c r="B82">
        <v>81</v>
      </c>
      <c r="C82">
        <v>18.01667028631671</v>
      </c>
      <c r="D82">
        <v>274.64948532358687</v>
      </c>
    </row>
    <row r="83" spans="1:4" x14ac:dyDescent="0.35">
      <c r="A83" t="s">
        <v>190</v>
      </c>
      <c r="B83">
        <v>82</v>
      </c>
      <c r="C83">
        <v>24.597790036877139</v>
      </c>
      <c r="D83">
        <v>15.564451665556</v>
      </c>
    </row>
    <row r="84" spans="1:4" x14ac:dyDescent="0.35">
      <c r="A84" t="s">
        <v>191</v>
      </c>
      <c r="B84">
        <v>83</v>
      </c>
      <c r="C84">
        <v>35.628410135667146</v>
      </c>
      <c r="D84">
        <v>46.859216813344709</v>
      </c>
    </row>
    <row r="85" spans="1:4" x14ac:dyDescent="0.35">
      <c r="A85" t="s">
        <v>192</v>
      </c>
      <c r="B85">
        <v>84</v>
      </c>
      <c r="C85">
        <v>30.902300305804793</v>
      </c>
      <c r="D85">
        <v>70.281017913284458</v>
      </c>
    </row>
    <row r="86" spans="1:4" x14ac:dyDescent="0.35">
      <c r="A86" t="s">
        <v>193</v>
      </c>
      <c r="B86">
        <v>85</v>
      </c>
      <c r="C86">
        <v>475.57509715581523</v>
      </c>
      <c r="D86">
        <v>242.66331971511147</v>
      </c>
    </row>
    <row r="87" spans="1:4" x14ac:dyDescent="0.35">
      <c r="A87" t="s">
        <v>194</v>
      </c>
      <c r="B87">
        <v>86</v>
      </c>
      <c r="C87">
        <v>2352.610504449196</v>
      </c>
      <c r="D87">
        <v>5502.728829132885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50.177315061949002</v>
      </c>
      <c r="D89">
        <v>20.84249381993725</v>
      </c>
    </row>
    <row r="90" spans="1:4" x14ac:dyDescent="0.35">
      <c r="A90" t="s">
        <v>197</v>
      </c>
      <c r="B90">
        <v>89</v>
      </c>
      <c r="C90">
        <v>461.7886887765369</v>
      </c>
      <c r="D90">
        <v>261.87631150073628</v>
      </c>
    </row>
    <row r="91" spans="1:4" x14ac:dyDescent="0.35">
      <c r="A91" t="s">
        <v>198</v>
      </c>
      <c r="B91">
        <v>90</v>
      </c>
      <c r="C91">
        <v>17777.208849405324</v>
      </c>
      <c r="D91">
        <v>7161.0771641903448</v>
      </c>
    </row>
    <row r="92" spans="1:4" x14ac:dyDescent="0.35">
      <c r="A92" t="s">
        <v>199</v>
      </c>
      <c r="B92">
        <v>91</v>
      </c>
      <c r="C92">
        <v>5.2854225793765224</v>
      </c>
      <c r="D92">
        <v>16.771520061465324</v>
      </c>
    </row>
    <row r="93" spans="1:4" x14ac:dyDescent="0.35">
      <c r="A93" t="s">
        <v>200</v>
      </c>
      <c r="B93">
        <v>92</v>
      </c>
      <c r="C93">
        <v>15.300078218030542</v>
      </c>
      <c r="D93">
        <v>0</v>
      </c>
    </row>
    <row r="94" spans="1:4" x14ac:dyDescent="0.35">
      <c r="A94" t="s">
        <v>201</v>
      </c>
      <c r="B94">
        <v>93</v>
      </c>
      <c r="C94">
        <v>30.192831093802674</v>
      </c>
      <c r="D94">
        <v>28.247289690567975</v>
      </c>
    </row>
    <row r="95" spans="1:4" x14ac:dyDescent="0.35">
      <c r="A95" t="s">
        <v>202</v>
      </c>
      <c r="B95">
        <v>94</v>
      </c>
      <c r="C95">
        <v>0.37974778946459986</v>
      </c>
      <c r="D95">
        <v>0</v>
      </c>
    </row>
    <row r="96" spans="1:4" x14ac:dyDescent="0.35">
      <c r="A96" t="s">
        <v>203</v>
      </c>
      <c r="B96">
        <v>95</v>
      </c>
      <c r="C96">
        <v>8.1630675920392033</v>
      </c>
      <c r="D96">
        <v>0</v>
      </c>
    </row>
    <row r="97" spans="1:4" x14ac:dyDescent="0.35">
      <c r="A97" t="s">
        <v>204</v>
      </c>
      <c r="B97">
        <v>96</v>
      </c>
      <c r="C97">
        <v>9642.4929498335769</v>
      </c>
      <c r="D97">
        <v>9416.9399039976797</v>
      </c>
    </row>
    <row r="98" spans="1:4" x14ac:dyDescent="0.35">
      <c r="A98" t="s">
        <v>205</v>
      </c>
      <c r="B98">
        <v>97</v>
      </c>
      <c r="C98">
        <v>1446.2004470777958</v>
      </c>
      <c r="D98">
        <v>1541.2777229589192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471.67571336674274</v>
      </c>
      <c r="D100">
        <v>2610.237497489873</v>
      </c>
    </row>
    <row r="101" spans="1:4" x14ac:dyDescent="0.35">
      <c r="A101" t="s">
        <v>208</v>
      </c>
      <c r="B101">
        <v>100</v>
      </c>
      <c r="C101">
        <v>19.49265999683978</v>
      </c>
      <c r="D101">
        <v>86.43697678216725</v>
      </c>
    </row>
    <row r="102" spans="1:4" x14ac:dyDescent="0.35">
      <c r="A102" t="s">
        <v>209</v>
      </c>
      <c r="B102">
        <v>101</v>
      </c>
      <c r="C102">
        <v>181.65736593625306</v>
      </c>
      <c r="D102">
        <v>1466.1939985142326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603.22261302830213</v>
      </c>
      <c r="D104">
        <v>1429.6905968944263</v>
      </c>
    </row>
    <row r="105" spans="1:4" x14ac:dyDescent="0.35">
      <c r="A105" t="s">
        <v>211</v>
      </c>
      <c r="B105">
        <v>104</v>
      </c>
      <c r="C105">
        <v>8061.9978638410475</v>
      </c>
      <c r="D105">
        <v>11324.476582104297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130.9712228654335</v>
      </c>
      <c r="D107">
        <v>270.13284561732581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2245.7764607651397</v>
      </c>
      <c r="D109">
        <v>2764.363522682248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237.52302042645533</v>
      </c>
      <c r="D111">
        <v>424.16114156400357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1496.3164111673932</v>
      </c>
      <c r="D113">
        <v>2145.9333205150688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595.42716263546367</v>
      </c>
      <c r="D115">
        <v>147.68057238178935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6654.0455035317445</v>
      </c>
      <c r="D118">
        <v>9903.2560191449757</v>
      </c>
    </row>
    <row r="119" spans="1:4" x14ac:dyDescent="0.35">
      <c r="A119" t="s">
        <v>225</v>
      </c>
      <c r="B119">
        <v>118</v>
      </c>
      <c r="C119">
        <v>17383.354994833422</v>
      </c>
      <c r="D119">
        <v>17883.732482011626</v>
      </c>
    </row>
    <row r="120" spans="1:4" x14ac:dyDescent="0.35">
      <c r="A120" t="s">
        <v>226</v>
      </c>
      <c r="B120">
        <v>119</v>
      </c>
      <c r="C120">
        <v>3332.1205804488823</v>
      </c>
      <c r="D120">
        <v>1193.8242934566279</v>
      </c>
    </row>
    <row r="121" spans="1:4" x14ac:dyDescent="0.35">
      <c r="A121" t="s">
        <v>227</v>
      </c>
      <c r="B121">
        <v>120</v>
      </c>
      <c r="C121">
        <v>9642.7729181657305</v>
      </c>
      <c r="D121">
        <v>13649.050479378553</v>
      </c>
    </row>
    <row r="122" spans="1:4" x14ac:dyDescent="0.35">
      <c r="A122" t="s">
        <v>228</v>
      </c>
      <c r="B122">
        <v>121</v>
      </c>
      <c r="C122">
        <v>7168.7932947825511</v>
      </c>
      <c r="D122">
        <v>2205.8170792051792</v>
      </c>
    </row>
    <row r="123" spans="1:4" x14ac:dyDescent="0.35">
      <c r="A123" t="s">
        <v>229</v>
      </c>
      <c r="B123">
        <v>122</v>
      </c>
      <c r="C123">
        <v>6690.4574093741085</v>
      </c>
      <c r="D123">
        <v>4221.9328023407606</v>
      </c>
    </row>
    <row r="124" spans="1:4" x14ac:dyDescent="0.35">
      <c r="A124" t="s">
        <v>230</v>
      </c>
      <c r="B124">
        <v>123</v>
      </c>
      <c r="C124">
        <v>29885.222641538861</v>
      </c>
      <c r="D124">
        <v>45991.639718204031</v>
      </c>
    </row>
    <row r="125" spans="1:4" x14ac:dyDescent="0.35">
      <c r="A125" t="s">
        <v>231</v>
      </c>
      <c r="B125">
        <v>124</v>
      </c>
      <c r="C125">
        <v>5712.1350396343341</v>
      </c>
      <c r="D125">
        <v>7824.5518495513425</v>
      </c>
    </row>
    <row r="126" spans="1:4" x14ac:dyDescent="0.35">
      <c r="A126" t="s">
        <v>232</v>
      </c>
      <c r="B126">
        <v>125</v>
      </c>
      <c r="C126">
        <v>6297.0219064732928</v>
      </c>
      <c r="D126">
        <v>4838.0582072053639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1.6159158334582267E-4</v>
      </c>
      <c r="D143">
        <v>4.7006940699144415E-3</v>
      </c>
    </row>
    <row r="144" spans="1:4" x14ac:dyDescent="0.35">
      <c r="A144" t="s">
        <v>250</v>
      </c>
      <c r="B144">
        <v>143</v>
      </c>
      <c r="C144">
        <v>2.0951454742421804E-4</v>
      </c>
      <c r="D144">
        <v>6.0733587492062006E-3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5.8201196881516428E-3</v>
      </c>
      <c r="D146">
        <v>0</v>
      </c>
    </row>
    <row r="147" spans="1:4" x14ac:dyDescent="0.35">
      <c r="A147" t="s">
        <v>253</v>
      </c>
      <c r="B147">
        <v>146</v>
      </c>
      <c r="C147">
        <v>0.16169481368627683</v>
      </c>
      <c r="D147">
        <v>1.1815470168758543E-2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9016.2936860149493</v>
      </c>
      <c r="D151">
        <v>7115.678429733327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1313.0522214174164</v>
      </c>
      <c r="D153">
        <v>984.89078565987234</v>
      </c>
    </row>
    <row r="154" spans="1:4" x14ac:dyDescent="0.35">
      <c r="A154" t="s">
        <v>260</v>
      </c>
      <c r="B154">
        <v>153</v>
      </c>
      <c r="C154">
        <v>181.96337917272797</v>
      </c>
      <c r="D154">
        <v>138.54570145299795</v>
      </c>
    </row>
    <row r="155" spans="1:4" x14ac:dyDescent="0.35">
      <c r="A155" t="s">
        <v>261</v>
      </c>
      <c r="B155">
        <v>154</v>
      </c>
      <c r="C155">
        <v>4919.8673112934048</v>
      </c>
      <c r="D155">
        <v>4149.0027455515947</v>
      </c>
    </row>
    <row r="156" spans="1:4" x14ac:dyDescent="0.35">
      <c r="A156" t="s">
        <v>327</v>
      </c>
      <c r="B156">
        <v>155</v>
      </c>
      <c r="C156">
        <v>3383.5296264141548</v>
      </c>
      <c r="D156">
        <v>3133.1896885257715</v>
      </c>
    </row>
    <row r="157" spans="1:4" x14ac:dyDescent="0.35">
      <c r="A157" t="s">
        <v>262</v>
      </c>
      <c r="B157">
        <v>156</v>
      </c>
      <c r="C157">
        <v>17361.396545828364</v>
      </c>
      <c r="D157">
        <v>52528.279119953739</v>
      </c>
    </row>
    <row r="158" spans="1:4" x14ac:dyDescent="0.35">
      <c r="A158" t="s">
        <v>263</v>
      </c>
      <c r="B158">
        <v>157</v>
      </c>
      <c r="C158">
        <v>906.12005755097744</v>
      </c>
      <c r="D158">
        <v>772.52699373389942</v>
      </c>
    </row>
    <row r="159" spans="1:4" x14ac:dyDescent="0.35">
      <c r="A159" t="s">
        <v>264</v>
      </c>
      <c r="B159">
        <v>158</v>
      </c>
      <c r="C159">
        <v>9711.5756741879904</v>
      </c>
      <c r="D159">
        <v>7287.4884390040388</v>
      </c>
    </row>
    <row r="160" spans="1:4" x14ac:dyDescent="0.35">
      <c r="A160" t="s">
        <v>265</v>
      </c>
      <c r="B160">
        <v>159</v>
      </c>
      <c r="C160">
        <v>344.72359007837781</v>
      </c>
      <c r="D160">
        <v>111.0282891472512</v>
      </c>
    </row>
    <row r="161" spans="1:4" x14ac:dyDescent="0.35">
      <c r="A161" t="s">
        <v>266</v>
      </c>
      <c r="B161">
        <v>160</v>
      </c>
      <c r="C161">
        <v>854.91574132358562</v>
      </c>
      <c r="D161">
        <v>774.00490416290631</v>
      </c>
    </row>
    <row r="162" spans="1:4" x14ac:dyDescent="0.35">
      <c r="A162" t="s">
        <v>267</v>
      </c>
      <c r="B162">
        <v>161</v>
      </c>
      <c r="C162">
        <v>25.989416596690436</v>
      </c>
      <c r="D162">
        <v>42.893870362790857</v>
      </c>
    </row>
    <row r="163" spans="1:4" x14ac:dyDescent="0.35">
      <c r="A163" t="s">
        <v>268</v>
      </c>
      <c r="B163">
        <v>162</v>
      </c>
      <c r="C163">
        <v>4289.670161074594</v>
      </c>
      <c r="D163">
        <v>3324.6435214879684</v>
      </c>
    </row>
    <row r="164" spans="1:4" x14ac:dyDescent="0.35">
      <c r="A164" t="s">
        <v>269</v>
      </c>
      <c r="B164">
        <v>163</v>
      </c>
      <c r="C164">
        <v>9540.5935486829312</v>
      </c>
      <c r="D164">
        <v>6767.8407378418315</v>
      </c>
    </row>
    <row r="165" spans="1:4" x14ac:dyDescent="0.35">
      <c r="A165" t="s">
        <v>270</v>
      </c>
      <c r="B165">
        <v>164</v>
      </c>
      <c r="C165">
        <v>3264.6543598724547</v>
      </c>
      <c r="D165">
        <v>2592.8308366815068</v>
      </c>
    </row>
    <row r="166" spans="1:4" x14ac:dyDescent="0.35">
      <c r="A166" t="s">
        <v>271</v>
      </c>
      <c r="B166">
        <v>165</v>
      </c>
      <c r="C166">
        <v>3444.7880311796062</v>
      </c>
      <c r="D166">
        <v>2207.7926625251957</v>
      </c>
    </row>
    <row r="167" spans="1:4" x14ac:dyDescent="0.35">
      <c r="A167" t="s">
        <v>272</v>
      </c>
      <c r="B167">
        <v>166</v>
      </c>
      <c r="C167">
        <v>1114.6455341133203</v>
      </c>
      <c r="D167">
        <v>912.21811491223207</v>
      </c>
    </row>
    <row r="168" spans="1:4" x14ac:dyDescent="0.35">
      <c r="A168" t="s">
        <v>273</v>
      </c>
      <c r="B168">
        <v>167</v>
      </c>
      <c r="C168">
        <v>723.8910595774172</v>
      </c>
      <c r="D168">
        <v>542.0618179914394</v>
      </c>
    </row>
    <row r="169" spans="1:4" x14ac:dyDescent="0.35">
      <c r="A169" t="s">
        <v>274</v>
      </c>
      <c r="B169">
        <v>168</v>
      </c>
      <c r="C169">
        <v>5773.2408350092992</v>
      </c>
      <c r="D169">
        <v>4786.596279426878</v>
      </c>
    </row>
    <row r="170" spans="1:4" x14ac:dyDescent="0.35">
      <c r="A170" t="s">
        <v>275</v>
      </c>
      <c r="B170">
        <v>169</v>
      </c>
      <c r="C170">
        <v>987.34200961432668</v>
      </c>
      <c r="D170">
        <v>511.05990126606525</v>
      </c>
    </row>
    <row r="171" spans="1:4" x14ac:dyDescent="0.35">
      <c r="A171" t="s">
        <v>276</v>
      </c>
      <c r="B171">
        <v>170</v>
      </c>
      <c r="C171">
        <v>3301.279521926981</v>
      </c>
      <c r="D171">
        <v>1481.3155905643237</v>
      </c>
    </row>
    <row r="172" spans="1:4" x14ac:dyDescent="0.35">
      <c r="A172" t="s">
        <v>277</v>
      </c>
      <c r="B172">
        <v>171</v>
      </c>
      <c r="C172">
        <v>837.36218781828302</v>
      </c>
      <c r="D172">
        <v>848.93508987326686</v>
      </c>
    </row>
    <row r="173" spans="1:4" x14ac:dyDescent="0.35">
      <c r="A173" t="s">
        <v>278</v>
      </c>
      <c r="B173">
        <v>172</v>
      </c>
      <c r="C173">
        <v>9126.1421190517813</v>
      </c>
      <c r="D173">
        <v>6375.8882389108194</v>
      </c>
    </row>
    <row r="174" spans="1:4" x14ac:dyDescent="0.35">
      <c r="A174" t="s">
        <v>279</v>
      </c>
      <c r="B174">
        <v>173</v>
      </c>
      <c r="C174">
        <v>3905.2841467457565</v>
      </c>
      <c r="D174">
        <v>3296.1118255276328</v>
      </c>
    </row>
    <row r="175" spans="1:4" x14ac:dyDescent="0.35">
      <c r="A175" t="s">
        <v>280</v>
      </c>
      <c r="B175">
        <v>174</v>
      </c>
      <c r="C175">
        <v>3043.7020581177676</v>
      </c>
      <c r="D175">
        <v>2392.6638604406362</v>
      </c>
    </row>
    <row r="176" spans="1:4" x14ac:dyDescent="0.35">
      <c r="A176" t="s">
        <v>281</v>
      </c>
      <c r="B176">
        <v>175</v>
      </c>
      <c r="C176">
        <v>4902.5199122306412</v>
      </c>
      <c r="D176">
        <v>3816.8778827778697</v>
      </c>
    </row>
    <row r="177" spans="1:4" x14ac:dyDescent="0.35">
      <c r="A177" t="s">
        <v>282</v>
      </c>
      <c r="B177">
        <v>176</v>
      </c>
      <c r="C177">
        <v>22.454768461545839</v>
      </c>
      <c r="D177">
        <v>14.074537165460919</v>
      </c>
    </row>
    <row r="178" spans="1:4" x14ac:dyDescent="0.35">
      <c r="A178" t="s">
        <v>283</v>
      </c>
      <c r="B178">
        <v>177</v>
      </c>
      <c r="C178">
        <v>23.743894700944651</v>
      </c>
      <c r="D178">
        <v>15.122003989309631</v>
      </c>
    </row>
    <row r="179" spans="1:4" x14ac:dyDescent="0.35">
      <c r="A179" t="s">
        <v>284</v>
      </c>
      <c r="B179">
        <v>178</v>
      </c>
      <c r="C179">
        <v>12.33134521277958</v>
      </c>
      <c r="D179">
        <v>8.5258377135608878</v>
      </c>
    </row>
    <row r="180" spans="1:4" x14ac:dyDescent="0.35">
      <c r="A180" t="s">
        <v>285</v>
      </c>
      <c r="B180">
        <v>179</v>
      </c>
      <c r="C180">
        <v>43.515154337005093</v>
      </c>
      <c r="D180">
        <v>22.819803456825838</v>
      </c>
    </row>
    <row r="181" spans="1:4" x14ac:dyDescent="0.35">
      <c r="A181" t="s">
        <v>286</v>
      </c>
      <c r="B181">
        <v>180</v>
      </c>
      <c r="C181">
        <v>5.3272796447592814</v>
      </c>
      <c r="D181">
        <v>3.1742206464544589</v>
      </c>
    </row>
    <row r="182" spans="1:4" x14ac:dyDescent="0.35">
      <c r="A182" t="s">
        <v>287</v>
      </c>
      <c r="B182">
        <v>181</v>
      </c>
      <c r="C182">
        <v>9.4928109478960678</v>
      </c>
      <c r="D182">
        <v>5.3606968384919185</v>
      </c>
    </row>
    <row r="183" spans="1:4" x14ac:dyDescent="0.35">
      <c r="A183" t="s">
        <v>288</v>
      </c>
      <c r="B183">
        <v>182</v>
      </c>
      <c r="C183">
        <v>31.233892388297697</v>
      </c>
      <c r="D183">
        <v>22.669221930503692</v>
      </c>
    </row>
    <row r="184" spans="1:4" x14ac:dyDescent="0.35">
      <c r="A184" t="s">
        <v>289</v>
      </c>
      <c r="B184">
        <v>183</v>
      </c>
      <c r="C184">
        <v>22.952607498881491</v>
      </c>
      <c r="D184">
        <v>27.680754746859904</v>
      </c>
    </row>
    <row r="185" spans="1:4" x14ac:dyDescent="0.35">
      <c r="A185" t="s">
        <v>290</v>
      </c>
      <c r="B185">
        <v>184</v>
      </c>
      <c r="C185">
        <v>2.7901584829938479</v>
      </c>
      <c r="D185">
        <v>3.3170755842198205</v>
      </c>
    </row>
    <row r="186" spans="1:4" x14ac:dyDescent="0.35">
      <c r="A186" t="s">
        <v>291</v>
      </c>
      <c r="B186">
        <v>185</v>
      </c>
      <c r="C186">
        <v>32.635039655698797</v>
      </c>
      <c r="D186">
        <v>25.019252726054351</v>
      </c>
    </row>
    <row r="187" spans="1:4" x14ac:dyDescent="0.35">
      <c r="A187" t="s">
        <v>292</v>
      </c>
      <c r="B187">
        <v>186</v>
      </c>
      <c r="C187">
        <v>67.89008096260234</v>
      </c>
      <c r="D187">
        <v>35.912737975089073</v>
      </c>
    </row>
    <row r="188" spans="1:4" x14ac:dyDescent="0.35">
      <c r="A188" t="s">
        <v>293</v>
      </c>
      <c r="B188">
        <v>187</v>
      </c>
      <c r="C188">
        <v>0.22361418722811827</v>
      </c>
      <c r="D188">
        <v>0</v>
      </c>
    </row>
    <row r="189" spans="1:4" x14ac:dyDescent="0.35">
      <c r="A189" t="s">
        <v>294</v>
      </c>
      <c r="B189">
        <v>188</v>
      </c>
      <c r="C189">
        <v>21.05319383116494</v>
      </c>
      <c r="D189">
        <v>14.720760031446716</v>
      </c>
    </row>
    <row r="190" spans="1:4" x14ac:dyDescent="0.35">
      <c r="A190" t="s">
        <v>295</v>
      </c>
      <c r="B190">
        <v>189</v>
      </c>
      <c r="C190">
        <v>41.365443474652807</v>
      </c>
      <c r="D190">
        <v>28.711796907443524</v>
      </c>
    </row>
    <row r="191" spans="1:4" x14ac:dyDescent="0.35">
      <c r="A191" t="s">
        <v>296</v>
      </c>
      <c r="B191">
        <v>190</v>
      </c>
      <c r="C191">
        <v>60.307409855036028</v>
      </c>
      <c r="D191">
        <v>49.263230494349443</v>
      </c>
    </row>
    <row r="192" spans="1:4" x14ac:dyDescent="0.35">
      <c r="A192" t="s">
        <v>297</v>
      </c>
      <c r="B192">
        <v>191</v>
      </c>
      <c r="C192">
        <v>45.738734609340696</v>
      </c>
      <c r="D192">
        <v>36.037912928994487</v>
      </c>
    </row>
    <row r="193" spans="1:4" x14ac:dyDescent="0.35">
      <c r="A193" t="s">
        <v>298</v>
      </c>
      <c r="B193">
        <v>192</v>
      </c>
      <c r="C193">
        <v>10.454396645767114</v>
      </c>
      <c r="D193">
        <v>7.5303722235610531</v>
      </c>
    </row>
    <row r="194" spans="1:4" x14ac:dyDescent="0.35">
      <c r="A194" t="s">
        <v>299</v>
      </c>
      <c r="B194">
        <v>193</v>
      </c>
      <c r="C194">
        <v>62.893509676499242</v>
      </c>
      <c r="D194">
        <v>51.765070312898288</v>
      </c>
    </row>
    <row r="195" spans="1:4" x14ac:dyDescent="0.35">
      <c r="A195" t="s">
        <v>300</v>
      </c>
      <c r="B195">
        <v>194</v>
      </c>
      <c r="C195">
        <v>8.2874676899759159</v>
      </c>
      <c r="D195">
        <v>6.6443026947959956</v>
      </c>
    </row>
    <row r="196" spans="1:4" x14ac:dyDescent="0.35">
      <c r="A196" t="s">
        <v>301</v>
      </c>
      <c r="B196">
        <v>195</v>
      </c>
      <c r="C196">
        <v>12.465679126314216</v>
      </c>
      <c r="D196">
        <v>9.407489152120311</v>
      </c>
    </row>
    <row r="197" spans="1:4" x14ac:dyDescent="0.35">
      <c r="A197" t="s">
        <v>302</v>
      </c>
      <c r="B197">
        <v>196</v>
      </c>
      <c r="C197">
        <v>372.14401080140061</v>
      </c>
      <c r="D197">
        <v>638.176521053785</v>
      </c>
    </row>
    <row r="198" spans="1:4" x14ac:dyDescent="0.35">
      <c r="A198" t="s">
        <v>303</v>
      </c>
      <c r="B198">
        <v>197</v>
      </c>
      <c r="C198">
        <v>2201.7796258729059</v>
      </c>
      <c r="D198">
        <v>1680.2873010107028</v>
      </c>
    </row>
    <row r="199" spans="1:4" x14ac:dyDescent="0.35">
      <c r="A199" t="s">
        <v>304</v>
      </c>
      <c r="B199">
        <v>198</v>
      </c>
      <c r="C199">
        <v>447.67374403828876</v>
      </c>
      <c r="D199">
        <v>367.10159447926435</v>
      </c>
    </row>
    <row r="200" spans="1:4" x14ac:dyDescent="0.35">
      <c r="A200" t="s">
        <v>305</v>
      </c>
      <c r="B200">
        <v>199</v>
      </c>
      <c r="C200">
        <v>470.59445724559555</v>
      </c>
      <c r="D200">
        <v>362.09325079181804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0.66459179623532705</v>
      </c>
      <c r="D2">
        <v>0</v>
      </c>
    </row>
    <row r="3" spans="1:4" x14ac:dyDescent="0.35">
      <c r="A3" t="s">
        <v>111</v>
      </c>
      <c r="B3">
        <v>2</v>
      </c>
      <c r="C3">
        <v>64.09261036142928</v>
      </c>
      <c r="D3">
        <v>172.71788117768219</v>
      </c>
    </row>
    <row r="4" spans="1:4" x14ac:dyDescent="0.35">
      <c r="A4" t="s">
        <v>112</v>
      </c>
      <c r="B4">
        <v>3</v>
      </c>
      <c r="C4">
        <v>67.366122638171419</v>
      </c>
      <c r="D4">
        <v>207.83509378127101</v>
      </c>
    </row>
    <row r="5" spans="1:4" x14ac:dyDescent="0.35">
      <c r="A5" t="s">
        <v>113</v>
      </c>
      <c r="B5">
        <v>4</v>
      </c>
      <c r="C5">
        <v>1640.0227336665214</v>
      </c>
      <c r="D5">
        <v>112.79220385824445</v>
      </c>
    </row>
    <row r="6" spans="1:4" x14ac:dyDescent="0.35">
      <c r="A6" t="s">
        <v>114</v>
      </c>
      <c r="B6">
        <v>5</v>
      </c>
      <c r="C6">
        <v>99.349394732960022</v>
      </c>
      <c r="D6">
        <v>25.815595320644285</v>
      </c>
    </row>
    <row r="7" spans="1:4" x14ac:dyDescent="0.35">
      <c r="A7" t="s">
        <v>115</v>
      </c>
      <c r="B7">
        <v>6</v>
      </c>
      <c r="C7">
        <v>2.4021814464201395E-2</v>
      </c>
      <c r="D7">
        <v>7.2918429793662771E-3</v>
      </c>
    </row>
    <row r="8" spans="1:4" x14ac:dyDescent="0.35">
      <c r="A8" t="s">
        <v>116</v>
      </c>
      <c r="B8">
        <v>7</v>
      </c>
      <c r="C8">
        <v>0.22888158683179347</v>
      </c>
      <c r="D8">
        <v>0</v>
      </c>
    </row>
    <row r="9" spans="1:4" x14ac:dyDescent="0.35">
      <c r="A9" t="s">
        <v>117</v>
      </c>
      <c r="B9">
        <v>8</v>
      </c>
      <c r="C9">
        <v>266.66861253156964</v>
      </c>
      <c r="D9">
        <v>72.089996897634876</v>
      </c>
    </row>
    <row r="10" spans="1:4" x14ac:dyDescent="0.35">
      <c r="A10" t="s">
        <v>118</v>
      </c>
      <c r="B10">
        <v>9</v>
      </c>
      <c r="C10">
        <v>0.28923002909895246</v>
      </c>
      <c r="D10">
        <v>4.3477097846204529E-2</v>
      </c>
    </row>
    <row r="11" spans="1:4" x14ac:dyDescent="0.35">
      <c r="A11" t="s">
        <v>119</v>
      </c>
      <c r="B11">
        <v>10</v>
      </c>
      <c r="C11">
        <v>0.2677712908897939</v>
      </c>
      <c r="D11">
        <v>8.4259425952718416</v>
      </c>
    </row>
    <row r="12" spans="1:4" x14ac:dyDescent="0.35">
      <c r="A12" t="s">
        <v>120</v>
      </c>
      <c r="B12">
        <v>11</v>
      </c>
      <c r="C12">
        <v>11.102515278675549</v>
      </c>
      <c r="D12">
        <v>14.469878436339741</v>
      </c>
    </row>
    <row r="13" spans="1:4" x14ac:dyDescent="0.35">
      <c r="A13" t="s">
        <v>121</v>
      </c>
      <c r="B13">
        <v>12</v>
      </c>
      <c r="C13">
        <v>12.73444889218813</v>
      </c>
      <c r="D13">
        <v>17.919806063258441</v>
      </c>
    </row>
    <row r="14" spans="1:4" x14ac:dyDescent="0.35">
      <c r="A14" t="s">
        <v>122</v>
      </c>
      <c r="B14">
        <v>13</v>
      </c>
      <c r="C14">
        <v>5.2083568916751721</v>
      </c>
      <c r="D14">
        <v>31.402596523712624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0.33271540522944737</v>
      </c>
      <c r="D16">
        <v>8.2878598891705041E-2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849.99003688602727</v>
      </c>
      <c r="D19">
        <v>151.99029441142818</v>
      </c>
    </row>
    <row r="20" spans="1:4" x14ac:dyDescent="0.35">
      <c r="A20" t="s">
        <v>128</v>
      </c>
      <c r="B20">
        <v>19</v>
      </c>
      <c r="C20">
        <v>496.70665007389721</v>
      </c>
      <c r="D20">
        <v>166.34359432731966</v>
      </c>
    </row>
    <row r="21" spans="1:4" x14ac:dyDescent="0.35">
      <c r="A21" t="s">
        <v>129</v>
      </c>
      <c r="B21">
        <v>20</v>
      </c>
      <c r="C21">
        <v>5.6633953751039481E-2</v>
      </c>
      <c r="D21">
        <v>0</v>
      </c>
    </row>
    <row r="22" spans="1:4" x14ac:dyDescent="0.35">
      <c r="A22" t="s">
        <v>130</v>
      </c>
      <c r="B22">
        <v>21</v>
      </c>
      <c r="C22">
        <v>0.5712574285703631</v>
      </c>
      <c r="D22">
        <v>0</v>
      </c>
    </row>
    <row r="23" spans="1:4" x14ac:dyDescent="0.35">
      <c r="A23" t="s">
        <v>131</v>
      </c>
      <c r="B23">
        <v>22</v>
      </c>
      <c r="C23">
        <v>123.99606938115669</v>
      </c>
      <c r="D23">
        <v>0</v>
      </c>
    </row>
    <row r="24" spans="1:4" x14ac:dyDescent="0.35">
      <c r="A24" t="s">
        <v>132</v>
      </c>
      <c r="B24">
        <v>23</v>
      </c>
      <c r="C24">
        <v>6.598493558281687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4.8930221579409841</v>
      </c>
      <c r="D27">
        <v>0</v>
      </c>
    </row>
    <row r="28" spans="1:4" x14ac:dyDescent="0.35">
      <c r="A28" t="s">
        <v>136</v>
      </c>
      <c r="B28">
        <v>27</v>
      </c>
      <c r="C28">
        <v>1.0264007379212923</v>
      </c>
      <c r="D28">
        <v>17.10536329232422</v>
      </c>
    </row>
    <row r="29" spans="1:4" x14ac:dyDescent="0.35">
      <c r="A29" t="s">
        <v>137</v>
      </c>
      <c r="B29">
        <v>28</v>
      </c>
      <c r="C29">
        <v>4111.2934534855794</v>
      </c>
      <c r="D29">
        <v>0</v>
      </c>
    </row>
    <row r="30" spans="1:4" x14ac:dyDescent="0.35">
      <c r="A30" t="s">
        <v>138</v>
      </c>
      <c r="B30">
        <v>29</v>
      </c>
      <c r="C30">
        <v>419.60244409682099</v>
      </c>
      <c r="D30">
        <v>0</v>
      </c>
    </row>
    <row r="31" spans="1:4" x14ac:dyDescent="0.35">
      <c r="A31" t="s">
        <v>139</v>
      </c>
      <c r="B31">
        <v>30</v>
      </c>
      <c r="C31">
        <v>125.83818048090508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10.479796901849831</v>
      </c>
      <c r="D34">
        <v>155.43026902266834</v>
      </c>
    </row>
    <row r="35" spans="1:4" x14ac:dyDescent="0.35">
      <c r="A35" t="s">
        <v>143</v>
      </c>
      <c r="B35">
        <v>34</v>
      </c>
      <c r="C35">
        <v>4022.8977307569489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0.89649255339230216</v>
      </c>
      <c r="D37">
        <v>0</v>
      </c>
    </row>
    <row r="38" spans="1:4" x14ac:dyDescent="0.35">
      <c r="A38" t="s">
        <v>146</v>
      </c>
      <c r="B38">
        <v>37</v>
      </c>
      <c r="C38">
        <v>1.867147577967341</v>
      </c>
      <c r="D38">
        <v>29.979216721594689</v>
      </c>
    </row>
    <row r="39" spans="1:4" x14ac:dyDescent="0.35">
      <c r="A39" t="s">
        <v>147</v>
      </c>
      <c r="B39">
        <v>38</v>
      </c>
      <c r="C39">
        <v>0.14556235176322477</v>
      </c>
      <c r="D39">
        <v>35.042462797000404</v>
      </c>
    </row>
    <row r="40" spans="1:4" x14ac:dyDescent="0.35">
      <c r="A40" t="s">
        <v>148</v>
      </c>
      <c r="B40">
        <v>39</v>
      </c>
      <c r="C40">
        <v>23.048637080616828</v>
      </c>
      <c r="D40">
        <v>6.1855629015018856E-3</v>
      </c>
    </row>
    <row r="41" spans="1:4" x14ac:dyDescent="0.35">
      <c r="A41" t="s">
        <v>149</v>
      </c>
      <c r="B41">
        <v>40</v>
      </c>
      <c r="C41">
        <v>58.599398612448823</v>
      </c>
      <c r="D41">
        <v>62.211885913271644</v>
      </c>
    </row>
    <row r="42" spans="1:4" x14ac:dyDescent="0.35">
      <c r="A42" t="s">
        <v>150</v>
      </c>
      <c r="B42">
        <v>41</v>
      </c>
      <c r="C42">
        <v>171.81595624804589</v>
      </c>
      <c r="D42">
        <v>50.045776844233231</v>
      </c>
    </row>
    <row r="43" spans="1:4" x14ac:dyDescent="0.35">
      <c r="A43" t="s">
        <v>151</v>
      </c>
      <c r="B43">
        <v>42</v>
      </c>
      <c r="C43">
        <v>105.24843833942872</v>
      </c>
      <c r="D43">
        <v>14.858114114673748</v>
      </c>
    </row>
    <row r="44" spans="1:4" x14ac:dyDescent="0.35">
      <c r="A44" t="s">
        <v>152</v>
      </c>
      <c r="B44">
        <v>43</v>
      </c>
      <c r="C44">
        <v>473.58937396935875</v>
      </c>
      <c r="D44">
        <v>13.982760614250447</v>
      </c>
    </row>
    <row r="45" spans="1:4" x14ac:dyDescent="0.35">
      <c r="A45" t="s">
        <v>153</v>
      </c>
      <c r="B45">
        <v>44</v>
      </c>
      <c r="C45">
        <v>330.10878158770635</v>
      </c>
      <c r="D45">
        <v>59.035242756416174</v>
      </c>
    </row>
    <row r="46" spans="1:4" x14ac:dyDescent="0.35">
      <c r="A46" t="s">
        <v>154</v>
      </c>
      <c r="B46">
        <v>45</v>
      </c>
      <c r="C46">
        <v>120.93740683928363</v>
      </c>
      <c r="D46">
        <v>53.306403799320236</v>
      </c>
    </row>
    <row r="47" spans="1:4" x14ac:dyDescent="0.35">
      <c r="A47" t="s">
        <v>155</v>
      </c>
      <c r="B47">
        <v>46</v>
      </c>
      <c r="C47">
        <v>188.16893099644975</v>
      </c>
      <c r="D47">
        <v>85.578072903940978</v>
      </c>
    </row>
    <row r="48" spans="1:4" x14ac:dyDescent="0.35">
      <c r="A48" t="s">
        <v>156</v>
      </c>
      <c r="B48">
        <v>47</v>
      </c>
      <c r="C48">
        <v>314.39029558179999</v>
      </c>
      <c r="D48">
        <v>121.81968970075359</v>
      </c>
    </row>
    <row r="49" spans="1:4" x14ac:dyDescent="0.35">
      <c r="A49" t="s">
        <v>157</v>
      </c>
      <c r="B49">
        <v>48</v>
      </c>
      <c r="C49">
        <v>1152.1115748256129</v>
      </c>
      <c r="D49">
        <v>547.03431142778652</v>
      </c>
    </row>
    <row r="50" spans="1:4" x14ac:dyDescent="0.35">
      <c r="A50" t="s">
        <v>158</v>
      </c>
      <c r="B50">
        <v>49</v>
      </c>
      <c r="C50">
        <v>48.507336007919946</v>
      </c>
      <c r="D50">
        <v>1.5754562768433866</v>
      </c>
    </row>
    <row r="51" spans="1:4" x14ac:dyDescent="0.35">
      <c r="A51" t="s">
        <v>159</v>
      </c>
      <c r="B51">
        <v>50</v>
      </c>
      <c r="C51">
        <v>62.728481073894173</v>
      </c>
      <c r="D51">
        <v>55.589742023749878</v>
      </c>
    </row>
    <row r="52" spans="1:4" x14ac:dyDescent="0.35">
      <c r="A52" t="s">
        <v>160</v>
      </c>
      <c r="B52">
        <v>51</v>
      </c>
      <c r="C52">
        <v>5070.3348920997878</v>
      </c>
      <c r="D52">
        <v>2971.8863557818158</v>
      </c>
    </row>
    <row r="53" spans="1:4" x14ac:dyDescent="0.35">
      <c r="A53" t="s">
        <v>161</v>
      </c>
      <c r="B53">
        <v>52</v>
      </c>
      <c r="C53">
        <v>1426.36671653597</v>
      </c>
      <c r="D53">
        <v>1241.3704969385531</v>
      </c>
    </row>
    <row r="54" spans="1:4" x14ac:dyDescent="0.35">
      <c r="A54" t="s">
        <v>162</v>
      </c>
      <c r="B54">
        <v>53</v>
      </c>
      <c r="C54">
        <v>994.75091541084896</v>
      </c>
      <c r="D54">
        <v>248.04573828612743</v>
      </c>
    </row>
    <row r="55" spans="1:4" x14ac:dyDescent="0.35">
      <c r="A55" t="s">
        <v>163</v>
      </c>
      <c r="B55">
        <v>54</v>
      </c>
      <c r="C55">
        <v>162.28524092546027</v>
      </c>
      <c r="D55">
        <v>0</v>
      </c>
    </row>
    <row r="56" spans="1:4" x14ac:dyDescent="0.35">
      <c r="A56" t="s">
        <v>164</v>
      </c>
      <c r="B56">
        <v>55</v>
      </c>
      <c r="C56">
        <v>1849.5226525858914</v>
      </c>
      <c r="D56">
        <v>973.86297608496909</v>
      </c>
    </row>
    <row r="57" spans="1:4" x14ac:dyDescent="0.35">
      <c r="A57" t="s">
        <v>165</v>
      </c>
      <c r="B57">
        <v>56</v>
      </c>
      <c r="C57">
        <v>2213.9880991752357</v>
      </c>
      <c r="D57">
        <v>365.74997675556926</v>
      </c>
    </row>
    <row r="58" spans="1:4" x14ac:dyDescent="0.35">
      <c r="A58" t="s">
        <v>166</v>
      </c>
      <c r="B58">
        <v>57</v>
      </c>
      <c r="C58">
        <v>694.82512343107271</v>
      </c>
      <c r="D58">
        <v>205.68498168969344</v>
      </c>
    </row>
    <row r="59" spans="1:4" x14ac:dyDescent="0.35">
      <c r="A59" t="s">
        <v>167</v>
      </c>
      <c r="B59">
        <v>58</v>
      </c>
      <c r="C59">
        <v>1813.1868857702207</v>
      </c>
      <c r="D59">
        <v>4673.7202576155651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246.9943338104257</v>
      </c>
      <c r="D61">
        <v>1734.8820132695926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1455.4761561553278</v>
      </c>
      <c r="D63">
        <v>9136.6992018879046</v>
      </c>
    </row>
    <row r="64" spans="1:4" x14ac:dyDescent="0.35">
      <c r="A64" t="s">
        <v>171</v>
      </c>
      <c r="B64">
        <v>63</v>
      </c>
      <c r="C64">
        <v>1051.1237711338774</v>
      </c>
      <c r="D64">
        <v>1659.2505657600166</v>
      </c>
    </row>
    <row r="65" spans="1:4" x14ac:dyDescent="0.35">
      <c r="A65" t="s">
        <v>172</v>
      </c>
      <c r="B65">
        <v>64</v>
      </c>
      <c r="C65">
        <v>21.533760454554503</v>
      </c>
      <c r="D65">
        <v>7.8838595556845119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4.2585824820198612E-2</v>
      </c>
      <c r="D67">
        <v>0</v>
      </c>
    </row>
    <row r="68" spans="1:4" x14ac:dyDescent="0.35">
      <c r="A68" t="s">
        <v>175</v>
      </c>
      <c r="B68">
        <v>67</v>
      </c>
      <c r="C68">
        <v>1294.6199404194226</v>
      </c>
      <c r="D68">
        <v>1663.9655291226668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9.2979511484636579E-4</v>
      </c>
      <c r="D70">
        <v>0</v>
      </c>
    </row>
    <row r="71" spans="1:4" x14ac:dyDescent="0.35">
      <c r="A71" t="s">
        <v>178</v>
      </c>
      <c r="B71">
        <v>70</v>
      </c>
      <c r="C71">
        <v>255.28402558956077</v>
      </c>
      <c r="D71">
        <v>42.222102392606828</v>
      </c>
    </row>
    <row r="72" spans="1:4" x14ac:dyDescent="0.35">
      <c r="A72" t="s">
        <v>179</v>
      </c>
      <c r="B72">
        <v>71</v>
      </c>
      <c r="C72">
        <v>24.382178976378533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426.76414695246712</v>
      </c>
      <c r="D74">
        <v>981.05804356175929</v>
      </c>
    </row>
    <row r="75" spans="1:4" x14ac:dyDescent="0.35">
      <c r="A75" t="s">
        <v>182</v>
      </c>
      <c r="B75">
        <v>74</v>
      </c>
      <c r="C75">
        <v>2.0783964765702909E-2</v>
      </c>
      <c r="D75">
        <v>2.9766814177266494</v>
      </c>
    </row>
    <row r="76" spans="1:4" x14ac:dyDescent="0.35">
      <c r="A76" t="s">
        <v>183</v>
      </c>
      <c r="B76">
        <v>75</v>
      </c>
      <c r="C76">
        <v>355.26105236866971</v>
      </c>
      <c r="D76">
        <v>39.546570596266825</v>
      </c>
    </row>
    <row r="77" spans="1:4" x14ac:dyDescent="0.35">
      <c r="A77" t="s">
        <v>184</v>
      </c>
      <c r="B77">
        <v>76</v>
      </c>
      <c r="C77">
        <v>59.873112089052057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159.54516459969227</v>
      </c>
      <c r="D79">
        <v>38.837753595078468</v>
      </c>
    </row>
    <row r="80" spans="1:4" x14ac:dyDescent="0.35">
      <c r="A80" t="s">
        <v>187</v>
      </c>
      <c r="B80">
        <v>79</v>
      </c>
      <c r="C80">
        <v>41.060175977784759</v>
      </c>
      <c r="D80">
        <v>0</v>
      </c>
    </row>
    <row r="81" spans="1:4" x14ac:dyDescent="0.35">
      <c r="A81" t="s">
        <v>188</v>
      </c>
      <c r="B81">
        <v>80</v>
      </c>
      <c r="C81">
        <v>1.5846689018018305</v>
      </c>
      <c r="D81">
        <v>0.83496494262197085</v>
      </c>
    </row>
    <row r="82" spans="1:4" x14ac:dyDescent="0.35">
      <c r="A82" t="s">
        <v>189</v>
      </c>
      <c r="B82">
        <v>81</v>
      </c>
      <c r="C82">
        <v>18.646286862450289</v>
      </c>
      <c r="D82">
        <v>44.079767597341579</v>
      </c>
    </row>
    <row r="83" spans="1:4" x14ac:dyDescent="0.35">
      <c r="A83" t="s">
        <v>190</v>
      </c>
      <c r="B83">
        <v>82</v>
      </c>
      <c r="C83">
        <v>2.1548842823826075</v>
      </c>
      <c r="D83">
        <v>0</v>
      </c>
    </row>
    <row r="84" spans="1:4" x14ac:dyDescent="0.35">
      <c r="A84" t="s">
        <v>191</v>
      </c>
      <c r="B84">
        <v>83</v>
      </c>
      <c r="C84">
        <v>2.9123010809689776</v>
      </c>
      <c r="D84">
        <v>0.75619315427469591</v>
      </c>
    </row>
    <row r="85" spans="1:4" x14ac:dyDescent="0.35">
      <c r="A85" t="s">
        <v>192</v>
      </c>
      <c r="B85">
        <v>84</v>
      </c>
      <c r="C85">
        <v>10.067469105778592</v>
      </c>
      <c r="D85">
        <v>16.904257738492785</v>
      </c>
    </row>
    <row r="86" spans="1:4" x14ac:dyDescent="0.35">
      <c r="A86" t="s">
        <v>193</v>
      </c>
      <c r="B86">
        <v>85</v>
      </c>
      <c r="C86">
        <v>663.31211027815129</v>
      </c>
      <c r="D86">
        <v>916.86755850842837</v>
      </c>
    </row>
    <row r="87" spans="1:4" x14ac:dyDescent="0.35">
      <c r="A87" t="s">
        <v>194</v>
      </c>
      <c r="B87">
        <v>86</v>
      </c>
      <c r="C87">
        <v>972.00226044764872</v>
      </c>
      <c r="D87">
        <v>1147.0490961040994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66.755889743342848</v>
      </c>
      <c r="D89">
        <v>2.0432753816695098E-2</v>
      </c>
    </row>
    <row r="90" spans="1:4" x14ac:dyDescent="0.35">
      <c r="A90" t="s">
        <v>197</v>
      </c>
      <c r="B90">
        <v>89</v>
      </c>
      <c r="C90">
        <v>242.40182037662819</v>
      </c>
      <c r="D90">
        <v>1.1669142220736546</v>
      </c>
    </row>
    <row r="91" spans="1:4" x14ac:dyDescent="0.35">
      <c r="A91" t="s">
        <v>198</v>
      </c>
      <c r="B91">
        <v>90</v>
      </c>
      <c r="C91">
        <v>4052.5541265374632</v>
      </c>
      <c r="D91">
        <v>112.6819442900843</v>
      </c>
    </row>
    <row r="92" spans="1:4" x14ac:dyDescent="0.35">
      <c r="A92" t="s">
        <v>199</v>
      </c>
      <c r="B92">
        <v>91</v>
      </c>
      <c r="C92">
        <v>5.1265341156488473</v>
      </c>
      <c r="D92">
        <v>0</v>
      </c>
    </row>
    <row r="93" spans="1:4" x14ac:dyDescent="0.35">
      <c r="A93" t="s">
        <v>200</v>
      </c>
      <c r="B93">
        <v>92</v>
      </c>
      <c r="C93">
        <v>4.7842881397102461</v>
      </c>
      <c r="D93">
        <v>0</v>
      </c>
    </row>
    <row r="94" spans="1:4" x14ac:dyDescent="0.35">
      <c r="A94" t="s">
        <v>201</v>
      </c>
      <c r="B94">
        <v>93</v>
      </c>
      <c r="C94">
        <v>3.2899685293523566</v>
      </c>
      <c r="D94">
        <v>3.4272865637803984</v>
      </c>
    </row>
    <row r="95" spans="1:4" x14ac:dyDescent="0.35">
      <c r="A95" t="s">
        <v>202</v>
      </c>
      <c r="B95">
        <v>94</v>
      </c>
      <c r="C95">
        <v>2.2003647238944182</v>
      </c>
      <c r="D95">
        <v>0</v>
      </c>
    </row>
    <row r="96" spans="1:4" x14ac:dyDescent="0.35">
      <c r="A96" t="s">
        <v>203</v>
      </c>
      <c r="B96">
        <v>95</v>
      </c>
      <c r="C96">
        <v>4.3629511138691264</v>
      </c>
      <c r="D96">
        <v>0.50539013654360077</v>
      </c>
    </row>
    <row r="97" spans="1:4" x14ac:dyDescent="0.35">
      <c r="A97" t="s">
        <v>204</v>
      </c>
      <c r="B97">
        <v>96</v>
      </c>
      <c r="C97">
        <v>4741.7484476025966</v>
      </c>
      <c r="D97">
        <v>3952.0705701902002</v>
      </c>
    </row>
    <row r="98" spans="1:4" x14ac:dyDescent="0.35">
      <c r="A98" t="s">
        <v>205</v>
      </c>
      <c r="B98">
        <v>97</v>
      </c>
      <c r="C98">
        <v>640.00897159904548</v>
      </c>
      <c r="D98">
        <v>445.88416098682995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315.55963753847533</v>
      </c>
      <c r="D100">
        <v>210.27451899742383</v>
      </c>
    </row>
    <row r="101" spans="1:4" x14ac:dyDescent="0.35">
      <c r="A101" t="s">
        <v>208</v>
      </c>
      <c r="B101">
        <v>100</v>
      </c>
      <c r="C101">
        <v>24.577127922476699</v>
      </c>
      <c r="D101">
        <v>2.1852185302668885</v>
      </c>
    </row>
    <row r="102" spans="1:4" x14ac:dyDescent="0.35">
      <c r="A102" t="s">
        <v>209</v>
      </c>
      <c r="B102">
        <v>101</v>
      </c>
      <c r="C102">
        <v>534.82944180357742</v>
      </c>
      <c r="D102">
        <v>250.95048392396697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400.32003305806535</v>
      </c>
      <c r="D104">
        <v>273.83412359586401</v>
      </c>
    </row>
    <row r="105" spans="1:4" x14ac:dyDescent="0.35">
      <c r="A105" t="s">
        <v>211</v>
      </c>
      <c r="B105">
        <v>104</v>
      </c>
      <c r="C105">
        <v>3043.8036657403786</v>
      </c>
      <c r="D105">
        <v>6959.949508912393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53.627800005327231</v>
      </c>
      <c r="D107">
        <v>208.02658493150898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1172.3660904522326</v>
      </c>
      <c r="D109">
        <v>1388.4613959281373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104.33883350052939</v>
      </c>
      <c r="D111">
        <v>222.97031744105794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951.56367895784592</v>
      </c>
      <c r="D113">
        <v>1793.2782556915886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466.29050949790394</v>
      </c>
      <c r="D115">
        <v>117.66274077618225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4796.415347626551</v>
      </c>
      <c r="D118">
        <v>6489.3367324617057</v>
      </c>
    </row>
    <row r="119" spans="1:4" x14ac:dyDescent="0.35">
      <c r="A119" t="s">
        <v>225</v>
      </c>
      <c r="B119">
        <v>118</v>
      </c>
      <c r="C119">
        <v>12039.020554924211</v>
      </c>
      <c r="D119">
        <v>23531.483027278548</v>
      </c>
    </row>
    <row r="120" spans="1:4" x14ac:dyDescent="0.35">
      <c r="A120" t="s">
        <v>226</v>
      </c>
      <c r="B120">
        <v>119</v>
      </c>
      <c r="C120">
        <v>2584.7040441149834</v>
      </c>
      <c r="D120">
        <v>1387.8080650993568</v>
      </c>
    </row>
    <row r="121" spans="1:4" x14ac:dyDescent="0.35">
      <c r="A121" t="s">
        <v>227</v>
      </c>
      <c r="B121">
        <v>120</v>
      </c>
      <c r="C121">
        <v>6085.7206365580132</v>
      </c>
      <c r="D121">
        <v>6736.3162586570761</v>
      </c>
    </row>
    <row r="122" spans="1:4" x14ac:dyDescent="0.35">
      <c r="A122" t="s">
        <v>228</v>
      </c>
      <c r="B122">
        <v>121</v>
      </c>
      <c r="C122">
        <v>5408.7166394583746</v>
      </c>
      <c r="D122">
        <v>5956.7487996661139</v>
      </c>
    </row>
    <row r="123" spans="1:4" x14ac:dyDescent="0.35">
      <c r="A123" t="s">
        <v>229</v>
      </c>
      <c r="B123">
        <v>122</v>
      </c>
      <c r="C123">
        <v>3089.5213362240011</v>
      </c>
      <c r="D123">
        <v>5757.2981341092654</v>
      </c>
    </row>
    <row r="124" spans="1:4" x14ac:dyDescent="0.35">
      <c r="A124" t="s">
        <v>230</v>
      </c>
      <c r="B124">
        <v>123</v>
      </c>
      <c r="C124">
        <v>12657.152739388486</v>
      </c>
      <c r="D124">
        <v>20145.043229736963</v>
      </c>
    </row>
    <row r="125" spans="1:4" x14ac:dyDescent="0.35">
      <c r="A125" t="s">
        <v>231</v>
      </c>
      <c r="B125">
        <v>124</v>
      </c>
      <c r="C125">
        <v>1765.4110203835323</v>
      </c>
      <c r="D125">
        <v>2002.1695930712897</v>
      </c>
    </row>
    <row r="126" spans="1:4" x14ac:dyDescent="0.35">
      <c r="A126" t="s">
        <v>232</v>
      </c>
      <c r="B126">
        <v>125</v>
      </c>
      <c r="C126">
        <v>3181.9562740478732</v>
      </c>
      <c r="D126">
        <v>2934.0274506668607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0.26174486503189165</v>
      </c>
      <c r="D143">
        <v>1.3514516447380766E-3</v>
      </c>
    </row>
    <row r="144" spans="1:4" x14ac:dyDescent="0.35">
      <c r="A144" t="s">
        <v>250</v>
      </c>
      <c r="B144">
        <v>143</v>
      </c>
      <c r="C144">
        <v>0.41015372062170402</v>
      </c>
      <c r="D144">
        <v>2.2834739317699692E-3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0.70828380968550941</v>
      </c>
      <c r="D147">
        <v>3.3283783503278578E-3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3324.7192698340732</v>
      </c>
      <c r="D151">
        <v>1972.5207381704802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728.63953794548354</v>
      </c>
      <c r="D153">
        <v>910.77248855372102</v>
      </c>
    </row>
    <row r="154" spans="1:4" x14ac:dyDescent="0.35">
      <c r="A154" t="s">
        <v>260</v>
      </c>
      <c r="B154">
        <v>153</v>
      </c>
      <c r="C154">
        <v>75.456232628462843</v>
      </c>
      <c r="D154">
        <v>121.72616186200491</v>
      </c>
    </row>
    <row r="155" spans="1:4" x14ac:dyDescent="0.35">
      <c r="A155" t="s">
        <v>261</v>
      </c>
      <c r="B155">
        <v>154</v>
      </c>
      <c r="C155">
        <v>2573.9730170904891</v>
      </c>
      <c r="D155">
        <v>4045.4450546040571</v>
      </c>
    </row>
    <row r="156" spans="1:4" x14ac:dyDescent="0.35">
      <c r="A156" t="s">
        <v>327</v>
      </c>
      <c r="B156">
        <v>155</v>
      </c>
      <c r="C156">
        <v>1642.8633277590434</v>
      </c>
      <c r="D156">
        <v>2608.5083673066833</v>
      </c>
    </row>
    <row r="157" spans="1:4" x14ac:dyDescent="0.35">
      <c r="A157" t="s">
        <v>262</v>
      </c>
      <c r="B157">
        <v>156</v>
      </c>
      <c r="C157">
        <v>14446.473768906497</v>
      </c>
      <c r="D157">
        <v>10890.128914815563</v>
      </c>
    </row>
    <row r="158" spans="1:4" x14ac:dyDescent="0.35">
      <c r="A158" t="s">
        <v>263</v>
      </c>
      <c r="B158">
        <v>157</v>
      </c>
      <c r="C158">
        <v>789.39267466922877</v>
      </c>
      <c r="D158">
        <v>679.98581670453177</v>
      </c>
    </row>
    <row r="159" spans="1:4" x14ac:dyDescent="0.35">
      <c r="A159" t="s">
        <v>264</v>
      </c>
      <c r="B159">
        <v>158</v>
      </c>
      <c r="C159">
        <v>3432.7204511699424</v>
      </c>
      <c r="D159">
        <v>4705.7793537162352</v>
      </c>
    </row>
    <row r="160" spans="1:4" x14ac:dyDescent="0.35">
      <c r="A160" t="s">
        <v>265</v>
      </c>
      <c r="B160">
        <v>159</v>
      </c>
      <c r="C160">
        <v>82.833317663939383</v>
      </c>
      <c r="D160">
        <v>75.229120685598602</v>
      </c>
    </row>
    <row r="161" spans="1:4" x14ac:dyDescent="0.35">
      <c r="A161" t="s">
        <v>266</v>
      </c>
      <c r="B161">
        <v>160</v>
      </c>
      <c r="C161">
        <v>2116.9326066900298</v>
      </c>
      <c r="D161">
        <v>2819.2913062631978</v>
      </c>
    </row>
    <row r="162" spans="1:4" x14ac:dyDescent="0.35">
      <c r="A162" t="s">
        <v>267</v>
      </c>
      <c r="B162">
        <v>161</v>
      </c>
      <c r="C162">
        <v>50.298846960393995</v>
      </c>
      <c r="D162">
        <v>32.520678392643013</v>
      </c>
    </row>
    <row r="163" spans="1:4" x14ac:dyDescent="0.35">
      <c r="A163" t="s">
        <v>268</v>
      </c>
      <c r="B163">
        <v>162</v>
      </c>
      <c r="C163">
        <v>2966.2792417406254</v>
      </c>
      <c r="D163">
        <v>3030.4004677493508</v>
      </c>
    </row>
    <row r="164" spans="1:4" x14ac:dyDescent="0.35">
      <c r="A164" t="s">
        <v>269</v>
      </c>
      <c r="B164">
        <v>163</v>
      </c>
      <c r="C164">
        <v>2413.4763713515772</v>
      </c>
      <c r="D164">
        <v>2297.5411190600303</v>
      </c>
    </row>
    <row r="165" spans="1:4" x14ac:dyDescent="0.35">
      <c r="A165" t="s">
        <v>270</v>
      </c>
      <c r="B165">
        <v>164</v>
      </c>
      <c r="C165">
        <v>3816.0319513667714</v>
      </c>
      <c r="D165">
        <v>2510.8713049478474</v>
      </c>
    </row>
    <row r="166" spans="1:4" x14ac:dyDescent="0.35">
      <c r="A166" t="s">
        <v>271</v>
      </c>
      <c r="B166">
        <v>165</v>
      </c>
      <c r="C166">
        <v>2301.1616649764119</v>
      </c>
      <c r="D166">
        <v>1607.140732980052</v>
      </c>
    </row>
    <row r="167" spans="1:4" x14ac:dyDescent="0.35">
      <c r="A167" t="s">
        <v>272</v>
      </c>
      <c r="B167">
        <v>166</v>
      </c>
      <c r="C167">
        <v>868.6353925053786</v>
      </c>
      <c r="D167">
        <v>786.96875716449108</v>
      </c>
    </row>
    <row r="168" spans="1:4" x14ac:dyDescent="0.35">
      <c r="A168" t="s">
        <v>273</v>
      </c>
      <c r="B168">
        <v>167</v>
      </c>
      <c r="C168">
        <v>258.70181052985265</v>
      </c>
      <c r="D168">
        <v>128.93437096450214</v>
      </c>
    </row>
    <row r="169" spans="1:4" x14ac:dyDescent="0.35">
      <c r="A169" t="s">
        <v>274</v>
      </c>
      <c r="B169">
        <v>168</v>
      </c>
      <c r="C169">
        <v>4348.1308553393992</v>
      </c>
      <c r="D169">
        <v>2710.1876613389263</v>
      </c>
    </row>
    <row r="170" spans="1:4" x14ac:dyDescent="0.35">
      <c r="A170" t="s">
        <v>275</v>
      </c>
      <c r="B170">
        <v>169</v>
      </c>
      <c r="C170">
        <v>1511.3589450534637</v>
      </c>
      <c r="D170">
        <v>1325.5168894551707</v>
      </c>
    </row>
    <row r="171" spans="1:4" x14ac:dyDescent="0.35">
      <c r="A171" t="s">
        <v>276</v>
      </c>
      <c r="B171">
        <v>170</v>
      </c>
      <c r="C171">
        <v>5051.9019882030116</v>
      </c>
      <c r="D171">
        <v>7036.1433966824679</v>
      </c>
    </row>
    <row r="172" spans="1:4" x14ac:dyDescent="0.35">
      <c r="A172" t="s">
        <v>277</v>
      </c>
      <c r="B172">
        <v>171</v>
      </c>
      <c r="C172">
        <v>4501.2284871318006</v>
      </c>
      <c r="D172">
        <v>2431.1413207595192</v>
      </c>
    </row>
    <row r="173" spans="1:4" x14ac:dyDescent="0.35">
      <c r="A173" t="s">
        <v>278</v>
      </c>
      <c r="B173">
        <v>172</v>
      </c>
      <c r="C173">
        <v>9610.1246603648742</v>
      </c>
      <c r="D173">
        <v>15325.275172794851</v>
      </c>
    </row>
    <row r="174" spans="1:4" x14ac:dyDescent="0.35">
      <c r="A174" t="s">
        <v>279</v>
      </c>
      <c r="B174">
        <v>173</v>
      </c>
      <c r="C174">
        <v>1013.7546836670474</v>
      </c>
      <c r="D174">
        <v>601.83981729201503</v>
      </c>
    </row>
    <row r="175" spans="1:4" x14ac:dyDescent="0.35">
      <c r="A175" t="s">
        <v>280</v>
      </c>
      <c r="B175">
        <v>174</v>
      </c>
      <c r="C175">
        <v>887.9701321977426</v>
      </c>
      <c r="D175">
        <v>519.35647168206697</v>
      </c>
    </row>
    <row r="176" spans="1:4" x14ac:dyDescent="0.35">
      <c r="A176" t="s">
        <v>281</v>
      </c>
      <c r="B176">
        <v>175</v>
      </c>
      <c r="C176">
        <v>1542.2513361202762</v>
      </c>
      <c r="D176">
        <v>771.52093647244601</v>
      </c>
    </row>
    <row r="177" spans="1:4" x14ac:dyDescent="0.35">
      <c r="A177" t="s">
        <v>282</v>
      </c>
      <c r="B177">
        <v>176</v>
      </c>
      <c r="C177">
        <v>296.27473372196971</v>
      </c>
      <c r="D177">
        <v>287.35798572745057</v>
      </c>
    </row>
    <row r="178" spans="1:4" x14ac:dyDescent="0.35">
      <c r="A178" t="s">
        <v>283</v>
      </c>
      <c r="B178">
        <v>177</v>
      </c>
      <c r="C178">
        <v>301.79879369741889</v>
      </c>
      <c r="D178">
        <v>286.71103194857659</v>
      </c>
    </row>
    <row r="179" spans="1:4" x14ac:dyDescent="0.35">
      <c r="A179" t="s">
        <v>284</v>
      </c>
      <c r="B179">
        <v>178</v>
      </c>
      <c r="C179">
        <v>197.72227408953398</v>
      </c>
      <c r="D179">
        <v>181.97290780460307</v>
      </c>
    </row>
    <row r="180" spans="1:4" x14ac:dyDescent="0.35">
      <c r="A180" t="s">
        <v>285</v>
      </c>
      <c r="B180">
        <v>179</v>
      </c>
      <c r="C180">
        <v>1633.8321846786391</v>
      </c>
      <c r="D180">
        <v>1720.7685381939516</v>
      </c>
    </row>
    <row r="181" spans="1:4" x14ac:dyDescent="0.35">
      <c r="A181" t="s">
        <v>286</v>
      </c>
      <c r="B181">
        <v>180</v>
      </c>
      <c r="C181">
        <v>67.400309388605734</v>
      </c>
      <c r="D181">
        <v>64.609799681942548</v>
      </c>
    </row>
    <row r="182" spans="1:4" x14ac:dyDescent="0.35">
      <c r="A182" t="s">
        <v>287</v>
      </c>
      <c r="B182">
        <v>181</v>
      </c>
      <c r="C182">
        <v>244.29039966300374</v>
      </c>
      <c r="D182">
        <v>248.39999029876583</v>
      </c>
    </row>
    <row r="183" spans="1:4" x14ac:dyDescent="0.35">
      <c r="A183" t="s">
        <v>288</v>
      </c>
      <c r="B183">
        <v>182</v>
      </c>
      <c r="C183">
        <v>313.19162959594422</v>
      </c>
      <c r="D183">
        <v>258.19621486391458</v>
      </c>
    </row>
    <row r="184" spans="1:4" x14ac:dyDescent="0.35">
      <c r="A184" t="s">
        <v>289</v>
      </c>
      <c r="B184">
        <v>183</v>
      </c>
      <c r="C184">
        <v>13.445828709238876</v>
      </c>
      <c r="D184">
        <v>12.959374959121638</v>
      </c>
    </row>
    <row r="185" spans="1:4" x14ac:dyDescent="0.35">
      <c r="A185" t="s">
        <v>290</v>
      </c>
      <c r="B185">
        <v>184</v>
      </c>
      <c r="C185">
        <v>1.7151485421947339</v>
      </c>
      <c r="D185">
        <v>1.556354176708358</v>
      </c>
    </row>
    <row r="186" spans="1:4" x14ac:dyDescent="0.35">
      <c r="A186" t="s">
        <v>291</v>
      </c>
      <c r="B186">
        <v>185</v>
      </c>
      <c r="C186">
        <v>154.75660774512787</v>
      </c>
      <c r="D186">
        <v>158.89274816236014</v>
      </c>
    </row>
    <row r="187" spans="1:4" x14ac:dyDescent="0.35">
      <c r="A187" t="s">
        <v>292</v>
      </c>
      <c r="B187">
        <v>186</v>
      </c>
      <c r="C187">
        <v>231.28148405534105</v>
      </c>
      <c r="D187">
        <v>182.0798503633273</v>
      </c>
    </row>
    <row r="188" spans="1:4" x14ac:dyDescent="0.35">
      <c r="A188" t="s">
        <v>293</v>
      </c>
      <c r="B188">
        <v>187</v>
      </c>
      <c r="C188">
        <v>0.40311357489487698</v>
      </c>
      <c r="D188">
        <v>0</v>
      </c>
    </row>
    <row r="189" spans="1:4" x14ac:dyDescent="0.35">
      <c r="A189" t="s">
        <v>294</v>
      </c>
      <c r="B189">
        <v>188</v>
      </c>
      <c r="C189">
        <v>78.026665021937063</v>
      </c>
      <c r="D189">
        <v>61.70215787549477</v>
      </c>
    </row>
    <row r="190" spans="1:4" x14ac:dyDescent="0.35">
      <c r="A190" t="s">
        <v>295</v>
      </c>
      <c r="B190">
        <v>189</v>
      </c>
      <c r="C190">
        <v>144.67904827693076</v>
      </c>
      <c r="D190">
        <v>113.96020312966859</v>
      </c>
    </row>
    <row r="191" spans="1:4" x14ac:dyDescent="0.35">
      <c r="A191" t="s">
        <v>296</v>
      </c>
      <c r="B191">
        <v>190</v>
      </c>
      <c r="C191">
        <v>44.867386970099083</v>
      </c>
      <c r="D191">
        <v>14.034097227605159</v>
      </c>
    </row>
    <row r="192" spans="1:4" x14ac:dyDescent="0.35">
      <c r="A192" t="s">
        <v>297</v>
      </c>
      <c r="B192">
        <v>191</v>
      </c>
      <c r="C192">
        <v>74.921620546731816</v>
      </c>
      <c r="D192">
        <v>58.392639629602392</v>
      </c>
    </row>
    <row r="193" spans="1:4" x14ac:dyDescent="0.35">
      <c r="A193" t="s">
        <v>298</v>
      </c>
      <c r="B193">
        <v>192</v>
      </c>
      <c r="C193">
        <v>23.315992586071555</v>
      </c>
      <c r="D193">
        <v>13.557200560518414</v>
      </c>
    </row>
    <row r="194" spans="1:4" x14ac:dyDescent="0.35">
      <c r="A194" t="s">
        <v>299</v>
      </c>
      <c r="B194">
        <v>193</v>
      </c>
      <c r="C194">
        <v>188.65212140571975</v>
      </c>
      <c r="D194">
        <v>148.45028975069789</v>
      </c>
    </row>
    <row r="195" spans="1:4" x14ac:dyDescent="0.35">
      <c r="A195" t="s">
        <v>300</v>
      </c>
      <c r="B195">
        <v>194</v>
      </c>
      <c r="C195">
        <v>6.0591371378770971</v>
      </c>
      <c r="D195">
        <v>1.8217678786284246</v>
      </c>
    </row>
    <row r="196" spans="1:4" x14ac:dyDescent="0.35">
      <c r="A196" t="s">
        <v>301</v>
      </c>
      <c r="B196">
        <v>195</v>
      </c>
      <c r="C196">
        <v>8.7620831781481954</v>
      </c>
      <c r="D196">
        <v>2.3990636408227237</v>
      </c>
    </row>
    <row r="197" spans="1:4" x14ac:dyDescent="0.35">
      <c r="A197" t="s">
        <v>302</v>
      </c>
      <c r="B197">
        <v>196</v>
      </c>
      <c r="C197">
        <v>393.28298975671498</v>
      </c>
      <c r="D197">
        <v>1482.2103364941825</v>
      </c>
    </row>
    <row r="198" spans="1:4" x14ac:dyDescent="0.35">
      <c r="A198" t="s">
        <v>303</v>
      </c>
      <c r="B198">
        <v>197</v>
      </c>
      <c r="C198">
        <v>836.53860330715941</v>
      </c>
      <c r="D198">
        <v>728.37194099688213</v>
      </c>
    </row>
    <row r="199" spans="1:4" x14ac:dyDescent="0.35">
      <c r="A199" t="s">
        <v>304</v>
      </c>
      <c r="B199">
        <v>198</v>
      </c>
      <c r="C199">
        <v>176.6467832160655</v>
      </c>
      <c r="D199">
        <v>103.62722731244503</v>
      </c>
    </row>
    <row r="200" spans="1:4" x14ac:dyDescent="0.35">
      <c r="A200" t="s">
        <v>305</v>
      </c>
      <c r="B200">
        <v>199</v>
      </c>
      <c r="C200">
        <v>40.717417417199812</v>
      </c>
      <c r="D200">
        <v>12.839936171605864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5.8771658020787418</v>
      </c>
      <c r="D2">
        <v>0</v>
      </c>
    </row>
    <row r="3" spans="1:4" x14ac:dyDescent="0.35">
      <c r="A3" t="s">
        <v>111</v>
      </c>
      <c r="B3">
        <v>2</v>
      </c>
      <c r="C3">
        <v>343.0671518095117</v>
      </c>
      <c r="D3">
        <v>288.93035821889936</v>
      </c>
    </row>
    <row r="4" spans="1:4" x14ac:dyDescent="0.35">
      <c r="A4" t="s">
        <v>112</v>
      </c>
      <c r="B4">
        <v>3</v>
      </c>
      <c r="C4">
        <v>414.93932828867264</v>
      </c>
      <c r="D4">
        <v>354.70440349160992</v>
      </c>
    </row>
    <row r="5" spans="1:4" x14ac:dyDescent="0.35">
      <c r="A5" t="s">
        <v>113</v>
      </c>
      <c r="B5">
        <v>4</v>
      </c>
      <c r="C5">
        <v>8208.9310982994757</v>
      </c>
      <c r="D5">
        <v>857.4415465996185</v>
      </c>
    </row>
    <row r="6" spans="1:4" x14ac:dyDescent="0.35">
      <c r="A6" t="s">
        <v>114</v>
      </c>
      <c r="B6">
        <v>5</v>
      </c>
      <c r="C6">
        <v>399.73280383808594</v>
      </c>
      <c r="D6">
        <v>276.732134532006</v>
      </c>
    </row>
    <row r="7" spans="1:4" x14ac:dyDescent="0.35">
      <c r="A7" t="s">
        <v>115</v>
      </c>
      <c r="B7">
        <v>6</v>
      </c>
      <c r="C7">
        <v>4.3113998627971046</v>
      </c>
      <c r="D7">
        <v>2.5158599073488923</v>
      </c>
    </row>
    <row r="8" spans="1:4" x14ac:dyDescent="0.35">
      <c r="A8" t="s">
        <v>116</v>
      </c>
      <c r="B8">
        <v>7</v>
      </c>
      <c r="C8">
        <v>12.749375416402088</v>
      </c>
      <c r="D8">
        <v>2.021601806326069</v>
      </c>
    </row>
    <row r="9" spans="1:4" x14ac:dyDescent="0.35">
      <c r="A9" t="s">
        <v>117</v>
      </c>
      <c r="B9">
        <v>8</v>
      </c>
      <c r="C9">
        <v>816.35022329092908</v>
      </c>
      <c r="D9">
        <v>7.461334819941702</v>
      </c>
    </row>
    <row r="10" spans="1:4" x14ac:dyDescent="0.35">
      <c r="A10" t="s">
        <v>118</v>
      </c>
      <c r="B10">
        <v>9</v>
      </c>
      <c r="C10">
        <v>95.160073215198182</v>
      </c>
      <c r="D10">
        <v>8.9943953368802259</v>
      </c>
    </row>
    <row r="11" spans="1:4" x14ac:dyDescent="0.35">
      <c r="A11" t="s">
        <v>119</v>
      </c>
      <c r="B11">
        <v>10</v>
      </c>
      <c r="C11">
        <v>42.709030353286622</v>
      </c>
      <c r="D11">
        <v>6.7915307480638099</v>
      </c>
    </row>
    <row r="12" spans="1:4" x14ac:dyDescent="0.35">
      <c r="A12" t="s">
        <v>120</v>
      </c>
      <c r="B12">
        <v>11</v>
      </c>
      <c r="C12">
        <v>45.644569890070763</v>
      </c>
      <c r="D12">
        <v>176.84252824986635</v>
      </c>
    </row>
    <row r="13" spans="1:4" x14ac:dyDescent="0.35">
      <c r="A13" t="s">
        <v>121</v>
      </c>
      <c r="B13">
        <v>12</v>
      </c>
      <c r="C13">
        <v>357.63166575232083</v>
      </c>
      <c r="D13">
        <v>602.35041780750907</v>
      </c>
    </row>
    <row r="14" spans="1:4" x14ac:dyDescent="0.35">
      <c r="A14" t="s">
        <v>122</v>
      </c>
      <c r="B14">
        <v>13</v>
      </c>
      <c r="C14">
        <v>77.10198013494481</v>
      </c>
      <c r="D14">
        <v>83.347272014785787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22.828753350218129</v>
      </c>
      <c r="D16">
        <v>12.022742019998674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191.02571361917188</v>
      </c>
      <c r="D19">
        <v>123.72493246168673</v>
      </c>
    </row>
    <row r="20" spans="1:4" x14ac:dyDescent="0.35">
      <c r="A20" t="s">
        <v>128</v>
      </c>
      <c r="B20">
        <v>19</v>
      </c>
      <c r="C20">
        <v>370.27636605007137</v>
      </c>
      <c r="D20">
        <v>1255.8265717948063</v>
      </c>
    </row>
    <row r="21" spans="1:4" x14ac:dyDescent="0.35">
      <c r="A21" t="s">
        <v>129</v>
      </c>
      <c r="B21">
        <v>20</v>
      </c>
      <c r="C21">
        <v>23.634399637499886</v>
      </c>
      <c r="D21">
        <v>0</v>
      </c>
    </row>
    <row r="22" spans="1:4" x14ac:dyDescent="0.35">
      <c r="A22" t="s">
        <v>130</v>
      </c>
      <c r="B22">
        <v>21</v>
      </c>
      <c r="C22">
        <v>105.43628648382885</v>
      </c>
      <c r="D22">
        <v>0</v>
      </c>
    </row>
    <row r="23" spans="1:4" x14ac:dyDescent="0.35">
      <c r="A23" t="s">
        <v>131</v>
      </c>
      <c r="B23">
        <v>22</v>
      </c>
      <c r="C23">
        <v>1514.5845823782247</v>
      </c>
      <c r="D23">
        <v>161.9396743402996</v>
      </c>
    </row>
    <row r="24" spans="1:4" x14ac:dyDescent="0.35">
      <c r="A24" t="s">
        <v>132</v>
      </c>
      <c r="B24">
        <v>23</v>
      </c>
      <c r="C24">
        <v>47.96768155684348</v>
      </c>
      <c r="D24">
        <v>0</v>
      </c>
    </row>
    <row r="25" spans="1:4" x14ac:dyDescent="0.35">
      <c r="A25" t="s">
        <v>133</v>
      </c>
      <c r="B25">
        <v>24</v>
      </c>
      <c r="C25">
        <v>8.6701370408964751E-3</v>
      </c>
      <c r="D25">
        <v>13.686513079851693</v>
      </c>
    </row>
    <row r="26" spans="1:4" x14ac:dyDescent="0.35">
      <c r="A26" t="s">
        <v>134</v>
      </c>
      <c r="B26">
        <v>25</v>
      </c>
      <c r="C26">
        <v>2.4581679084552435</v>
      </c>
      <c r="D26">
        <v>0</v>
      </c>
    </row>
    <row r="27" spans="1:4" x14ac:dyDescent="0.35">
      <c r="A27" t="s">
        <v>135</v>
      </c>
      <c r="B27">
        <v>26</v>
      </c>
      <c r="C27">
        <v>26.076459556178417</v>
      </c>
      <c r="D27">
        <v>0</v>
      </c>
    </row>
    <row r="28" spans="1:4" x14ac:dyDescent="0.35">
      <c r="A28" t="s">
        <v>136</v>
      </c>
      <c r="B28">
        <v>27</v>
      </c>
      <c r="C28">
        <v>20.866055044452544</v>
      </c>
      <c r="D28">
        <v>0</v>
      </c>
    </row>
    <row r="29" spans="1:4" x14ac:dyDescent="0.35">
      <c r="A29" t="s">
        <v>137</v>
      </c>
      <c r="B29">
        <v>28</v>
      </c>
      <c r="C29">
        <v>12037.946689973796</v>
      </c>
      <c r="D29">
        <v>20711.166110133257</v>
      </c>
    </row>
    <row r="30" spans="1:4" x14ac:dyDescent="0.35">
      <c r="A30" t="s">
        <v>138</v>
      </c>
      <c r="B30">
        <v>29</v>
      </c>
      <c r="C30">
        <v>7592.19106216409</v>
      </c>
      <c r="D30">
        <v>3586.2027706635808</v>
      </c>
    </row>
    <row r="31" spans="1:4" x14ac:dyDescent="0.35">
      <c r="A31" t="s">
        <v>139</v>
      </c>
      <c r="B31">
        <v>30</v>
      </c>
      <c r="C31">
        <v>267.54421711079397</v>
      </c>
      <c r="D31">
        <v>16.442240985721536</v>
      </c>
    </row>
    <row r="32" spans="1:4" x14ac:dyDescent="0.35">
      <c r="A32" t="s">
        <v>140</v>
      </c>
      <c r="B32">
        <v>31</v>
      </c>
      <c r="C32">
        <v>0.18496916947872544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592.39399218048925</v>
      </c>
      <c r="D34">
        <v>5.5526948966341649E-3</v>
      </c>
    </row>
    <row r="35" spans="1:4" x14ac:dyDescent="0.35">
      <c r="A35" t="s">
        <v>143</v>
      </c>
      <c r="B35">
        <v>34</v>
      </c>
      <c r="C35">
        <v>4.2661021954702587</v>
      </c>
      <c r="D35">
        <v>0</v>
      </c>
    </row>
    <row r="36" spans="1:4" x14ac:dyDescent="0.35">
      <c r="A36" t="s">
        <v>144</v>
      </c>
      <c r="B36">
        <v>35</v>
      </c>
      <c r="C36">
        <v>2.7224819463938532</v>
      </c>
      <c r="D36">
        <v>0</v>
      </c>
    </row>
    <row r="37" spans="1:4" x14ac:dyDescent="0.35">
      <c r="A37" t="s">
        <v>145</v>
      </c>
      <c r="B37">
        <v>36</v>
      </c>
      <c r="C37">
        <v>5.6581724407923986</v>
      </c>
      <c r="D37">
        <v>0</v>
      </c>
    </row>
    <row r="38" spans="1:4" x14ac:dyDescent="0.35">
      <c r="A38" t="s">
        <v>146</v>
      </c>
      <c r="B38">
        <v>37</v>
      </c>
      <c r="C38">
        <v>42.802769987687775</v>
      </c>
      <c r="D38">
        <v>1.7629939086035005</v>
      </c>
    </row>
    <row r="39" spans="1:4" x14ac:dyDescent="0.35">
      <c r="A39" t="s">
        <v>147</v>
      </c>
      <c r="B39">
        <v>38</v>
      </c>
      <c r="C39">
        <v>49.644325034176873</v>
      </c>
      <c r="D39">
        <v>9.9953211192517788</v>
      </c>
    </row>
    <row r="40" spans="1:4" x14ac:dyDescent="0.35">
      <c r="A40" t="s">
        <v>148</v>
      </c>
      <c r="B40">
        <v>39</v>
      </c>
      <c r="C40">
        <v>127.80584658580008</v>
      </c>
      <c r="D40">
        <v>1.108632700016079E-2</v>
      </c>
    </row>
    <row r="41" spans="1:4" x14ac:dyDescent="0.35">
      <c r="A41" t="s">
        <v>149</v>
      </c>
      <c r="B41">
        <v>40</v>
      </c>
      <c r="C41">
        <v>240.43342706579014</v>
      </c>
      <c r="D41">
        <v>50.677846326794473</v>
      </c>
    </row>
    <row r="42" spans="1:4" x14ac:dyDescent="0.35">
      <c r="A42" t="s">
        <v>150</v>
      </c>
      <c r="B42">
        <v>41</v>
      </c>
      <c r="C42">
        <v>262.88014741470687</v>
      </c>
      <c r="D42">
        <v>420.12492183110578</v>
      </c>
    </row>
    <row r="43" spans="1:4" x14ac:dyDescent="0.35">
      <c r="A43" t="s">
        <v>151</v>
      </c>
      <c r="B43">
        <v>42</v>
      </c>
      <c r="C43">
        <v>403.5566178372855</v>
      </c>
      <c r="D43">
        <v>213.39316873555236</v>
      </c>
    </row>
    <row r="44" spans="1:4" x14ac:dyDescent="0.35">
      <c r="A44" t="s">
        <v>152</v>
      </c>
      <c r="B44">
        <v>43</v>
      </c>
      <c r="C44">
        <v>1455.101797936645</v>
      </c>
      <c r="D44">
        <v>598.6014235645489</v>
      </c>
    </row>
    <row r="45" spans="1:4" x14ac:dyDescent="0.35">
      <c r="A45" t="s">
        <v>153</v>
      </c>
      <c r="B45">
        <v>44</v>
      </c>
      <c r="C45">
        <v>1002.446005302708</v>
      </c>
      <c r="D45">
        <v>420.65295386915273</v>
      </c>
    </row>
    <row r="46" spans="1:4" x14ac:dyDescent="0.35">
      <c r="A46" t="s">
        <v>154</v>
      </c>
      <c r="B46">
        <v>45</v>
      </c>
      <c r="C46">
        <v>1257.6044466418923</v>
      </c>
      <c r="D46">
        <v>601.22718291356989</v>
      </c>
    </row>
    <row r="47" spans="1:4" x14ac:dyDescent="0.35">
      <c r="A47" t="s">
        <v>155</v>
      </c>
      <c r="B47">
        <v>46</v>
      </c>
      <c r="C47">
        <v>1487.756336136091</v>
      </c>
      <c r="D47">
        <v>1440.0293280362168</v>
      </c>
    </row>
    <row r="48" spans="1:4" x14ac:dyDescent="0.35">
      <c r="A48" t="s">
        <v>156</v>
      </c>
      <c r="B48">
        <v>47</v>
      </c>
      <c r="C48">
        <v>612.37708383481424</v>
      </c>
      <c r="D48">
        <v>537.03729838339723</v>
      </c>
    </row>
    <row r="49" spans="1:4" x14ac:dyDescent="0.35">
      <c r="A49" t="s">
        <v>157</v>
      </c>
      <c r="B49">
        <v>48</v>
      </c>
      <c r="C49">
        <v>4140.6388634502528</v>
      </c>
      <c r="D49">
        <v>2529.1557547044422</v>
      </c>
    </row>
    <row r="50" spans="1:4" x14ac:dyDescent="0.35">
      <c r="A50" t="s">
        <v>158</v>
      </c>
      <c r="B50">
        <v>49</v>
      </c>
      <c r="C50">
        <v>320.39644910965575</v>
      </c>
      <c r="D50">
        <v>57.408285101694233</v>
      </c>
    </row>
    <row r="51" spans="1:4" x14ac:dyDescent="0.35">
      <c r="A51" t="s">
        <v>159</v>
      </c>
      <c r="B51">
        <v>50</v>
      </c>
      <c r="C51">
        <v>391.06169213101134</v>
      </c>
      <c r="D51">
        <v>618.44819365062745</v>
      </c>
    </row>
    <row r="52" spans="1:4" x14ac:dyDescent="0.35">
      <c r="A52" t="s">
        <v>160</v>
      </c>
      <c r="B52">
        <v>51</v>
      </c>
      <c r="C52">
        <v>17523.874075341511</v>
      </c>
      <c r="D52">
        <v>10667.134480591079</v>
      </c>
    </row>
    <row r="53" spans="1:4" x14ac:dyDescent="0.35">
      <c r="A53" t="s">
        <v>161</v>
      </c>
      <c r="B53">
        <v>52</v>
      </c>
      <c r="C53">
        <v>5950.3032953603715</v>
      </c>
      <c r="D53">
        <v>10859.884333625019</v>
      </c>
    </row>
    <row r="54" spans="1:4" x14ac:dyDescent="0.35">
      <c r="A54" t="s">
        <v>162</v>
      </c>
      <c r="B54">
        <v>53</v>
      </c>
      <c r="C54">
        <v>2099.3285012810388</v>
      </c>
      <c r="D54">
        <v>1831.6115355791444</v>
      </c>
    </row>
    <row r="55" spans="1:4" x14ac:dyDescent="0.35">
      <c r="A55" t="s">
        <v>163</v>
      </c>
      <c r="B55">
        <v>54</v>
      </c>
      <c r="C55">
        <v>401.0371949251674</v>
      </c>
      <c r="D55">
        <v>491.08818953886436</v>
      </c>
    </row>
    <row r="56" spans="1:4" x14ac:dyDescent="0.35">
      <c r="A56" t="s">
        <v>164</v>
      </c>
      <c r="B56">
        <v>55</v>
      </c>
      <c r="C56">
        <v>7904.1943718557077</v>
      </c>
      <c r="D56">
        <v>4876.7473659797224</v>
      </c>
    </row>
    <row r="57" spans="1:4" x14ac:dyDescent="0.35">
      <c r="A57" t="s">
        <v>165</v>
      </c>
      <c r="B57">
        <v>56</v>
      </c>
      <c r="C57">
        <v>10107.993455890875</v>
      </c>
      <c r="D57">
        <v>5097.4527937800094</v>
      </c>
    </row>
    <row r="58" spans="1:4" x14ac:dyDescent="0.35">
      <c r="A58" t="s">
        <v>166</v>
      </c>
      <c r="B58">
        <v>57</v>
      </c>
      <c r="C58">
        <v>4549.3262775846706</v>
      </c>
      <c r="D58">
        <v>352.24740478001485</v>
      </c>
    </row>
    <row r="59" spans="1:4" x14ac:dyDescent="0.35">
      <c r="A59" t="s">
        <v>167</v>
      </c>
      <c r="B59">
        <v>58</v>
      </c>
      <c r="C59">
        <v>5548.2555301007378</v>
      </c>
      <c r="D59">
        <v>651.14118196801326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331.01408651333907</v>
      </c>
      <c r="D61">
        <v>1304.1467073816382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6222.3654316256061</v>
      </c>
      <c r="D63">
        <v>4308.8034641706035</v>
      </c>
    </row>
    <row r="64" spans="1:4" x14ac:dyDescent="0.35">
      <c r="A64" t="s">
        <v>171</v>
      </c>
      <c r="B64">
        <v>63</v>
      </c>
      <c r="C64">
        <v>3818.5467315554824</v>
      </c>
      <c r="D64">
        <v>5707.2314062958048</v>
      </c>
    </row>
    <row r="65" spans="1:4" x14ac:dyDescent="0.35">
      <c r="A65" t="s">
        <v>172</v>
      </c>
      <c r="B65">
        <v>64</v>
      </c>
      <c r="C65">
        <v>112.24264966727597</v>
      </c>
      <c r="D65">
        <v>45.704106961395723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0.29190000034074365</v>
      </c>
      <c r="D67">
        <v>6.6614347924124786</v>
      </c>
    </row>
    <row r="68" spans="1:4" x14ac:dyDescent="0.35">
      <c r="A68" t="s">
        <v>175</v>
      </c>
      <c r="B68">
        <v>67</v>
      </c>
      <c r="C68">
        <v>2887.0870156024907</v>
      </c>
      <c r="D68">
        <v>952.68947162373149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8.9492583852911652E-3</v>
      </c>
      <c r="D70">
        <v>0</v>
      </c>
    </row>
    <row r="71" spans="1:4" x14ac:dyDescent="0.35">
      <c r="A71" t="s">
        <v>178</v>
      </c>
      <c r="B71">
        <v>70</v>
      </c>
      <c r="C71">
        <v>1103.4344869419069</v>
      </c>
      <c r="D71">
        <v>1198.1259263939421</v>
      </c>
    </row>
    <row r="72" spans="1:4" x14ac:dyDescent="0.35">
      <c r="A72" t="s">
        <v>179</v>
      </c>
      <c r="B72">
        <v>71</v>
      </c>
      <c r="C72">
        <v>470.73127640478492</v>
      </c>
      <c r="D72">
        <v>517.75230891357762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2478.0078854631538</v>
      </c>
      <c r="D74">
        <v>640.93402389777532</v>
      </c>
    </row>
    <row r="75" spans="1:4" x14ac:dyDescent="0.35">
      <c r="A75" t="s">
        <v>182</v>
      </c>
      <c r="B75">
        <v>74</v>
      </c>
      <c r="C75">
        <v>0.23264606912036651</v>
      </c>
      <c r="D75">
        <v>8.3166896520794037E-2</v>
      </c>
    </row>
    <row r="76" spans="1:4" x14ac:dyDescent="0.35">
      <c r="A76" t="s">
        <v>183</v>
      </c>
      <c r="B76">
        <v>75</v>
      </c>
      <c r="C76">
        <v>260.13939285863262</v>
      </c>
      <c r="D76">
        <v>961.7319325478868</v>
      </c>
    </row>
    <row r="77" spans="1:4" x14ac:dyDescent="0.35">
      <c r="A77" t="s">
        <v>184</v>
      </c>
      <c r="B77">
        <v>76</v>
      </c>
      <c r="C77">
        <v>157.94866934994567</v>
      </c>
      <c r="D77">
        <v>6.1146800682884308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912.74083199799361</v>
      </c>
      <c r="D79">
        <v>216.98132506225437</v>
      </c>
    </row>
    <row r="80" spans="1:4" x14ac:dyDescent="0.35">
      <c r="A80" t="s">
        <v>187</v>
      </c>
      <c r="B80">
        <v>79</v>
      </c>
      <c r="C80">
        <v>86.534192480523757</v>
      </c>
      <c r="D80">
        <v>31.576341565109065</v>
      </c>
    </row>
    <row r="81" spans="1:4" x14ac:dyDescent="0.35">
      <c r="A81" t="s">
        <v>188</v>
      </c>
      <c r="B81">
        <v>80</v>
      </c>
      <c r="C81">
        <v>7.9139926499147846</v>
      </c>
      <c r="D81">
        <v>5.6298888878542916</v>
      </c>
    </row>
    <row r="82" spans="1:4" x14ac:dyDescent="0.35">
      <c r="A82" t="s">
        <v>189</v>
      </c>
      <c r="B82">
        <v>81</v>
      </c>
      <c r="C82">
        <v>89.480301743056771</v>
      </c>
      <c r="D82">
        <v>28.007235192169034</v>
      </c>
    </row>
    <row r="83" spans="1:4" x14ac:dyDescent="0.35">
      <c r="A83" t="s">
        <v>190</v>
      </c>
      <c r="B83">
        <v>82</v>
      </c>
      <c r="C83">
        <v>8.4476420930405709</v>
      </c>
      <c r="D83">
        <v>0</v>
      </c>
    </row>
    <row r="84" spans="1:4" x14ac:dyDescent="0.35">
      <c r="A84" t="s">
        <v>191</v>
      </c>
      <c r="B84">
        <v>83</v>
      </c>
      <c r="C84">
        <v>8.3958165432073137</v>
      </c>
      <c r="D84">
        <v>25.726590036194327</v>
      </c>
    </row>
    <row r="85" spans="1:4" x14ac:dyDescent="0.35">
      <c r="A85" t="s">
        <v>192</v>
      </c>
      <c r="B85">
        <v>84</v>
      </c>
      <c r="C85">
        <v>32.156986518896936</v>
      </c>
      <c r="D85">
        <v>35.438921471648584</v>
      </c>
    </row>
    <row r="86" spans="1:4" x14ac:dyDescent="0.35">
      <c r="A86" t="s">
        <v>193</v>
      </c>
      <c r="B86">
        <v>85</v>
      </c>
      <c r="C86">
        <v>312.80815782459797</v>
      </c>
      <c r="D86">
        <v>1984.6185817212795</v>
      </c>
    </row>
    <row r="87" spans="1:4" x14ac:dyDescent="0.35">
      <c r="A87" t="s">
        <v>194</v>
      </c>
      <c r="B87">
        <v>86</v>
      </c>
      <c r="C87">
        <v>2427.0085282989216</v>
      </c>
      <c r="D87">
        <v>3303.4827533003322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36.770844337248981</v>
      </c>
      <c r="D89">
        <v>10.225136386070268</v>
      </c>
    </row>
    <row r="90" spans="1:4" x14ac:dyDescent="0.35">
      <c r="A90" t="s">
        <v>197</v>
      </c>
      <c r="B90">
        <v>89</v>
      </c>
      <c r="C90">
        <v>357.44855538364754</v>
      </c>
      <c r="D90">
        <v>172.23319978679893</v>
      </c>
    </row>
    <row r="91" spans="1:4" x14ac:dyDescent="0.35">
      <c r="A91" t="s">
        <v>198</v>
      </c>
      <c r="B91">
        <v>90</v>
      </c>
      <c r="C91">
        <v>18378.296907233726</v>
      </c>
      <c r="D91">
        <v>20956.776456967553</v>
      </c>
    </row>
    <row r="92" spans="1:4" x14ac:dyDescent="0.35">
      <c r="A92" t="s">
        <v>199</v>
      </c>
      <c r="B92">
        <v>91</v>
      </c>
      <c r="C92">
        <v>31.120267192731067</v>
      </c>
      <c r="D92">
        <v>0</v>
      </c>
    </row>
    <row r="93" spans="1:4" x14ac:dyDescent="0.35">
      <c r="A93" t="s">
        <v>200</v>
      </c>
      <c r="B93">
        <v>92</v>
      </c>
      <c r="C93">
        <v>14.945238251709059</v>
      </c>
      <c r="D93">
        <v>0</v>
      </c>
    </row>
    <row r="94" spans="1:4" x14ac:dyDescent="0.35">
      <c r="A94" t="s">
        <v>201</v>
      </c>
      <c r="B94">
        <v>93</v>
      </c>
      <c r="C94">
        <v>50.520094552962419</v>
      </c>
      <c r="D94">
        <v>4.6176188872523527</v>
      </c>
    </row>
    <row r="95" spans="1:4" x14ac:dyDescent="0.35">
      <c r="A95" t="s">
        <v>202</v>
      </c>
      <c r="B95">
        <v>94</v>
      </c>
      <c r="C95">
        <v>2.0848439723397512</v>
      </c>
      <c r="D95">
        <v>0</v>
      </c>
    </row>
    <row r="96" spans="1:4" x14ac:dyDescent="0.35">
      <c r="A96" t="s">
        <v>203</v>
      </c>
      <c r="B96">
        <v>95</v>
      </c>
      <c r="C96">
        <v>8.4224452148113791</v>
      </c>
      <c r="D96">
        <v>0</v>
      </c>
    </row>
    <row r="97" spans="1:4" x14ac:dyDescent="0.35">
      <c r="A97" t="s">
        <v>204</v>
      </c>
      <c r="B97">
        <v>96</v>
      </c>
      <c r="C97">
        <v>12366.40460630244</v>
      </c>
      <c r="D97">
        <v>11856.318229599749</v>
      </c>
    </row>
    <row r="98" spans="1:4" x14ac:dyDescent="0.35">
      <c r="A98" t="s">
        <v>205</v>
      </c>
      <c r="B98">
        <v>97</v>
      </c>
      <c r="C98">
        <v>1650.5990124791442</v>
      </c>
      <c r="D98">
        <v>1228.0808764439578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1013.3909731923477</v>
      </c>
      <c r="D100">
        <v>666.859050853957</v>
      </c>
    </row>
    <row r="101" spans="1:4" x14ac:dyDescent="0.35">
      <c r="A101" t="s">
        <v>208</v>
      </c>
      <c r="B101">
        <v>100</v>
      </c>
      <c r="C101">
        <v>180.89817740010466</v>
      </c>
      <c r="D101">
        <v>17.254572622686293</v>
      </c>
    </row>
    <row r="102" spans="1:4" x14ac:dyDescent="0.35">
      <c r="A102" t="s">
        <v>209</v>
      </c>
      <c r="B102">
        <v>101</v>
      </c>
      <c r="C102">
        <v>957.55903203799573</v>
      </c>
      <c r="D102">
        <v>251.03532879181932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1508.6611855355709</v>
      </c>
      <c r="D104">
        <v>1232.2006837976835</v>
      </c>
    </row>
    <row r="105" spans="1:4" x14ac:dyDescent="0.35">
      <c r="A105" t="s">
        <v>211</v>
      </c>
      <c r="B105">
        <v>104</v>
      </c>
      <c r="C105">
        <v>5642.7310029199371</v>
      </c>
      <c r="D105">
        <v>6999.2986379392487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3844.5157976360456</v>
      </c>
      <c r="D107">
        <v>1063.6998902458092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2868.0146406453796</v>
      </c>
      <c r="D109">
        <v>2290.1820579663977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752.64149567207187</v>
      </c>
      <c r="D111">
        <v>357.66704353453053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2140.3769274868619</v>
      </c>
      <c r="D113">
        <v>2063.3549144521521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1808.6638396991955</v>
      </c>
      <c r="D115">
        <v>1635.2285642916149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12212.94029621837</v>
      </c>
      <c r="D118">
        <v>9335.8318006015979</v>
      </c>
    </row>
    <row r="119" spans="1:4" x14ac:dyDescent="0.35">
      <c r="A119" t="s">
        <v>225</v>
      </c>
      <c r="B119">
        <v>118</v>
      </c>
      <c r="C119">
        <v>34272.139107171126</v>
      </c>
      <c r="D119">
        <v>33172.587627582405</v>
      </c>
    </row>
    <row r="120" spans="1:4" x14ac:dyDescent="0.35">
      <c r="A120" t="s">
        <v>226</v>
      </c>
      <c r="B120">
        <v>119</v>
      </c>
      <c r="C120">
        <v>8932.1451023765876</v>
      </c>
      <c r="D120">
        <v>5069.479122325055</v>
      </c>
    </row>
    <row r="121" spans="1:4" x14ac:dyDescent="0.35">
      <c r="A121" t="s">
        <v>227</v>
      </c>
      <c r="B121">
        <v>120</v>
      </c>
      <c r="C121">
        <v>15608.606996238235</v>
      </c>
      <c r="D121">
        <v>15750.547983900009</v>
      </c>
    </row>
    <row r="122" spans="1:4" x14ac:dyDescent="0.35">
      <c r="A122" t="s">
        <v>228</v>
      </c>
      <c r="B122">
        <v>121</v>
      </c>
      <c r="C122">
        <v>13456.226167422394</v>
      </c>
      <c r="D122">
        <v>11233.96224520724</v>
      </c>
    </row>
    <row r="123" spans="1:4" x14ac:dyDescent="0.35">
      <c r="A123" t="s">
        <v>229</v>
      </c>
      <c r="B123">
        <v>122</v>
      </c>
      <c r="C123">
        <v>11648.454186619803</v>
      </c>
      <c r="D123">
        <v>20807.410626432455</v>
      </c>
    </row>
    <row r="124" spans="1:4" x14ac:dyDescent="0.35">
      <c r="A124" t="s">
        <v>230</v>
      </c>
      <c r="B124">
        <v>123</v>
      </c>
      <c r="C124">
        <v>51152.862451991481</v>
      </c>
      <c r="D124">
        <v>57088.826354014782</v>
      </c>
    </row>
    <row r="125" spans="1:4" x14ac:dyDescent="0.35">
      <c r="A125" t="s">
        <v>231</v>
      </c>
      <c r="B125">
        <v>124</v>
      </c>
      <c r="C125">
        <v>16532.403445958462</v>
      </c>
      <c r="D125">
        <v>31399.04257960102</v>
      </c>
    </row>
    <row r="126" spans="1:4" x14ac:dyDescent="0.35">
      <c r="A126" t="s">
        <v>232</v>
      </c>
      <c r="B126">
        <v>125</v>
      </c>
      <c r="C126">
        <v>16118.313955534675</v>
      </c>
      <c r="D126">
        <v>13770.858491687719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4.5815289565223231E-2</v>
      </c>
      <c r="D143">
        <v>0.1457415296880131</v>
      </c>
    </row>
    <row r="144" spans="1:4" x14ac:dyDescent="0.35">
      <c r="A144" t="s">
        <v>250</v>
      </c>
      <c r="B144">
        <v>143</v>
      </c>
      <c r="C144">
        <v>9.1959075387438874E-2</v>
      </c>
      <c r="D144">
        <v>0.18896386805090773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2.5241427279736728E-4</v>
      </c>
      <c r="D146">
        <v>0</v>
      </c>
    </row>
    <row r="147" spans="1:4" x14ac:dyDescent="0.35">
      <c r="A147" t="s">
        <v>253</v>
      </c>
      <c r="B147">
        <v>146</v>
      </c>
      <c r="C147">
        <v>0.44461491463622771</v>
      </c>
      <c r="D147">
        <v>0.88125588373486574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23702.414550976839</v>
      </c>
      <c r="D151">
        <v>22153.126982939226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6335.3397352181573</v>
      </c>
      <c r="D153">
        <v>5192.2557633157785</v>
      </c>
    </row>
    <row r="154" spans="1:4" x14ac:dyDescent="0.35">
      <c r="A154" t="s">
        <v>260</v>
      </c>
      <c r="B154">
        <v>153</v>
      </c>
      <c r="C154">
        <v>566.73306101638184</v>
      </c>
      <c r="D154">
        <v>438.56542785124077</v>
      </c>
    </row>
    <row r="155" spans="1:4" x14ac:dyDescent="0.35">
      <c r="A155" t="s">
        <v>261</v>
      </c>
      <c r="B155">
        <v>154</v>
      </c>
      <c r="C155">
        <v>17760.931346478839</v>
      </c>
      <c r="D155">
        <v>14444.353908541611</v>
      </c>
    </row>
    <row r="156" spans="1:4" x14ac:dyDescent="0.35">
      <c r="A156" t="s">
        <v>327</v>
      </c>
      <c r="B156">
        <v>155</v>
      </c>
      <c r="C156">
        <v>14956.175049393203</v>
      </c>
      <c r="D156">
        <v>13822.795026945605</v>
      </c>
    </row>
    <row r="157" spans="1:4" x14ac:dyDescent="0.35">
      <c r="A157" t="s">
        <v>262</v>
      </c>
      <c r="B157">
        <v>156</v>
      </c>
      <c r="C157">
        <v>49329.093892120123</v>
      </c>
      <c r="D157">
        <v>37002.873679708857</v>
      </c>
    </row>
    <row r="158" spans="1:4" x14ac:dyDescent="0.35">
      <c r="A158" t="s">
        <v>263</v>
      </c>
      <c r="B158">
        <v>157</v>
      </c>
      <c r="C158">
        <v>2435.6089164235009</v>
      </c>
      <c r="D158">
        <v>1305.3005860277146</v>
      </c>
    </row>
    <row r="159" spans="1:4" x14ac:dyDescent="0.35">
      <c r="A159" t="s">
        <v>264</v>
      </c>
      <c r="B159">
        <v>158</v>
      </c>
      <c r="C159">
        <v>11850.573069336901</v>
      </c>
      <c r="D159">
        <v>5836.5629535199241</v>
      </c>
    </row>
    <row r="160" spans="1:4" x14ac:dyDescent="0.35">
      <c r="A160" t="s">
        <v>265</v>
      </c>
      <c r="B160">
        <v>159</v>
      </c>
      <c r="C160">
        <v>351.26472504645824</v>
      </c>
      <c r="D160">
        <v>82.369445548408478</v>
      </c>
    </row>
    <row r="161" spans="1:4" x14ac:dyDescent="0.35">
      <c r="A161" t="s">
        <v>266</v>
      </c>
      <c r="B161">
        <v>160</v>
      </c>
      <c r="C161">
        <v>6340.2689683119925</v>
      </c>
      <c r="D161">
        <v>11001.09889878447</v>
      </c>
    </row>
    <row r="162" spans="1:4" x14ac:dyDescent="0.35">
      <c r="A162" t="s">
        <v>267</v>
      </c>
      <c r="B162">
        <v>161</v>
      </c>
      <c r="C162">
        <v>143.27612479808516</v>
      </c>
      <c r="D162">
        <v>62.30676452340893</v>
      </c>
    </row>
    <row r="163" spans="1:4" x14ac:dyDescent="0.35">
      <c r="A163" t="s">
        <v>268</v>
      </c>
      <c r="B163">
        <v>162</v>
      </c>
      <c r="C163">
        <v>16650.429819802263</v>
      </c>
      <c r="D163">
        <v>14185.185038189547</v>
      </c>
    </row>
    <row r="164" spans="1:4" x14ac:dyDescent="0.35">
      <c r="A164" t="s">
        <v>269</v>
      </c>
      <c r="B164">
        <v>163</v>
      </c>
      <c r="C164">
        <v>8519.3408230793502</v>
      </c>
      <c r="D164">
        <v>5051.4091145958801</v>
      </c>
    </row>
    <row r="165" spans="1:4" x14ac:dyDescent="0.35">
      <c r="A165" t="s">
        <v>270</v>
      </c>
      <c r="B165">
        <v>164</v>
      </c>
      <c r="C165">
        <v>10892.236157139962</v>
      </c>
      <c r="D165">
        <v>10512.770097734099</v>
      </c>
    </row>
    <row r="166" spans="1:4" x14ac:dyDescent="0.35">
      <c r="A166" t="s">
        <v>271</v>
      </c>
      <c r="B166">
        <v>165</v>
      </c>
      <c r="C166">
        <v>24125.980002811157</v>
      </c>
      <c r="D166">
        <v>17446.457979666753</v>
      </c>
    </row>
    <row r="167" spans="1:4" x14ac:dyDescent="0.35">
      <c r="A167" t="s">
        <v>272</v>
      </c>
      <c r="B167">
        <v>166</v>
      </c>
      <c r="C167">
        <v>9072.4229033139927</v>
      </c>
      <c r="D167">
        <v>12175.966989605768</v>
      </c>
    </row>
    <row r="168" spans="1:4" x14ac:dyDescent="0.35">
      <c r="A168" t="s">
        <v>273</v>
      </c>
      <c r="B168">
        <v>167</v>
      </c>
      <c r="C168">
        <v>3896.6167437106756</v>
      </c>
      <c r="D168">
        <v>2251.6695108665631</v>
      </c>
    </row>
    <row r="169" spans="1:4" x14ac:dyDescent="0.35">
      <c r="A169" t="s">
        <v>274</v>
      </c>
      <c r="B169">
        <v>168</v>
      </c>
      <c r="C169">
        <v>25233.656351354599</v>
      </c>
      <c r="D169">
        <v>26020.416461662717</v>
      </c>
    </row>
    <row r="170" spans="1:4" x14ac:dyDescent="0.35">
      <c r="A170" t="s">
        <v>275</v>
      </c>
      <c r="B170">
        <v>169</v>
      </c>
      <c r="C170">
        <v>3729.4216361921149</v>
      </c>
      <c r="D170">
        <v>3427.907581831917</v>
      </c>
    </row>
    <row r="171" spans="1:4" x14ac:dyDescent="0.35">
      <c r="A171" t="s">
        <v>276</v>
      </c>
      <c r="B171">
        <v>170</v>
      </c>
      <c r="C171">
        <v>14458.657903859106</v>
      </c>
      <c r="D171">
        <v>10724.10272927081</v>
      </c>
    </row>
    <row r="172" spans="1:4" x14ac:dyDescent="0.35">
      <c r="A172" t="s">
        <v>277</v>
      </c>
      <c r="B172">
        <v>171</v>
      </c>
      <c r="C172">
        <v>3278.8657303795244</v>
      </c>
      <c r="D172">
        <v>4019.1914517540763</v>
      </c>
    </row>
    <row r="173" spans="1:4" x14ac:dyDescent="0.35">
      <c r="A173" t="s">
        <v>278</v>
      </c>
      <c r="B173">
        <v>172</v>
      </c>
      <c r="C173">
        <v>43231.381031723693</v>
      </c>
      <c r="D173">
        <v>43471.8028067747</v>
      </c>
    </row>
    <row r="174" spans="1:4" x14ac:dyDescent="0.35">
      <c r="A174" t="s">
        <v>279</v>
      </c>
      <c r="B174">
        <v>173</v>
      </c>
      <c r="C174">
        <v>14493.049695749696</v>
      </c>
      <c r="D174">
        <v>5460.5986563344413</v>
      </c>
    </row>
    <row r="175" spans="1:4" x14ac:dyDescent="0.35">
      <c r="A175" t="s">
        <v>280</v>
      </c>
      <c r="B175">
        <v>174</v>
      </c>
      <c r="C175">
        <v>11992.738820611068</v>
      </c>
      <c r="D175">
        <v>11867.871346645783</v>
      </c>
    </row>
    <row r="176" spans="1:4" x14ac:dyDescent="0.35">
      <c r="A176" t="s">
        <v>281</v>
      </c>
      <c r="B176">
        <v>175</v>
      </c>
      <c r="C176">
        <v>21171.65151687897</v>
      </c>
      <c r="D176">
        <v>21704.665001534719</v>
      </c>
    </row>
    <row r="177" spans="1:4" x14ac:dyDescent="0.35">
      <c r="A177" t="s">
        <v>282</v>
      </c>
      <c r="B177">
        <v>176</v>
      </c>
      <c r="C177">
        <v>113.03615472235872</v>
      </c>
      <c r="D177">
        <v>129.25731797149606</v>
      </c>
    </row>
    <row r="178" spans="1:4" x14ac:dyDescent="0.35">
      <c r="A178" t="s">
        <v>283</v>
      </c>
      <c r="B178">
        <v>177</v>
      </c>
      <c r="C178">
        <v>113.61069741464112</v>
      </c>
      <c r="D178">
        <v>129.71920268999747</v>
      </c>
    </row>
    <row r="179" spans="1:4" x14ac:dyDescent="0.35">
      <c r="A179" t="s">
        <v>284</v>
      </c>
      <c r="B179">
        <v>178</v>
      </c>
      <c r="C179">
        <v>40.435121044095347</v>
      </c>
      <c r="D179">
        <v>52.868201784208154</v>
      </c>
    </row>
    <row r="180" spans="1:4" x14ac:dyDescent="0.35">
      <c r="A180" t="s">
        <v>285</v>
      </c>
      <c r="B180">
        <v>179</v>
      </c>
      <c r="C180">
        <v>133.37087947511699</v>
      </c>
      <c r="D180">
        <v>256.72092302268703</v>
      </c>
    </row>
    <row r="181" spans="1:4" x14ac:dyDescent="0.35">
      <c r="A181" t="s">
        <v>286</v>
      </c>
      <c r="B181">
        <v>180</v>
      </c>
      <c r="C181">
        <v>28.831409247632255</v>
      </c>
      <c r="D181">
        <v>29.872436697617363</v>
      </c>
    </row>
    <row r="182" spans="1:4" x14ac:dyDescent="0.35">
      <c r="A182" t="s">
        <v>287</v>
      </c>
      <c r="B182">
        <v>181</v>
      </c>
      <c r="C182">
        <v>38.71945593103861</v>
      </c>
      <c r="D182">
        <v>51.767228909127816</v>
      </c>
    </row>
    <row r="183" spans="1:4" x14ac:dyDescent="0.35">
      <c r="A183" t="s">
        <v>288</v>
      </c>
      <c r="B183">
        <v>182</v>
      </c>
      <c r="C183">
        <v>87.886533491672211</v>
      </c>
      <c r="D183">
        <v>109.81660017308344</v>
      </c>
    </row>
    <row r="184" spans="1:4" x14ac:dyDescent="0.35">
      <c r="A184" t="s">
        <v>289</v>
      </c>
      <c r="B184">
        <v>183</v>
      </c>
      <c r="C184">
        <v>15.649221566271118</v>
      </c>
      <c r="D184">
        <v>16.499952372754148</v>
      </c>
    </row>
    <row r="185" spans="1:4" x14ac:dyDescent="0.35">
      <c r="A185" t="s">
        <v>290</v>
      </c>
      <c r="B185">
        <v>184</v>
      </c>
      <c r="C185">
        <v>3.2438745988803515</v>
      </c>
      <c r="D185">
        <v>2.3882069748983761</v>
      </c>
    </row>
    <row r="186" spans="1:4" x14ac:dyDescent="0.35">
      <c r="A186" t="s">
        <v>291</v>
      </c>
      <c r="B186">
        <v>185</v>
      </c>
      <c r="C186">
        <v>259.86776243687922</v>
      </c>
      <c r="D186">
        <v>325.91857455045107</v>
      </c>
    </row>
    <row r="187" spans="1:4" x14ac:dyDescent="0.35">
      <c r="A187" t="s">
        <v>292</v>
      </c>
      <c r="B187">
        <v>186</v>
      </c>
      <c r="C187">
        <v>542.57912413013094</v>
      </c>
      <c r="D187">
        <v>639.49129521007183</v>
      </c>
    </row>
    <row r="188" spans="1:4" x14ac:dyDescent="0.35">
      <c r="A188" t="s">
        <v>293</v>
      </c>
      <c r="B188">
        <v>187</v>
      </c>
      <c r="C188">
        <v>7.0410276612380596</v>
      </c>
      <c r="D188">
        <v>0</v>
      </c>
    </row>
    <row r="189" spans="1:4" x14ac:dyDescent="0.35">
      <c r="A189" t="s">
        <v>294</v>
      </c>
      <c r="B189">
        <v>188</v>
      </c>
      <c r="C189">
        <v>93.390750043857068</v>
      </c>
      <c r="D189">
        <v>97.112115125004252</v>
      </c>
    </row>
    <row r="190" spans="1:4" x14ac:dyDescent="0.35">
      <c r="A190" t="s">
        <v>295</v>
      </c>
      <c r="B190">
        <v>189</v>
      </c>
      <c r="C190">
        <v>175.95120070342495</v>
      </c>
      <c r="D190">
        <v>173.93899108358451</v>
      </c>
    </row>
    <row r="191" spans="1:4" x14ac:dyDescent="0.35">
      <c r="A191" t="s">
        <v>296</v>
      </c>
      <c r="B191">
        <v>190</v>
      </c>
      <c r="C191">
        <v>290.86610618579198</v>
      </c>
      <c r="D191">
        <v>318.65533954651823</v>
      </c>
    </row>
    <row r="192" spans="1:4" x14ac:dyDescent="0.35">
      <c r="A192" t="s">
        <v>297</v>
      </c>
      <c r="B192">
        <v>191</v>
      </c>
      <c r="C192">
        <v>215.89040852122602</v>
      </c>
      <c r="D192">
        <v>255.22210693862337</v>
      </c>
    </row>
    <row r="193" spans="1:4" x14ac:dyDescent="0.35">
      <c r="A193" t="s">
        <v>298</v>
      </c>
      <c r="B193">
        <v>192</v>
      </c>
      <c r="C193">
        <v>136.14582012594988</v>
      </c>
      <c r="D193">
        <v>143.69797512119229</v>
      </c>
    </row>
    <row r="194" spans="1:4" x14ac:dyDescent="0.35">
      <c r="A194" t="s">
        <v>299</v>
      </c>
      <c r="B194">
        <v>193</v>
      </c>
      <c r="C194">
        <v>275.56883863156867</v>
      </c>
      <c r="D194">
        <v>301.95653217217483</v>
      </c>
    </row>
    <row r="195" spans="1:4" x14ac:dyDescent="0.35">
      <c r="A195" t="s">
        <v>300</v>
      </c>
      <c r="B195">
        <v>194</v>
      </c>
      <c r="C195">
        <v>44.013094045472293</v>
      </c>
      <c r="D195">
        <v>46.013210595546717</v>
      </c>
    </row>
    <row r="196" spans="1:4" x14ac:dyDescent="0.35">
      <c r="A196" t="s">
        <v>301</v>
      </c>
      <c r="B196">
        <v>195</v>
      </c>
      <c r="C196">
        <v>74.932828776570787</v>
      </c>
      <c r="D196">
        <v>78.191803178158224</v>
      </c>
    </row>
    <row r="197" spans="1:4" x14ac:dyDescent="0.35">
      <c r="A197" t="s">
        <v>302</v>
      </c>
      <c r="B197">
        <v>196</v>
      </c>
      <c r="C197">
        <v>2023.0451725092119</v>
      </c>
      <c r="D197">
        <v>7744.9170724607211</v>
      </c>
    </row>
    <row r="198" spans="1:4" x14ac:dyDescent="0.35">
      <c r="A198" t="s">
        <v>303</v>
      </c>
      <c r="B198">
        <v>197</v>
      </c>
      <c r="C198">
        <v>6113.4915450582203</v>
      </c>
      <c r="D198">
        <v>6253.0546369782987</v>
      </c>
    </row>
    <row r="199" spans="1:4" x14ac:dyDescent="0.35">
      <c r="A199" t="s">
        <v>304</v>
      </c>
      <c r="B199">
        <v>198</v>
      </c>
      <c r="C199">
        <v>1955.680878366052</v>
      </c>
      <c r="D199">
        <v>1690.6377644526794</v>
      </c>
    </row>
    <row r="200" spans="1:4" x14ac:dyDescent="0.35">
      <c r="A200" t="s">
        <v>305</v>
      </c>
      <c r="B200">
        <v>199</v>
      </c>
      <c r="C200">
        <v>715.33706806018586</v>
      </c>
      <c r="D200">
        <v>679.80141383998432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01"/>
  <sheetViews>
    <sheetView workbookViewId="0">
      <selection activeCell="J48" sqref="J48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1.0511638220236588</v>
      </c>
      <c r="D2">
        <v>0</v>
      </c>
    </row>
    <row r="3" spans="1:4" x14ac:dyDescent="0.35">
      <c r="A3" t="s">
        <v>111</v>
      </c>
      <c r="B3">
        <v>2</v>
      </c>
      <c r="C3">
        <v>33.047783192889469</v>
      </c>
      <c r="D3">
        <v>341.11687497825653</v>
      </c>
    </row>
    <row r="4" spans="1:4" x14ac:dyDescent="0.35">
      <c r="A4" t="s">
        <v>112</v>
      </c>
      <c r="B4">
        <v>3</v>
      </c>
      <c r="C4">
        <v>84.866938576523751</v>
      </c>
      <c r="D4">
        <v>407.26081332948598</v>
      </c>
    </row>
    <row r="5" spans="1:4" x14ac:dyDescent="0.35">
      <c r="A5" t="s">
        <v>113</v>
      </c>
      <c r="B5">
        <v>4</v>
      </c>
      <c r="C5">
        <v>696.97990171427512</v>
      </c>
      <c r="D5">
        <v>373.20903139638773</v>
      </c>
    </row>
    <row r="6" spans="1:4" x14ac:dyDescent="0.35">
      <c r="A6" t="s">
        <v>114</v>
      </c>
      <c r="B6">
        <v>5</v>
      </c>
      <c r="C6">
        <v>89.011740807721111</v>
      </c>
      <c r="D6">
        <v>195.34312750086687</v>
      </c>
    </row>
    <row r="7" spans="1:4" x14ac:dyDescent="0.35">
      <c r="A7" t="s">
        <v>115</v>
      </c>
      <c r="B7">
        <v>6</v>
      </c>
      <c r="C7">
        <v>3.8439772825277385E-2</v>
      </c>
      <c r="D7">
        <v>0.450449582500759</v>
      </c>
    </row>
    <row r="8" spans="1:4" x14ac:dyDescent="0.35">
      <c r="A8" t="s">
        <v>116</v>
      </c>
      <c r="B8">
        <v>7</v>
      </c>
      <c r="C8">
        <v>0.15223091764987384</v>
      </c>
      <c r="D8">
        <v>0</v>
      </c>
    </row>
    <row r="9" spans="1:4" x14ac:dyDescent="0.35">
      <c r="A9" t="s">
        <v>117</v>
      </c>
      <c r="B9">
        <v>8</v>
      </c>
      <c r="C9">
        <v>121.26141458849331</v>
      </c>
      <c r="D9">
        <v>5.2130678934187574E-2</v>
      </c>
    </row>
    <row r="10" spans="1:4" x14ac:dyDescent="0.35">
      <c r="A10" t="s">
        <v>118</v>
      </c>
      <c r="B10">
        <v>9</v>
      </c>
      <c r="C10">
        <v>0.22161049374305281</v>
      </c>
      <c r="D10">
        <v>83.401856618142901</v>
      </c>
    </row>
    <row r="11" spans="1:4" x14ac:dyDescent="0.35">
      <c r="A11" t="s">
        <v>119</v>
      </c>
      <c r="B11">
        <v>10</v>
      </c>
      <c r="C11">
        <v>2.3431113301040054</v>
      </c>
      <c r="D11">
        <v>718.23554352465851</v>
      </c>
    </row>
    <row r="12" spans="1:4" x14ac:dyDescent="0.35">
      <c r="A12" t="s">
        <v>120</v>
      </c>
      <c r="B12">
        <v>11</v>
      </c>
      <c r="C12">
        <v>16.826827511852233</v>
      </c>
      <c r="D12">
        <v>160.40966765345621</v>
      </c>
    </row>
    <row r="13" spans="1:4" x14ac:dyDescent="0.35">
      <c r="A13" t="s">
        <v>121</v>
      </c>
      <c r="B13">
        <v>12</v>
      </c>
      <c r="C13">
        <v>20.572753815372003</v>
      </c>
      <c r="D13">
        <v>12.438140460427437</v>
      </c>
    </row>
    <row r="14" spans="1:4" x14ac:dyDescent="0.35">
      <c r="A14" t="s">
        <v>122</v>
      </c>
      <c r="B14">
        <v>13</v>
      </c>
      <c r="C14">
        <v>51.481797639630379</v>
      </c>
      <c r="D14">
        <v>11.816567786129246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4.9171628347533247E-2</v>
      </c>
      <c r="D16">
        <v>0.30204547157513961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69.766258438240087</v>
      </c>
      <c r="D19">
        <v>314.49625837303319</v>
      </c>
    </row>
    <row r="20" spans="1:4" x14ac:dyDescent="0.35">
      <c r="A20" t="s">
        <v>128</v>
      </c>
      <c r="B20">
        <v>19</v>
      </c>
      <c r="C20">
        <v>554.65293766163302</v>
      </c>
      <c r="D20">
        <v>385.54579618963112</v>
      </c>
    </row>
    <row r="21" spans="1:4" x14ac:dyDescent="0.35">
      <c r="A21" t="s">
        <v>129</v>
      </c>
      <c r="B21">
        <v>20</v>
      </c>
      <c r="C21">
        <v>9.4564785218666764E-2</v>
      </c>
      <c r="D21">
        <v>0</v>
      </c>
    </row>
    <row r="22" spans="1:4" x14ac:dyDescent="0.35">
      <c r="A22" t="s">
        <v>130</v>
      </c>
      <c r="B22">
        <v>21</v>
      </c>
      <c r="C22">
        <v>2.7556487827571732</v>
      </c>
      <c r="D22">
        <v>0</v>
      </c>
    </row>
    <row r="23" spans="1:4" x14ac:dyDescent="0.35">
      <c r="A23" t="s">
        <v>131</v>
      </c>
      <c r="B23">
        <v>22</v>
      </c>
      <c r="C23">
        <v>122.55138522213487</v>
      </c>
      <c r="D23">
        <v>0</v>
      </c>
    </row>
    <row r="24" spans="1:4" x14ac:dyDescent="0.35">
      <c r="A24" t="s">
        <v>132</v>
      </c>
      <c r="B24">
        <v>23</v>
      </c>
      <c r="C24">
        <v>1.9076300543844068E-4</v>
      </c>
      <c r="D24">
        <v>0</v>
      </c>
    </row>
    <row r="25" spans="1:4" x14ac:dyDescent="0.35">
      <c r="A25" t="s">
        <v>133</v>
      </c>
      <c r="B25">
        <v>24</v>
      </c>
      <c r="C25">
        <v>4.1421134921929503E-2</v>
      </c>
      <c r="D25">
        <v>0</v>
      </c>
    </row>
    <row r="26" spans="1:4" x14ac:dyDescent="0.35">
      <c r="A26" t="s">
        <v>134</v>
      </c>
      <c r="B26">
        <v>25</v>
      </c>
      <c r="C26">
        <v>3.5587335246147128E-2</v>
      </c>
      <c r="D26">
        <v>0</v>
      </c>
    </row>
    <row r="27" spans="1:4" x14ac:dyDescent="0.35">
      <c r="A27" t="s">
        <v>135</v>
      </c>
      <c r="B27">
        <v>26</v>
      </c>
      <c r="C27">
        <v>3.2483271042052717</v>
      </c>
      <c r="D27">
        <v>0</v>
      </c>
    </row>
    <row r="28" spans="1:4" x14ac:dyDescent="0.35">
      <c r="A28" t="s">
        <v>136</v>
      </c>
      <c r="B28">
        <v>27</v>
      </c>
      <c r="C28">
        <v>2.3906349979409862</v>
      </c>
      <c r="D28">
        <v>0</v>
      </c>
    </row>
    <row r="29" spans="1:4" x14ac:dyDescent="0.35">
      <c r="A29" t="s">
        <v>137</v>
      </c>
      <c r="B29">
        <v>28</v>
      </c>
      <c r="C29">
        <v>754.0363836013978</v>
      </c>
      <c r="D29">
        <v>1482.4768902054286</v>
      </c>
    </row>
    <row r="30" spans="1:4" x14ac:dyDescent="0.35">
      <c r="A30" t="s">
        <v>138</v>
      </c>
      <c r="B30">
        <v>29</v>
      </c>
      <c r="C30">
        <v>58.296794457356199</v>
      </c>
      <c r="D30">
        <v>659.03981971522285</v>
      </c>
    </row>
    <row r="31" spans="1:4" x14ac:dyDescent="0.35">
      <c r="A31" t="s">
        <v>139</v>
      </c>
      <c r="B31">
        <v>30</v>
      </c>
      <c r="C31">
        <v>0.8334496592789965</v>
      </c>
      <c r="D31">
        <v>0</v>
      </c>
    </row>
    <row r="32" spans="1:4" x14ac:dyDescent="0.35">
      <c r="A32" t="s">
        <v>140</v>
      </c>
      <c r="B32">
        <v>31</v>
      </c>
      <c r="C32">
        <v>4.6419086578616565E-4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0.12512598347071083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0.11847849780871282</v>
      </c>
      <c r="D36">
        <v>0</v>
      </c>
    </row>
    <row r="37" spans="1:4" x14ac:dyDescent="0.35">
      <c r="A37" t="s">
        <v>145</v>
      </c>
      <c r="B37">
        <v>36</v>
      </c>
      <c r="C37">
        <v>1.0820632412248181</v>
      </c>
      <c r="D37">
        <v>0</v>
      </c>
    </row>
    <row r="38" spans="1:4" x14ac:dyDescent="0.35">
      <c r="A38" t="s">
        <v>146</v>
      </c>
      <c r="B38">
        <v>37</v>
      </c>
      <c r="C38">
        <v>0.11035706653674594</v>
      </c>
      <c r="D38">
        <v>1.3089544614216206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0.32401273005188086</v>
      </c>
      <c r="D40">
        <v>0</v>
      </c>
    </row>
    <row r="41" spans="1:4" x14ac:dyDescent="0.35">
      <c r="A41" t="s">
        <v>149</v>
      </c>
      <c r="B41">
        <v>40</v>
      </c>
      <c r="C41">
        <v>22.871654104730659</v>
      </c>
      <c r="D41">
        <v>49.140194328695799</v>
      </c>
    </row>
    <row r="42" spans="1:4" x14ac:dyDescent="0.35">
      <c r="A42" t="s">
        <v>150</v>
      </c>
      <c r="B42">
        <v>41</v>
      </c>
      <c r="C42">
        <v>88.725360456431702</v>
      </c>
      <c r="D42">
        <v>70.328871471042518</v>
      </c>
    </row>
    <row r="43" spans="1:4" x14ac:dyDescent="0.35">
      <c r="A43" t="s">
        <v>151</v>
      </c>
      <c r="B43">
        <v>42</v>
      </c>
      <c r="C43">
        <v>27.109791425922495</v>
      </c>
      <c r="D43">
        <v>88.944681059715521</v>
      </c>
    </row>
    <row r="44" spans="1:4" x14ac:dyDescent="0.35">
      <c r="A44" t="s">
        <v>152</v>
      </c>
      <c r="B44">
        <v>43</v>
      </c>
      <c r="C44">
        <v>360.55573022540904</v>
      </c>
      <c r="D44">
        <v>261.95523589121535</v>
      </c>
    </row>
    <row r="45" spans="1:4" x14ac:dyDescent="0.35">
      <c r="A45" t="s">
        <v>153</v>
      </c>
      <c r="B45">
        <v>44</v>
      </c>
      <c r="C45">
        <v>171.59811900260129</v>
      </c>
      <c r="D45">
        <v>1588.9796082874268</v>
      </c>
    </row>
    <row r="46" spans="1:4" x14ac:dyDescent="0.35">
      <c r="A46" t="s">
        <v>154</v>
      </c>
      <c r="B46">
        <v>45</v>
      </c>
      <c r="C46">
        <v>141.07265266874373</v>
      </c>
      <c r="D46">
        <v>96.561844734750139</v>
      </c>
    </row>
    <row r="47" spans="1:4" x14ac:dyDescent="0.35">
      <c r="A47" t="s">
        <v>155</v>
      </c>
      <c r="B47">
        <v>46</v>
      </c>
      <c r="C47">
        <v>157.6727757965912</v>
      </c>
      <c r="D47">
        <v>22.33833743689938</v>
      </c>
    </row>
    <row r="48" spans="1:4" x14ac:dyDescent="0.35">
      <c r="A48" t="s">
        <v>156</v>
      </c>
      <c r="B48">
        <v>47</v>
      </c>
      <c r="C48">
        <v>241.00237334684911</v>
      </c>
      <c r="D48">
        <v>167.38611201325983</v>
      </c>
    </row>
    <row r="49" spans="1:4" x14ac:dyDescent="0.35">
      <c r="A49" t="s">
        <v>157</v>
      </c>
      <c r="B49">
        <v>48</v>
      </c>
      <c r="C49">
        <v>556.59217950677362</v>
      </c>
      <c r="D49">
        <v>1798.9155455450425</v>
      </c>
    </row>
    <row r="50" spans="1:4" x14ac:dyDescent="0.35">
      <c r="A50" t="s">
        <v>158</v>
      </c>
      <c r="B50">
        <v>49</v>
      </c>
      <c r="C50">
        <v>19.935183585114576</v>
      </c>
      <c r="D50">
        <v>3.9227775883810718</v>
      </c>
    </row>
    <row r="51" spans="1:4" x14ac:dyDescent="0.35">
      <c r="A51" t="s">
        <v>159</v>
      </c>
      <c r="B51">
        <v>50</v>
      </c>
      <c r="C51">
        <v>87.893372851421375</v>
      </c>
      <c r="D51">
        <v>172.73718684572319</v>
      </c>
    </row>
    <row r="52" spans="1:4" x14ac:dyDescent="0.35">
      <c r="A52" t="s">
        <v>160</v>
      </c>
      <c r="B52">
        <v>51</v>
      </c>
      <c r="C52">
        <v>2914.5475738522464</v>
      </c>
      <c r="D52">
        <v>7630.7494810122689</v>
      </c>
    </row>
    <row r="53" spans="1:4" x14ac:dyDescent="0.35">
      <c r="A53" t="s">
        <v>161</v>
      </c>
      <c r="B53">
        <v>52</v>
      </c>
      <c r="C53">
        <v>714.82547728300199</v>
      </c>
      <c r="D53">
        <v>661.31877984781534</v>
      </c>
    </row>
    <row r="54" spans="1:4" x14ac:dyDescent="0.35">
      <c r="A54" t="s">
        <v>162</v>
      </c>
      <c r="B54">
        <v>53</v>
      </c>
      <c r="C54">
        <v>572.77203341523261</v>
      </c>
      <c r="D54">
        <v>3305.4651458832309</v>
      </c>
    </row>
    <row r="55" spans="1:4" x14ac:dyDescent="0.35">
      <c r="A55" t="s">
        <v>163</v>
      </c>
      <c r="B55">
        <v>54</v>
      </c>
      <c r="C55">
        <v>94.844324523498472</v>
      </c>
      <c r="D55">
        <v>336.83828262012304</v>
      </c>
    </row>
    <row r="56" spans="1:4" x14ac:dyDescent="0.35">
      <c r="A56" t="s">
        <v>164</v>
      </c>
      <c r="B56">
        <v>55</v>
      </c>
      <c r="C56">
        <v>1143.7385884300702</v>
      </c>
      <c r="D56">
        <v>1076.8473684986566</v>
      </c>
    </row>
    <row r="57" spans="1:4" x14ac:dyDescent="0.35">
      <c r="A57" t="s">
        <v>165</v>
      </c>
      <c r="B57">
        <v>56</v>
      </c>
      <c r="C57">
        <v>1626.3982131703033</v>
      </c>
      <c r="D57">
        <v>419.9679915298737</v>
      </c>
    </row>
    <row r="58" spans="1:4" x14ac:dyDescent="0.35">
      <c r="A58" t="s">
        <v>166</v>
      </c>
      <c r="B58">
        <v>57</v>
      </c>
      <c r="C58">
        <v>471.62586642769395</v>
      </c>
      <c r="D58">
        <v>58.97243162215814</v>
      </c>
    </row>
    <row r="59" spans="1:4" x14ac:dyDescent="0.35">
      <c r="A59" t="s">
        <v>167</v>
      </c>
      <c r="B59">
        <v>58</v>
      </c>
      <c r="C59">
        <v>1267.3494199349816</v>
      </c>
      <c r="D59">
        <v>1251.8928155286669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22.451772793458311</v>
      </c>
      <c r="D61">
        <v>67.842947714662031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875.3846652657968</v>
      </c>
      <c r="D63">
        <v>344.37974446715117</v>
      </c>
    </row>
    <row r="64" spans="1:4" x14ac:dyDescent="0.35">
      <c r="A64" t="s">
        <v>171</v>
      </c>
      <c r="B64">
        <v>63</v>
      </c>
      <c r="C64">
        <v>516.40259663767733</v>
      </c>
      <c r="D64">
        <v>733.80195723688212</v>
      </c>
    </row>
    <row r="65" spans="1:4" x14ac:dyDescent="0.35">
      <c r="A65" t="s">
        <v>172</v>
      </c>
      <c r="B65">
        <v>64</v>
      </c>
      <c r="C65">
        <v>6.2111687764496226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21.284597614376732</v>
      </c>
      <c r="D67">
        <v>0</v>
      </c>
    </row>
    <row r="68" spans="1:4" x14ac:dyDescent="0.35">
      <c r="A68" t="s">
        <v>175</v>
      </c>
      <c r="B68">
        <v>67</v>
      </c>
      <c r="C68">
        <v>405.09504932515011</v>
      </c>
      <c r="D68">
        <v>1474.965245658874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1.5905128300868046E-4</v>
      </c>
      <c r="D70">
        <v>0</v>
      </c>
    </row>
    <row r="71" spans="1:4" x14ac:dyDescent="0.35">
      <c r="A71" t="s">
        <v>178</v>
      </c>
      <c r="B71">
        <v>70</v>
      </c>
      <c r="C71">
        <v>119.92083388061705</v>
      </c>
      <c r="D71">
        <v>129.53178219192444</v>
      </c>
    </row>
    <row r="72" spans="1:4" x14ac:dyDescent="0.35">
      <c r="A72" t="s">
        <v>179</v>
      </c>
      <c r="B72">
        <v>71</v>
      </c>
      <c r="C72">
        <v>32.830327095936291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259.53377243646003</v>
      </c>
      <c r="D74">
        <v>241.6635422872049</v>
      </c>
    </row>
    <row r="75" spans="1:4" x14ac:dyDescent="0.35">
      <c r="A75" t="s">
        <v>182</v>
      </c>
      <c r="B75">
        <v>74</v>
      </c>
      <c r="C75">
        <v>5.9671409716492213E-3</v>
      </c>
      <c r="D75">
        <v>1.1851202588255829E-3</v>
      </c>
    </row>
    <row r="76" spans="1:4" x14ac:dyDescent="0.35">
      <c r="A76" t="s">
        <v>183</v>
      </c>
      <c r="B76">
        <v>75</v>
      </c>
      <c r="C76">
        <v>5.3031335616379787</v>
      </c>
      <c r="D76">
        <v>57.78735969550565</v>
      </c>
    </row>
    <row r="77" spans="1:4" x14ac:dyDescent="0.35">
      <c r="A77" t="s">
        <v>184</v>
      </c>
      <c r="B77">
        <v>76</v>
      </c>
      <c r="C77">
        <v>28.224787242164957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93.853995278682703</v>
      </c>
      <c r="D79">
        <v>0</v>
      </c>
    </row>
    <row r="80" spans="1:4" x14ac:dyDescent="0.35">
      <c r="A80" t="s">
        <v>187</v>
      </c>
      <c r="B80">
        <v>79</v>
      </c>
      <c r="C80">
        <v>8.4453531414684644</v>
      </c>
      <c r="D80">
        <v>0</v>
      </c>
    </row>
    <row r="81" spans="1:4" x14ac:dyDescent="0.35">
      <c r="A81" t="s">
        <v>188</v>
      </c>
      <c r="B81">
        <v>80</v>
      </c>
      <c r="C81">
        <v>0.44210398978947718</v>
      </c>
      <c r="D81">
        <v>0</v>
      </c>
    </row>
    <row r="82" spans="1:4" x14ac:dyDescent="0.35">
      <c r="A82" t="s">
        <v>189</v>
      </c>
      <c r="B82">
        <v>81</v>
      </c>
      <c r="C82">
        <v>27.110681656068941</v>
      </c>
      <c r="D82">
        <v>0</v>
      </c>
    </row>
    <row r="83" spans="1:4" x14ac:dyDescent="0.35">
      <c r="A83" t="s">
        <v>190</v>
      </c>
      <c r="B83">
        <v>82</v>
      </c>
      <c r="C83">
        <v>3.8020234337536527</v>
      </c>
      <c r="D83">
        <v>0</v>
      </c>
    </row>
    <row r="84" spans="1:4" x14ac:dyDescent="0.35">
      <c r="A84" t="s">
        <v>191</v>
      </c>
      <c r="B84">
        <v>83</v>
      </c>
      <c r="C84">
        <v>4.1893569937688637</v>
      </c>
      <c r="D84">
        <v>0</v>
      </c>
    </row>
    <row r="85" spans="1:4" x14ac:dyDescent="0.35">
      <c r="A85" t="s">
        <v>192</v>
      </c>
      <c r="B85">
        <v>84</v>
      </c>
      <c r="C85">
        <v>0.67965526389653486</v>
      </c>
      <c r="D85">
        <v>0</v>
      </c>
    </row>
    <row r="86" spans="1:4" x14ac:dyDescent="0.35">
      <c r="A86" t="s">
        <v>193</v>
      </c>
      <c r="B86">
        <v>85</v>
      </c>
      <c r="C86">
        <v>2.7727176188063378</v>
      </c>
      <c r="D86">
        <v>0.13636020277772448</v>
      </c>
    </row>
    <row r="87" spans="1:4" x14ac:dyDescent="0.35">
      <c r="A87" t="s">
        <v>194</v>
      </c>
      <c r="B87">
        <v>86</v>
      </c>
      <c r="C87">
        <v>362.09453159231174</v>
      </c>
      <c r="D87">
        <v>73.999603504666183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13.287274723442493</v>
      </c>
      <c r="D89">
        <v>39.484357957370378</v>
      </c>
    </row>
    <row r="90" spans="1:4" x14ac:dyDescent="0.35">
      <c r="A90" t="s">
        <v>197</v>
      </c>
      <c r="B90">
        <v>89</v>
      </c>
      <c r="C90">
        <v>72.777519969850374</v>
      </c>
      <c r="D90">
        <v>153.2452619555111</v>
      </c>
    </row>
    <row r="91" spans="1:4" x14ac:dyDescent="0.35">
      <c r="A91" t="s">
        <v>198</v>
      </c>
      <c r="B91">
        <v>90</v>
      </c>
      <c r="C91">
        <v>1991.5443877608227</v>
      </c>
      <c r="D91">
        <v>1415.1817577906172</v>
      </c>
    </row>
    <row r="92" spans="1:4" x14ac:dyDescent="0.35">
      <c r="A92" t="s">
        <v>199</v>
      </c>
      <c r="B92">
        <v>91</v>
      </c>
      <c r="C92">
        <v>1.1628658321711758</v>
      </c>
      <c r="D92">
        <v>0</v>
      </c>
    </row>
    <row r="93" spans="1:4" x14ac:dyDescent="0.35">
      <c r="A93" t="s">
        <v>200</v>
      </c>
      <c r="B93">
        <v>92</v>
      </c>
      <c r="C93">
        <v>2.8774859768095817</v>
      </c>
      <c r="D93">
        <v>6.5672888236420004</v>
      </c>
    </row>
    <row r="94" spans="1:4" x14ac:dyDescent="0.35">
      <c r="A94" t="s">
        <v>201</v>
      </c>
      <c r="B94">
        <v>93</v>
      </c>
      <c r="C94">
        <v>2.3149121269371697</v>
      </c>
      <c r="D94">
        <v>0</v>
      </c>
    </row>
    <row r="95" spans="1:4" x14ac:dyDescent="0.35">
      <c r="A95" t="s">
        <v>202</v>
      </c>
      <c r="B95">
        <v>94</v>
      </c>
      <c r="C95">
        <v>1.3511994618006056</v>
      </c>
      <c r="D95">
        <v>5.8058370586225712</v>
      </c>
    </row>
    <row r="96" spans="1:4" x14ac:dyDescent="0.35">
      <c r="A96" t="s">
        <v>203</v>
      </c>
      <c r="B96">
        <v>95</v>
      </c>
      <c r="C96">
        <v>1.6251648070461726</v>
      </c>
      <c r="D96">
        <v>0</v>
      </c>
    </row>
    <row r="97" spans="1:4" x14ac:dyDescent="0.35">
      <c r="A97" t="s">
        <v>204</v>
      </c>
      <c r="B97">
        <v>96</v>
      </c>
      <c r="C97">
        <v>1989.9265040218854</v>
      </c>
      <c r="D97">
        <v>2901.4980727727611</v>
      </c>
    </row>
    <row r="98" spans="1:4" x14ac:dyDescent="0.35">
      <c r="A98" t="s">
        <v>205</v>
      </c>
      <c r="B98">
        <v>97</v>
      </c>
      <c r="C98">
        <v>317.13528892118075</v>
      </c>
      <c r="D98">
        <v>232.09179288439969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175.28450728896402</v>
      </c>
      <c r="D100">
        <v>135.09432688372607</v>
      </c>
    </row>
    <row r="101" spans="1:4" x14ac:dyDescent="0.35">
      <c r="A101" t="s">
        <v>208</v>
      </c>
      <c r="B101">
        <v>100</v>
      </c>
      <c r="C101">
        <v>16.217167032936683</v>
      </c>
      <c r="D101">
        <v>61.219771403800323</v>
      </c>
    </row>
    <row r="102" spans="1:4" x14ac:dyDescent="0.35">
      <c r="A102" t="s">
        <v>209</v>
      </c>
      <c r="B102">
        <v>101</v>
      </c>
      <c r="C102">
        <v>209.68045145528475</v>
      </c>
      <c r="D102">
        <v>419.98536345596028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164.44790681719272</v>
      </c>
      <c r="D104">
        <v>258.06956342721867</v>
      </c>
    </row>
    <row r="105" spans="1:4" x14ac:dyDescent="0.35">
      <c r="A105" t="s">
        <v>211</v>
      </c>
      <c r="B105">
        <v>104</v>
      </c>
      <c r="C105">
        <v>1521.1355790221241</v>
      </c>
      <c r="D105">
        <v>435.40299319177268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10.701841993452812</v>
      </c>
      <c r="D107">
        <v>20.462656485298446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452.60052402806542</v>
      </c>
      <c r="D109">
        <v>386.17782675862082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23.427770421984288</v>
      </c>
      <c r="D111">
        <v>40.066869964802038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155.86447728800263</v>
      </c>
      <c r="D113">
        <v>49.028145590553095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16.476240426703306</v>
      </c>
      <c r="D115">
        <v>25.339578091758831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2193.3423393282656</v>
      </c>
      <c r="D118">
        <v>4345.8960137653312</v>
      </c>
    </row>
    <row r="119" spans="1:4" x14ac:dyDescent="0.35">
      <c r="A119" t="s">
        <v>225</v>
      </c>
      <c r="B119">
        <v>118</v>
      </c>
      <c r="C119">
        <v>4768.1436423108498</v>
      </c>
      <c r="D119">
        <v>13613.522487115053</v>
      </c>
    </row>
    <row r="120" spans="1:4" x14ac:dyDescent="0.35">
      <c r="A120" t="s">
        <v>226</v>
      </c>
      <c r="B120">
        <v>119</v>
      </c>
      <c r="C120">
        <v>1178.3817110747041</v>
      </c>
      <c r="D120">
        <v>290.94355840493802</v>
      </c>
    </row>
    <row r="121" spans="1:4" x14ac:dyDescent="0.35">
      <c r="A121" t="s">
        <v>227</v>
      </c>
      <c r="B121">
        <v>120</v>
      </c>
      <c r="C121">
        <v>2333.871644910701</v>
      </c>
      <c r="D121">
        <v>6796.5579530065561</v>
      </c>
    </row>
    <row r="122" spans="1:4" x14ac:dyDescent="0.35">
      <c r="A122" t="s">
        <v>228</v>
      </c>
      <c r="B122">
        <v>121</v>
      </c>
      <c r="C122">
        <v>1614.9732951421363</v>
      </c>
      <c r="D122">
        <v>2061.1937493465239</v>
      </c>
    </row>
    <row r="123" spans="1:4" x14ac:dyDescent="0.35">
      <c r="A123" t="s">
        <v>229</v>
      </c>
      <c r="B123">
        <v>122</v>
      </c>
      <c r="C123">
        <v>1366.6749031851054</v>
      </c>
      <c r="D123">
        <v>4271.0148425380057</v>
      </c>
    </row>
    <row r="124" spans="1:4" x14ac:dyDescent="0.35">
      <c r="A124" t="s">
        <v>230</v>
      </c>
      <c r="B124">
        <v>123</v>
      </c>
      <c r="C124">
        <v>3436.2480330650087</v>
      </c>
      <c r="D124">
        <v>1030.5792472113499</v>
      </c>
    </row>
    <row r="125" spans="1:4" x14ac:dyDescent="0.35">
      <c r="A125" t="s">
        <v>231</v>
      </c>
      <c r="B125">
        <v>124</v>
      </c>
      <c r="C125">
        <v>1893.8576178486167</v>
      </c>
      <c r="D125">
        <v>1207.3039072187762</v>
      </c>
    </row>
    <row r="126" spans="1:4" x14ac:dyDescent="0.35">
      <c r="A126" t="s">
        <v>232</v>
      </c>
      <c r="B126">
        <v>125</v>
      </c>
      <c r="C126">
        <v>1731.8400598052469</v>
      </c>
      <c r="D126">
        <v>2441.43877571135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1.886934238199983E-3</v>
      </c>
      <c r="D143">
        <v>0</v>
      </c>
    </row>
    <row r="144" spans="1:4" x14ac:dyDescent="0.35">
      <c r="A144" t="s">
        <v>250</v>
      </c>
      <c r="B144">
        <v>143</v>
      </c>
      <c r="C144">
        <v>9.5623943308121677E-3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2.009740391357142E-2</v>
      </c>
    </row>
    <row r="147" spans="1:4" x14ac:dyDescent="0.35">
      <c r="A147" t="s">
        <v>253</v>
      </c>
      <c r="B147">
        <v>146</v>
      </c>
      <c r="C147">
        <v>0.49514652433976486</v>
      </c>
      <c r="D147">
        <v>0.55497293047454244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3287.3487893413735</v>
      </c>
      <c r="D151">
        <v>1315.5063785594859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477.82643320088397</v>
      </c>
      <c r="D153">
        <v>389.0226844609262</v>
      </c>
    </row>
    <row r="154" spans="1:4" x14ac:dyDescent="0.35">
      <c r="A154" t="s">
        <v>260</v>
      </c>
      <c r="B154">
        <v>153</v>
      </c>
      <c r="C154">
        <v>20.884896487471682</v>
      </c>
      <c r="D154">
        <v>12.430462982508512</v>
      </c>
    </row>
    <row r="155" spans="1:4" x14ac:dyDescent="0.35">
      <c r="A155" t="s">
        <v>261</v>
      </c>
      <c r="B155">
        <v>154</v>
      </c>
      <c r="C155">
        <v>3683.1929548352723</v>
      </c>
      <c r="D155">
        <v>2730.3817818014008</v>
      </c>
    </row>
    <row r="156" spans="1:4" x14ac:dyDescent="0.35">
      <c r="A156" t="s">
        <v>327</v>
      </c>
      <c r="B156">
        <v>155</v>
      </c>
      <c r="C156">
        <v>1704.6332013591857</v>
      </c>
      <c r="D156">
        <v>1420.8657763305691</v>
      </c>
    </row>
    <row r="157" spans="1:4" x14ac:dyDescent="0.35">
      <c r="A157" t="s">
        <v>262</v>
      </c>
      <c r="B157">
        <v>156</v>
      </c>
      <c r="C157">
        <v>7592.5049333968</v>
      </c>
      <c r="D157">
        <v>9032.9591438993884</v>
      </c>
    </row>
    <row r="158" spans="1:4" x14ac:dyDescent="0.35">
      <c r="A158" t="s">
        <v>263</v>
      </c>
      <c r="B158">
        <v>157</v>
      </c>
      <c r="C158">
        <v>303.87581200507702</v>
      </c>
      <c r="D158">
        <v>613.41605767549743</v>
      </c>
    </row>
    <row r="159" spans="1:4" x14ac:dyDescent="0.35">
      <c r="A159" t="s">
        <v>264</v>
      </c>
      <c r="B159">
        <v>158</v>
      </c>
      <c r="C159">
        <v>3874.9758758718599</v>
      </c>
      <c r="D159">
        <v>4586.4970573621758</v>
      </c>
    </row>
    <row r="160" spans="1:4" x14ac:dyDescent="0.35">
      <c r="A160" t="s">
        <v>265</v>
      </c>
      <c r="B160">
        <v>159</v>
      </c>
      <c r="C160">
        <v>159.05894972966797</v>
      </c>
      <c r="D160">
        <v>208.00965416720987</v>
      </c>
    </row>
    <row r="161" spans="1:4" x14ac:dyDescent="0.35">
      <c r="A161" t="s">
        <v>266</v>
      </c>
      <c r="B161">
        <v>160</v>
      </c>
      <c r="C161">
        <v>10800.841257892505</v>
      </c>
      <c r="D161">
        <v>2499.5900012051225</v>
      </c>
    </row>
    <row r="162" spans="1:4" x14ac:dyDescent="0.35">
      <c r="A162" t="s">
        <v>267</v>
      </c>
      <c r="B162">
        <v>161</v>
      </c>
      <c r="C162">
        <v>194.2159887527398</v>
      </c>
      <c r="D162">
        <v>210.68163509748788</v>
      </c>
    </row>
    <row r="163" spans="1:4" x14ac:dyDescent="0.35">
      <c r="A163" t="s">
        <v>268</v>
      </c>
      <c r="B163">
        <v>162</v>
      </c>
      <c r="C163">
        <v>2476.4037867920929</v>
      </c>
      <c r="D163">
        <v>1968.7446887440149</v>
      </c>
    </row>
    <row r="164" spans="1:4" x14ac:dyDescent="0.35">
      <c r="A164" t="s">
        <v>269</v>
      </c>
      <c r="B164">
        <v>163</v>
      </c>
      <c r="C164">
        <v>1725.1841243828089</v>
      </c>
      <c r="D164">
        <v>2153.1524770762771</v>
      </c>
    </row>
    <row r="165" spans="1:4" x14ac:dyDescent="0.35">
      <c r="A165" t="s">
        <v>270</v>
      </c>
      <c r="B165">
        <v>164</v>
      </c>
      <c r="C165">
        <v>1767.4754527350799</v>
      </c>
      <c r="D165">
        <v>1187.7877608811652</v>
      </c>
    </row>
    <row r="166" spans="1:4" x14ac:dyDescent="0.35">
      <c r="A166" t="s">
        <v>271</v>
      </c>
      <c r="B166">
        <v>165</v>
      </c>
      <c r="C166">
        <v>1626.8803541236321</v>
      </c>
      <c r="D166">
        <v>1402.7610518939005</v>
      </c>
    </row>
    <row r="167" spans="1:4" x14ac:dyDescent="0.35">
      <c r="A167" t="s">
        <v>272</v>
      </c>
      <c r="B167">
        <v>166</v>
      </c>
      <c r="C167">
        <v>659.4029080610386</v>
      </c>
      <c r="D167">
        <v>690.85542016971704</v>
      </c>
    </row>
    <row r="168" spans="1:4" x14ac:dyDescent="0.35">
      <c r="A168" t="s">
        <v>273</v>
      </c>
      <c r="B168">
        <v>167</v>
      </c>
      <c r="C168">
        <v>229.18664092714991</v>
      </c>
      <c r="D168">
        <v>131.28237656213409</v>
      </c>
    </row>
    <row r="169" spans="1:4" x14ac:dyDescent="0.35">
      <c r="A169" t="s">
        <v>274</v>
      </c>
      <c r="B169">
        <v>168</v>
      </c>
      <c r="C169">
        <v>3255.6053605718716</v>
      </c>
      <c r="D169">
        <v>2117.9828252887742</v>
      </c>
    </row>
    <row r="170" spans="1:4" x14ac:dyDescent="0.35">
      <c r="A170" t="s">
        <v>275</v>
      </c>
      <c r="B170">
        <v>169</v>
      </c>
      <c r="C170">
        <v>955.69674682992979</v>
      </c>
      <c r="D170">
        <v>1192.6878977484052</v>
      </c>
    </row>
    <row r="171" spans="1:4" x14ac:dyDescent="0.35">
      <c r="A171" t="s">
        <v>276</v>
      </c>
      <c r="B171">
        <v>170</v>
      </c>
      <c r="C171">
        <v>2775.2033049863471</v>
      </c>
      <c r="D171">
        <v>2645.1309482174856</v>
      </c>
    </row>
    <row r="172" spans="1:4" x14ac:dyDescent="0.35">
      <c r="A172" t="s">
        <v>277</v>
      </c>
      <c r="B172">
        <v>171</v>
      </c>
      <c r="C172">
        <v>779.32520110919825</v>
      </c>
      <c r="D172">
        <v>2414.1184559496792</v>
      </c>
    </row>
    <row r="173" spans="1:4" x14ac:dyDescent="0.35">
      <c r="A173" t="s">
        <v>278</v>
      </c>
      <c r="B173">
        <v>172</v>
      </c>
      <c r="C173">
        <v>7163.0775466650575</v>
      </c>
      <c r="D173">
        <v>10492.476035487176</v>
      </c>
    </row>
    <row r="174" spans="1:4" x14ac:dyDescent="0.35">
      <c r="A174" t="s">
        <v>279</v>
      </c>
      <c r="B174">
        <v>173</v>
      </c>
      <c r="C174">
        <v>1991.1677974870545</v>
      </c>
      <c r="D174">
        <v>907.31830356362582</v>
      </c>
    </row>
    <row r="175" spans="1:4" x14ac:dyDescent="0.35">
      <c r="A175" t="s">
        <v>280</v>
      </c>
      <c r="B175">
        <v>174</v>
      </c>
      <c r="C175">
        <v>1523.3979788579411</v>
      </c>
      <c r="D175">
        <v>551.46361303338904</v>
      </c>
    </row>
    <row r="176" spans="1:4" x14ac:dyDescent="0.35">
      <c r="A176" t="s">
        <v>281</v>
      </c>
      <c r="B176">
        <v>175</v>
      </c>
      <c r="C176">
        <v>3182.2851050363761</v>
      </c>
      <c r="D176">
        <v>1148.7272313170104</v>
      </c>
    </row>
    <row r="177" spans="1:4" x14ac:dyDescent="0.35">
      <c r="A177" t="s">
        <v>282</v>
      </c>
      <c r="B177">
        <v>176</v>
      </c>
      <c r="C177">
        <v>92.581862295702322</v>
      </c>
      <c r="D177">
        <v>112.98591080224662</v>
      </c>
    </row>
    <row r="178" spans="1:4" x14ac:dyDescent="0.35">
      <c r="A178" t="s">
        <v>283</v>
      </c>
      <c r="B178">
        <v>177</v>
      </c>
      <c r="C178">
        <v>91.416451536509427</v>
      </c>
      <c r="D178">
        <v>113.0411076342899</v>
      </c>
    </row>
    <row r="179" spans="1:4" x14ac:dyDescent="0.35">
      <c r="A179" t="s">
        <v>284</v>
      </c>
      <c r="B179">
        <v>178</v>
      </c>
      <c r="C179">
        <v>26.392103425525232</v>
      </c>
      <c r="D179">
        <v>36.829212934206545</v>
      </c>
    </row>
    <row r="180" spans="1:4" x14ac:dyDescent="0.35">
      <c r="A180" t="s">
        <v>285</v>
      </c>
      <c r="B180">
        <v>179</v>
      </c>
      <c r="C180">
        <v>68.929259501200022</v>
      </c>
      <c r="D180">
        <v>110.11057801209795</v>
      </c>
    </row>
    <row r="181" spans="1:4" x14ac:dyDescent="0.35">
      <c r="A181" t="s">
        <v>286</v>
      </c>
      <c r="B181">
        <v>180</v>
      </c>
      <c r="C181">
        <v>24.517993311869926</v>
      </c>
      <c r="D181">
        <v>25.518265885367438</v>
      </c>
    </row>
    <row r="182" spans="1:4" x14ac:dyDescent="0.35">
      <c r="A182" t="s">
        <v>287</v>
      </c>
      <c r="B182">
        <v>181</v>
      </c>
      <c r="C182">
        <v>30.590658399840947</v>
      </c>
      <c r="D182">
        <v>46.812624936950982</v>
      </c>
    </row>
    <row r="183" spans="1:4" x14ac:dyDescent="0.35">
      <c r="A183" t="s">
        <v>288</v>
      </c>
      <c r="B183">
        <v>182</v>
      </c>
      <c r="C183">
        <v>45.875785294403755</v>
      </c>
      <c r="D183">
        <v>82.070413871608608</v>
      </c>
    </row>
    <row r="184" spans="1:4" x14ac:dyDescent="0.35">
      <c r="A184" t="s">
        <v>289</v>
      </c>
      <c r="B184">
        <v>183</v>
      </c>
      <c r="C184">
        <v>4.5847580298934982</v>
      </c>
      <c r="D184">
        <v>5.1134918315007374</v>
      </c>
    </row>
    <row r="185" spans="1:4" x14ac:dyDescent="0.35">
      <c r="A185" t="s">
        <v>290</v>
      </c>
      <c r="B185">
        <v>184</v>
      </c>
      <c r="C185">
        <v>0.92387501109061632</v>
      </c>
      <c r="D185">
        <v>0.67212766994269302</v>
      </c>
    </row>
    <row r="186" spans="1:4" x14ac:dyDescent="0.35">
      <c r="A186" t="s">
        <v>291</v>
      </c>
      <c r="B186">
        <v>185</v>
      </c>
      <c r="C186">
        <v>41.938419261182347</v>
      </c>
      <c r="D186">
        <v>71.081667051597222</v>
      </c>
    </row>
    <row r="187" spans="1:4" x14ac:dyDescent="0.35">
      <c r="A187" t="s">
        <v>292</v>
      </c>
      <c r="B187">
        <v>186</v>
      </c>
      <c r="C187">
        <v>19.337135574906835</v>
      </c>
      <c r="D187">
        <v>30.070284673770281</v>
      </c>
    </row>
    <row r="188" spans="1:4" x14ac:dyDescent="0.35">
      <c r="A188" t="s">
        <v>293</v>
      </c>
      <c r="B188">
        <v>187</v>
      </c>
      <c r="C188">
        <v>0.75100546354187259</v>
      </c>
      <c r="D188">
        <v>0</v>
      </c>
    </row>
    <row r="189" spans="1:4" x14ac:dyDescent="0.35">
      <c r="A189" t="s">
        <v>294</v>
      </c>
      <c r="B189">
        <v>188</v>
      </c>
      <c r="C189">
        <v>18.446167272615575</v>
      </c>
      <c r="D189">
        <v>21.33924069689558</v>
      </c>
    </row>
    <row r="190" spans="1:4" x14ac:dyDescent="0.35">
      <c r="A190" t="s">
        <v>295</v>
      </c>
      <c r="B190">
        <v>189</v>
      </c>
      <c r="C190">
        <v>31.85589344764691</v>
      </c>
      <c r="D190">
        <v>40.840369808855883</v>
      </c>
    </row>
    <row r="191" spans="1:4" x14ac:dyDescent="0.35">
      <c r="A191" t="s">
        <v>296</v>
      </c>
      <c r="B191">
        <v>190</v>
      </c>
      <c r="C191">
        <v>11.896870952098601</v>
      </c>
      <c r="D191">
        <v>4.4604210368107706</v>
      </c>
    </row>
    <row r="192" spans="1:4" x14ac:dyDescent="0.35">
      <c r="A192" t="s">
        <v>297</v>
      </c>
      <c r="B192">
        <v>191</v>
      </c>
      <c r="C192">
        <v>8.6806426454936325</v>
      </c>
      <c r="D192">
        <v>3.1126493984154955</v>
      </c>
    </row>
    <row r="193" spans="1:4" x14ac:dyDescent="0.35">
      <c r="A193" t="s">
        <v>298</v>
      </c>
      <c r="B193">
        <v>192</v>
      </c>
      <c r="C193">
        <v>4.8276733226183639</v>
      </c>
      <c r="D193">
        <v>0.25934689550558832</v>
      </c>
    </row>
    <row r="194" spans="1:4" x14ac:dyDescent="0.35">
      <c r="A194" t="s">
        <v>299</v>
      </c>
      <c r="B194">
        <v>193</v>
      </c>
      <c r="C194">
        <v>38.66014967554591</v>
      </c>
      <c r="D194">
        <v>65.141042031323607</v>
      </c>
    </row>
    <row r="195" spans="1:4" x14ac:dyDescent="0.35">
      <c r="A195" t="s">
        <v>300</v>
      </c>
      <c r="B195">
        <v>194</v>
      </c>
      <c r="C195">
        <v>2.3883615650799075</v>
      </c>
      <c r="D195">
        <v>0.65270781683005108</v>
      </c>
    </row>
    <row r="196" spans="1:4" x14ac:dyDescent="0.35">
      <c r="A196" t="s">
        <v>301</v>
      </c>
      <c r="B196">
        <v>195</v>
      </c>
      <c r="C196">
        <v>2.9737931739657499</v>
      </c>
      <c r="D196">
        <v>0.77965660551362526</v>
      </c>
    </row>
    <row r="197" spans="1:4" x14ac:dyDescent="0.35">
      <c r="A197" t="s">
        <v>302</v>
      </c>
      <c r="B197">
        <v>196</v>
      </c>
      <c r="C197">
        <v>313.78514801918624</v>
      </c>
      <c r="D197">
        <v>1128.8317312261504</v>
      </c>
    </row>
    <row r="198" spans="1:4" x14ac:dyDescent="0.35">
      <c r="A198" t="s">
        <v>303</v>
      </c>
      <c r="B198">
        <v>197</v>
      </c>
      <c r="C198">
        <v>1036.2229080986067</v>
      </c>
      <c r="D198">
        <v>517.75109015626651</v>
      </c>
    </row>
    <row r="199" spans="1:4" x14ac:dyDescent="0.35">
      <c r="A199" t="s">
        <v>304</v>
      </c>
      <c r="B199">
        <v>198</v>
      </c>
      <c r="C199">
        <v>218.29028999109499</v>
      </c>
      <c r="D199">
        <v>56.52128990113723</v>
      </c>
    </row>
    <row r="200" spans="1:4" x14ac:dyDescent="0.35">
      <c r="A200" t="s">
        <v>305</v>
      </c>
      <c r="B200">
        <v>199</v>
      </c>
      <c r="C200">
        <v>178.84761766985261</v>
      </c>
      <c r="D200">
        <v>60.140280868621154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About</vt:lpstr>
      <vt:lpstr>EXIOBASE output</vt:lpstr>
      <vt:lpstr>EXIOBASE imports exports</vt:lpstr>
      <vt:lpstr>OECD ICoE data</vt:lpstr>
      <vt:lpstr>OECD EU28 ICoE data</vt:lpstr>
      <vt:lpstr>OECD EU28 ICoE rearranged</vt:lpstr>
      <vt:lpstr>EXIOBASE EU 25 imports</vt:lpstr>
      <vt:lpstr>EU25 ICoE calcs</vt:lpstr>
      <vt:lpstr>EUROSTAT ICoE data</vt:lpstr>
      <vt:lpstr>EUROSTAT ISIC 20 21 ratio</vt:lpstr>
      <vt:lpstr>ISIC Code Mapping</vt:lpstr>
      <vt:lpstr>Domestic content share calcs</vt:lpstr>
      <vt:lpstr>BDCSoCbIC</vt:lpstr>
      <vt:lpstr>BESoP</vt:lpstr>
      <vt:lpstr>AUT</vt:lpstr>
      <vt:lpstr>BEL</vt:lpstr>
      <vt:lpstr>BGR</vt:lpstr>
      <vt:lpstr>HRV</vt:lpstr>
      <vt:lpstr>CYP</vt:lpstr>
      <vt:lpstr>CZE</vt:lpstr>
      <vt:lpstr>EST</vt:lpstr>
      <vt:lpstr>FIN</vt:lpstr>
      <vt:lpstr>FRA</vt:lpstr>
      <vt:lpstr>DEU</vt:lpstr>
      <vt:lpstr>GRC</vt:lpstr>
      <vt:lpstr>HUN</vt:lpstr>
      <vt:lpstr>IRL</vt:lpstr>
      <vt:lpstr>ITA</vt:lpstr>
      <vt:lpstr>LVA</vt:lpstr>
      <vt:lpstr>LTU</vt:lpstr>
      <vt:lpstr>LUX</vt:lpstr>
      <vt:lpstr>MLT</vt:lpstr>
      <vt:lpstr>NLD</vt:lpstr>
      <vt:lpstr>POL</vt:lpstr>
      <vt:lpstr>PRT</vt:lpstr>
      <vt:lpstr>ROU</vt:lpstr>
      <vt:lpstr>SVK</vt:lpstr>
      <vt:lpstr>SVN</vt:lpstr>
      <vt:lpstr>ESP</vt:lpstr>
      <vt:lpstr>SWE</vt:lpstr>
      <vt:lpstr>GBR</vt:lpstr>
      <vt:lpstr>DNK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2023-01-18T16:19:19Z</dcterms:modified>
</cp:coreProperties>
</file>