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energyinnovation.sharepoint.com/sites/EUEPSModeling/Shared Documents/InputData_Artelys/bldgs/DSCF/"/>
    </mc:Choice>
  </mc:AlternateContent>
  <xr:revisionPtr revIDLastSave="14" documentId="8_{7E6595F9-F0A5-4C33-A598-5A69E0B2758F}" xr6:coauthVersionLast="47" xr6:coauthVersionMax="47" xr10:uidLastSave="{D0E2107D-38E4-4646-90C5-CD2187B4A4B5}"/>
  <bookViews>
    <workbookView xWindow="-110" yWindow="-110" windowWidth="19420" windowHeight="11500" activeTab="2" xr2:uid="{223ABE85-AC3A-4AD5-948B-0AB9DEA36217}"/>
  </bookViews>
  <sheets>
    <sheet name="About" sheetId="1" r:id="rId1"/>
    <sheet name="Raw data" sheetId="2" r:id="rId2"/>
    <sheet name="DSCF"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2" l="1"/>
  <c r="B2" i="3" l="1"/>
  <c r="N7" i="2"/>
  <c r="O7" i="2"/>
  <c r="P7" i="2"/>
  <c r="Q7" i="2"/>
  <c r="N8" i="2"/>
  <c r="O8" i="2"/>
  <c r="P8" i="2"/>
  <c r="Q8" i="2"/>
  <c r="O6" i="2"/>
  <c r="P6" i="2"/>
  <c r="P9" i="2" s="1"/>
  <c r="V2" i="3" s="1"/>
  <c r="Q6" i="2"/>
  <c r="N6" i="2"/>
  <c r="I9" i="2"/>
  <c r="J9" i="2"/>
  <c r="K9" i="2"/>
  <c r="H9" i="2"/>
  <c r="D9" i="2"/>
  <c r="E9" i="2"/>
  <c r="C9" i="2"/>
  <c r="B9" i="2"/>
  <c r="O9" i="2" l="1"/>
  <c r="L2" i="3" s="1"/>
  <c r="Q9" i="2"/>
  <c r="AF2" i="3" s="1"/>
  <c r="N9" i="2"/>
  <c r="X2" i="3" l="1"/>
  <c r="Y2" i="3"/>
  <c r="Z2" i="3"/>
  <c r="AA2" i="3"/>
  <c r="AB2" i="3"/>
  <c r="AC2" i="3"/>
  <c r="AD2" i="3"/>
  <c r="AE2" i="3"/>
  <c r="W2" i="3"/>
  <c r="F2" i="3"/>
  <c r="C2" i="3"/>
  <c r="D2" i="3"/>
  <c r="E2" i="3"/>
  <c r="G2" i="3"/>
  <c r="H2" i="3"/>
  <c r="I2" i="3"/>
  <c r="J2" i="3"/>
  <c r="K2" i="3"/>
  <c r="U2" i="3"/>
  <c r="N2" i="3"/>
  <c r="O2" i="3"/>
  <c r="P2" i="3"/>
  <c r="Q2" i="3"/>
  <c r="R2" i="3"/>
  <c r="S2" i="3"/>
  <c r="T2" i="3"/>
  <c r="M2" i="3"/>
</calcChain>
</file>

<file path=xl/sharedStrings.xml><?xml version="1.0" encoding="utf-8"?>
<sst xmlns="http://schemas.openxmlformats.org/spreadsheetml/2006/main" count="34" uniqueCount="26">
  <si>
    <t>DSCF Distributed Solar Capacity Factor</t>
  </si>
  <si>
    <t>Sources</t>
  </si>
  <si>
    <t>Historic data</t>
  </si>
  <si>
    <t>SHELF Variable</t>
  </si>
  <si>
    <t>Comparison data</t>
  </si>
  <si>
    <t>TYNDP 2022</t>
  </si>
  <si>
    <t>Notes</t>
  </si>
  <si>
    <t>TYNDP</t>
  </si>
  <si>
    <t xml:space="preserve">Capacity </t>
  </si>
  <si>
    <t>Generation</t>
  </si>
  <si>
    <t>Capacity Factor</t>
  </si>
  <si>
    <t>Solar PV capacity (MW)</t>
  </si>
  <si>
    <t>Solar PV generation (GWh)</t>
  </si>
  <si>
    <t>Solar Capacity Factor</t>
  </si>
  <si>
    <t>TYNDP2022 - DE</t>
  </si>
  <si>
    <t>TYNDP2022 - GA</t>
  </si>
  <si>
    <t>TYNDP2022 - NT</t>
  </si>
  <si>
    <t>Mean</t>
  </si>
  <si>
    <t>SHELF Variable (ENTSO-E Transparency platform source)</t>
  </si>
  <si>
    <t>Data from the transparency platform is used, see SHELF variable</t>
  </si>
  <si>
    <t>Mean capacity factor</t>
  </si>
  <si>
    <t>Solar PV</t>
  </si>
  <si>
    <t xml:space="preserve">The 2020 mean capacity factor for solar is a but higher than the one in TYNDP </t>
  </si>
  <si>
    <t>The improved efficiency of solar panels is generally offset by the fact that the rapid development of solar panels means that they have to be installed in less sunny areas, thus reducing the load factor.</t>
  </si>
  <si>
    <t>A constant capacity factor for distributed solar PV is assumed until 2050, keeping the 2020 value.</t>
  </si>
  <si>
    <t>Capacity Factor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</si>
</sst>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b/>
      <sz val="14"/>
      <color theme="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4"/>
        <bgColor indexed="64"/>
      </patternFill>
    </fill>
    <fill>
      <patternFill patternType="solid">
        <fgColor theme="4" tint="0.39997558519241921"/>
        <bgColor indexed="64"/>
      </patternFill>
    </fill>
  </fills>
  <borders count="6">
    <border>
      <left/>
      <right/>
      <top/>
      <bottom/>
      <diagonal/>
    </border>
    <border>
      <left/>
      <right/>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4" fillId="2" borderId="0" xfId="0" applyFont="1" applyFill="1" applyAlignment="1">
      <alignment horizontal="left"/>
    </xf>
    <xf numFmtId="0" fontId="5" fillId="2" borderId="0" xfId="0" applyFont="1" applyFill="1"/>
    <xf numFmtId="0" fontId="0" fillId="2" borderId="0" xfId="0" applyFill="1"/>
    <xf numFmtId="0" fontId="4" fillId="2" borderId="0" xfId="0" applyFont="1" applyFill="1"/>
    <xf numFmtId="0" fontId="3" fillId="2" borderId="0" xfId="2" applyFill="1"/>
    <xf numFmtId="0" fontId="5" fillId="3" borderId="0" xfId="0" applyFont="1" applyFill="1"/>
    <xf numFmtId="0" fontId="6" fillId="2" borderId="0" xfId="0" applyFont="1" applyFill="1"/>
    <xf numFmtId="0" fontId="7" fillId="3" borderId="0" xfId="0" applyFont="1" applyFill="1"/>
    <xf numFmtId="0" fontId="5" fillId="0" borderId="0" xfId="0" applyFont="1"/>
    <xf numFmtId="0" fontId="2" fillId="0" borderId="1" xfId="0" applyFont="1" applyBorder="1" applyAlignment="1">
      <alignment horizontal="left"/>
    </xf>
    <xf numFmtId="0" fontId="0" fillId="0" borderId="0" xfId="0" applyAlignment="1">
      <alignment horizontal="left" indent="1"/>
    </xf>
    <xf numFmtId="1" fontId="2" fillId="0" borderId="0" xfId="1" applyNumberFormat="1" applyFont="1"/>
    <xf numFmtId="164" fontId="0" fillId="0" borderId="0" xfId="1" applyNumberFormat="1" applyFont="1"/>
    <xf numFmtId="164" fontId="0" fillId="0" borderId="0" xfId="0" applyNumberFormat="1"/>
    <xf numFmtId="1" fontId="0" fillId="0" borderId="0" xfId="0" applyNumberFormat="1"/>
    <xf numFmtId="0" fontId="8" fillId="0" borderId="0" xfId="0" applyFont="1" applyAlignment="1">
      <alignment horizontal="center" vertical="center"/>
    </xf>
    <xf numFmtId="0" fontId="2" fillId="0" borderId="0" xfId="0" applyFont="1"/>
    <xf numFmtId="0" fontId="8" fillId="2" borderId="0" xfId="0" applyFont="1" applyFill="1" applyAlignment="1">
      <alignment horizontal="center" vertical="center"/>
    </xf>
    <xf numFmtId="0" fontId="6" fillId="0" borderId="0" xfId="0" applyFont="1" applyAlignment="1">
      <alignment horizontal="left" indent="1"/>
    </xf>
    <xf numFmtId="0" fontId="2" fillId="0" borderId="2" xfId="0" applyFont="1" applyBorder="1"/>
    <xf numFmtId="0" fontId="0" fillId="0" borderId="4" xfId="0" applyBorder="1"/>
    <xf numFmtId="0" fontId="0" fillId="0" borderId="5" xfId="0" applyBorder="1"/>
    <xf numFmtId="0" fontId="2" fillId="0" borderId="3" xfId="0" applyFont="1" applyBorder="1"/>
    <xf numFmtId="0" fontId="6" fillId="0" borderId="0" xfId="0" applyFont="1"/>
    <xf numFmtId="0" fontId="6" fillId="2" borderId="0" xfId="0" applyFont="1" applyFill="1" applyAlignment="1">
      <alignment horizontal="left" vertical="center"/>
    </xf>
    <xf numFmtId="165" fontId="0" fillId="0" borderId="0" xfId="0" applyNumberFormat="1"/>
    <xf numFmtId="0" fontId="8" fillId="4" borderId="0" xfId="0" applyFont="1" applyFill="1" applyAlignment="1">
      <alignment horizontal="center" vertical="center"/>
    </xf>
    <xf numFmtId="0" fontId="8" fillId="5" borderId="0" xfId="0" applyFont="1" applyFill="1" applyAlignment="1">
      <alignment horizontal="center" vertical="center"/>
    </xf>
    <xf numFmtId="0" fontId="0" fillId="0" borderId="0" xfId="0" applyFill="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2</xdr:row>
      <xdr:rowOff>161192</xdr:rowOff>
    </xdr:from>
    <xdr:to>
      <xdr:col>3</xdr:col>
      <xdr:colOff>65062</xdr:colOff>
      <xdr:row>7</xdr:row>
      <xdr:rowOff>116741</xdr:rowOff>
    </xdr:to>
    <xdr:pic>
      <xdr:nvPicPr>
        <xdr:cNvPr id="2" name="Image 1">
          <a:extLst>
            <a:ext uri="{FF2B5EF4-FFF2-40B4-BE49-F238E27FC236}">
              <a16:creationId xmlns:a16="http://schemas.microsoft.com/office/drawing/2014/main" id="{091C7F99-C964-4E43-B1D8-888CF44C0B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8200" y="526317"/>
          <a:ext cx="2322487" cy="857249"/>
        </a:xfrm>
        <a:prstGeom prst="rect">
          <a:avLst/>
        </a:prstGeom>
      </xdr:spPr>
    </xdr:pic>
    <xdr:clientData/>
  </xdr:twoCellAnchor>
  <xdr:twoCellAnchor editAs="oneCell">
    <xdr:from>
      <xdr:col>4</xdr:col>
      <xdr:colOff>351203</xdr:colOff>
      <xdr:row>1</xdr:row>
      <xdr:rowOff>104775</xdr:rowOff>
    </xdr:from>
    <xdr:to>
      <xdr:col>8</xdr:col>
      <xdr:colOff>578445</xdr:colOff>
      <xdr:row>8</xdr:row>
      <xdr:rowOff>144780</xdr:rowOff>
    </xdr:to>
    <xdr:pic>
      <xdr:nvPicPr>
        <xdr:cNvPr id="3" name="Image 2" descr="Press Material">
          <a:extLst>
            <a:ext uri="{FF2B5EF4-FFF2-40B4-BE49-F238E27FC236}">
              <a16:creationId xmlns:a16="http://schemas.microsoft.com/office/drawing/2014/main" id="{F7510031-850A-4CFB-8F33-4A8405EB8B3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12003" y="282575"/>
          <a:ext cx="3275242" cy="1306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2022.entsos-tyndp-scenarios.eu/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A0B6-7E8E-4C1E-B3A8-5CF9EF68B47D}">
  <dimension ref="B10:D20"/>
  <sheetViews>
    <sheetView workbookViewId="0">
      <selection activeCell="C16" sqref="C16"/>
    </sheetView>
  </sheetViews>
  <sheetFormatPr defaultColWidth="10.81640625" defaultRowHeight="14.5" x14ac:dyDescent="0.35"/>
  <cols>
    <col min="1" max="2" width="10.81640625" style="3"/>
    <col min="3" max="3" width="22.54296875" style="3" bestFit="1" customWidth="1"/>
    <col min="4" max="16384" width="10.81640625" style="3"/>
  </cols>
  <sheetData>
    <row r="10" spans="2:4" x14ac:dyDescent="0.35">
      <c r="B10" s="1" t="s">
        <v>0</v>
      </c>
      <c r="C10" s="2"/>
    </row>
    <row r="11" spans="2:4" x14ac:dyDescent="0.35">
      <c r="B11" s="2"/>
      <c r="C11" s="2"/>
    </row>
    <row r="12" spans="2:4" x14ac:dyDescent="0.35">
      <c r="B12" s="4" t="s">
        <v>1</v>
      </c>
      <c r="C12" s="4" t="s">
        <v>2</v>
      </c>
      <c r="D12" s="3" t="s">
        <v>3</v>
      </c>
    </row>
    <row r="13" spans="2:4" x14ac:dyDescent="0.35">
      <c r="B13" s="2"/>
      <c r="C13" s="4" t="s">
        <v>4</v>
      </c>
      <c r="D13" s="5" t="s">
        <v>5</v>
      </c>
    </row>
    <row r="14" spans="2:4" x14ac:dyDescent="0.35">
      <c r="B14" s="4" t="s">
        <v>6</v>
      </c>
      <c r="C14" s="2"/>
    </row>
    <row r="15" spans="2:4" x14ac:dyDescent="0.35">
      <c r="B15" s="6"/>
      <c r="C15" s="25"/>
    </row>
    <row r="16" spans="2:4" x14ac:dyDescent="0.35">
      <c r="B16" s="6"/>
      <c r="C16" s="25"/>
    </row>
    <row r="17" spans="2:3" x14ac:dyDescent="0.35">
      <c r="B17" s="6"/>
      <c r="C17" s="8"/>
    </row>
    <row r="18" spans="2:3" x14ac:dyDescent="0.35">
      <c r="B18" s="9"/>
      <c r="C18" s="8"/>
    </row>
    <row r="19" spans="2:3" x14ac:dyDescent="0.35">
      <c r="B19" s="6"/>
      <c r="C19" s="8"/>
    </row>
    <row r="20" spans="2:3" x14ac:dyDescent="0.35">
      <c r="C20" s="7"/>
    </row>
  </sheetData>
  <hyperlinks>
    <hyperlink ref="D13" r:id="rId1" xr:uid="{84901C5E-BD51-4C05-AECF-0E04F330437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B8CA7-167C-4B51-9C5B-741377D187A5}">
  <dimension ref="A1:Q19"/>
  <sheetViews>
    <sheetView workbookViewId="0">
      <selection activeCell="B16" sqref="B16"/>
    </sheetView>
  </sheetViews>
  <sheetFormatPr defaultColWidth="11.453125" defaultRowHeight="14.5" x14ac:dyDescent="0.35"/>
  <cols>
    <col min="1" max="1" width="21.453125" customWidth="1"/>
    <col min="2" max="4" width="11.81640625" bestFit="1" customWidth="1"/>
    <col min="5" max="5" width="12.81640625" bestFit="1" customWidth="1"/>
    <col min="7" max="7" width="24" bestFit="1" customWidth="1"/>
    <col min="13" max="13" width="18.453125" bestFit="1" customWidth="1"/>
  </cols>
  <sheetData>
    <row r="1" spans="1:17" ht="14.5" customHeight="1" x14ac:dyDescent="0.35">
      <c r="A1" s="27" t="s">
        <v>7</v>
      </c>
      <c r="B1" s="27"/>
      <c r="C1" s="27"/>
      <c r="D1" s="27"/>
      <c r="E1" s="27"/>
      <c r="F1" s="27"/>
      <c r="G1" s="27"/>
      <c r="H1" s="27"/>
      <c r="I1" s="27"/>
      <c r="J1" s="27"/>
      <c r="K1" s="27"/>
      <c r="L1" s="27"/>
      <c r="M1" s="27"/>
      <c r="N1" s="27"/>
      <c r="O1" s="27"/>
      <c r="P1" s="27"/>
      <c r="Q1" s="27"/>
    </row>
    <row r="2" spans="1:17" ht="14.5" customHeight="1" x14ac:dyDescent="0.35">
      <c r="A2" s="27"/>
      <c r="B2" s="27"/>
      <c r="C2" s="27"/>
      <c r="D2" s="27"/>
      <c r="E2" s="27"/>
      <c r="F2" s="27"/>
      <c r="G2" s="27"/>
      <c r="H2" s="27"/>
      <c r="I2" s="27"/>
      <c r="J2" s="27"/>
      <c r="K2" s="27"/>
      <c r="L2" s="27"/>
      <c r="M2" s="27"/>
      <c r="N2" s="27"/>
      <c r="O2" s="27"/>
      <c r="P2" s="27"/>
      <c r="Q2" s="27"/>
    </row>
    <row r="3" spans="1:17" ht="14.5" customHeight="1" x14ac:dyDescent="0.35">
      <c r="A3" s="16"/>
      <c r="B3" s="16"/>
      <c r="C3" s="16"/>
      <c r="D3" s="16"/>
      <c r="E3" s="16"/>
      <c r="F3" s="16"/>
      <c r="G3" s="16"/>
      <c r="H3" s="16"/>
      <c r="I3" s="16"/>
      <c r="J3" s="16"/>
      <c r="K3" s="16"/>
      <c r="L3" s="16"/>
      <c r="M3" s="16"/>
      <c r="N3" s="16"/>
      <c r="O3" s="16"/>
      <c r="P3" s="16"/>
      <c r="Q3" s="16"/>
    </row>
    <row r="4" spans="1:17" ht="14.5" customHeight="1" x14ac:dyDescent="0.35">
      <c r="A4" s="28" t="s">
        <v>8</v>
      </c>
      <c r="B4" s="28"/>
      <c r="C4" s="28"/>
      <c r="D4" s="28"/>
      <c r="E4" s="28"/>
      <c r="F4" s="18"/>
      <c r="G4" s="28" t="s">
        <v>9</v>
      </c>
      <c r="H4" s="28"/>
      <c r="I4" s="28"/>
      <c r="J4" s="28"/>
      <c r="K4" s="28"/>
      <c r="L4" s="18"/>
      <c r="M4" s="28" t="s">
        <v>10</v>
      </c>
      <c r="N4" s="28"/>
      <c r="O4" s="28"/>
      <c r="P4" s="28"/>
      <c r="Q4" s="28"/>
    </row>
    <row r="5" spans="1:17" x14ac:dyDescent="0.35">
      <c r="A5" s="10" t="s">
        <v>11</v>
      </c>
      <c r="B5" s="12">
        <v>2025</v>
      </c>
      <c r="C5" s="12">
        <v>2030</v>
      </c>
      <c r="D5" s="12">
        <v>2040</v>
      </c>
      <c r="E5" s="12">
        <v>2050</v>
      </c>
      <c r="G5" s="10" t="s">
        <v>12</v>
      </c>
      <c r="H5" s="12">
        <v>2025</v>
      </c>
      <c r="I5" s="12">
        <v>2030</v>
      </c>
      <c r="J5" s="12">
        <v>2040</v>
      </c>
      <c r="K5" s="12">
        <v>2050</v>
      </c>
      <c r="M5" s="17" t="s">
        <v>13</v>
      </c>
      <c r="N5" s="12">
        <v>2025</v>
      </c>
      <c r="O5" s="12">
        <v>2030</v>
      </c>
      <c r="P5" s="12">
        <v>2040</v>
      </c>
      <c r="Q5" s="12">
        <v>2050</v>
      </c>
    </row>
    <row r="6" spans="1:17" x14ac:dyDescent="0.35">
      <c r="A6" s="11" t="s">
        <v>14</v>
      </c>
      <c r="C6">
        <v>679069.89504984976</v>
      </c>
      <c r="D6">
        <v>1340724.0097539995</v>
      </c>
      <c r="E6">
        <v>1844795.3749546981</v>
      </c>
      <c r="G6" s="11" t="s">
        <v>14</v>
      </c>
      <c r="I6">
        <v>795571.93298226991</v>
      </c>
      <c r="J6">
        <v>1488334.1744802301</v>
      </c>
      <c r="K6">
        <v>2003291.5888955495</v>
      </c>
      <c r="M6" s="11" t="s">
        <v>14</v>
      </c>
      <c r="N6" s="13" t="str">
        <f>IFERROR(H6*1000/B6/8760, "")</f>
        <v/>
      </c>
      <c r="O6" s="13">
        <f t="shared" ref="O6:Q6" si="0">IFERROR(I6*1000/C6/8760, "")</f>
        <v>0.13373986164427817</v>
      </c>
      <c r="P6" s="13">
        <f t="shared" si="0"/>
        <v>0.12672344213595452</v>
      </c>
      <c r="Q6" s="13">
        <f t="shared" si="0"/>
        <v>0.12396293786553264</v>
      </c>
    </row>
    <row r="7" spans="1:17" x14ac:dyDescent="0.35">
      <c r="A7" s="11" t="s">
        <v>15</v>
      </c>
      <c r="C7">
        <v>505032.6999999999</v>
      </c>
      <c r="D7">
        <v>948838.56000000017</v>
      </c>
      <c r="E7">
        <v>1169734.68</v>
      </c>
      <c r="G7" s="11" t="s">
        <v>15</v>
      </c>
      <c r="I7">
        <v>593654.65753545018</v>
      </c>
      <c r="J7">
        <v>1057768.6227420501</v>
      </c>
      <c r="K7">
        <v>1326394.8222506095</v>
      </c>
      <c r="M7" s="11" t="s">
        <v>15</v>
      </c>
      <c r="N7" s="13" t="str">
        <f t="shared" ref="N7:N8" si="1">IFERROR(H7*1000/B7/8760, "")</f>
        <v/>
      </c>
      <c r="O7" s="13">
        <f t="shared" ref="O7:O8" si="2">IFERROR(I7*1000/C7/8760, "")</f>
        <v>0.13418694774083278</v>
      </c>
      <c r="P7" s="13">
        <f t="shared" ref="P7:P8" si="3">IFERROR(J7*1000/D7/8760, "")</f>
        <v>0.12726068255359774</v>
      </c>
      <c r="Q7" s="13">
        <f t="shared" ref="Q7:Q8" si="4">IFERROR(K7*1000/E7/8760, "")</f>
        <v>0.12944382742150831</v>
      </c>
    </row>
    <row r="8" spans="1:17" x14ac:dyDescent="0.35">
      <c r="A8" s="11" t="s">
        <v>16</v>
      </c>
      <c r="B8">
        <v>258823.04413406007</v>
      </c>
      <c r="C8">
        <v>437265.75600000005</v>
      </c>
      <c r="D8">
        <v>642087.72599999991</v>
      </c>
      <c r="G8" s="11" t="s">
        <v>16</v>
      </c>
      <c r="H8">
        <v>308436.84432516008</v>
      </c>
      <c r="I8">
        <v>556804.26939500007</v>
      </c>
      <c r="J8">
        <v>797665.06547300005</v>
      </c>
      <c r="M8" s="11" t="s">
        <v>16</v>
      </c>
      <c r="N8" s="13">
        <f t="shared" si="1"/>
        <v>0.13603767602319586</v>
      </c>
      <c r="O8" s="13">
        <f t="shared" si="2"/>
        <v>0.14536270068556409</v>
      </c>
      <c r="P8" s="13">
        <f t="shared" si="3"/>
        <v>0.1418149766593004</v>
      </c>
      <c r="Q8" s="13" t="str">
        <f t="shared" si="4"/>
        <v/>
      </c>
    </row>
    <row r="9" spans="1:17" x14ac:dyDescent="0.35">
      <c r="A9" s="11" t="s">
        <v>17</v>
      </c>
      <c r="B9" s="15">
        <f>B8</f>
        <v>258823.04413406007</v>
      </c>
      <c r="C9" s="15">
        <f>AVERAGE(C6:C8)</f>
        <v>540456.11701661663</v>
      </c>
      <c r="D9" s="15">
        <f t="shared" ref="D9:E9" si="5">AVERAGE(D6:D8)</f>
        <v>977216.76525133324</v>
      </c>
      <c r="E9" s="15">
        <f t="shared" si="5"/>
        <v>1507265.0274773492</v>
      </c>
      <c r="F9" s="15"/>
      <c r="G9" s="15" t="s">
        <v>17</v>
      </c>
      <c r="H9" s="15">
        <f>AVERAGE(H6:H8)</f>
        <v>308436.84432516008</v>
      </c>
      <c r="I9" s="15">
        <f t="shared" ref="I9:K9" si="6">AVERAGE(I6:I8)</f>
        <v>648676.95330424013</v>
      </c>
      <c r="J9" s="15">
        <f t="shared" si="6"/>
        <v>1114589.2875650933</v>
      </c>
      <c r="K9" s="15">
        <f t="shared" si="6"/>
        <v>1664843.2055730796</v>
      </c>
      <c r="M9" s="11" t="s">
        <v>17</v>
      </c>
      <c r="N9" s="14">
        <f>AVERAGE(N6:N8)</f>
        <v>0.13603767602319586</v>
      </c>
      <c r="O9" s="14">
        <f t="shared" ref="O9:Q9" si="7">AVERAGE(O6:O8)</f>
        <v>0.13776317002355834</v>
      </c>
      <c r="P9" s="14">
        <f t="shared" si="7"/>
        <v>0.13193303378295088</v>
      </c>
      <c r="Q9" s="14">
        <f t="shared" si="7"/>
        <v>0.12670338264352049</v>
      </c>
    </row>
    <row r="12" spans="1:17" x14ac:dyDescent="0.35">
      <c r="A12" s="27" t="s">
        <v>18</v>
      </c>
      <c r="B12" s="27"/>
      <c r="C12" s="27"/>
      <c r="D12" s="27"/>
      <c r="E12" s="27"/>
      <c r="F12" s="27"/>
      <c r="G12" s="27"/>
      <c r="H12" s="27"/>
      <c r="I12" s="27"/>
      <c r="J12" s="27"/>
      <c r="K12" s="27"/>
      <c r="L12" s="27"/>
      <c r="M12" s="27"/>
      <c r="N12" s="27"/>
      <c r="O12" s="27"/>
      <c r="P12" s="27"/>
      <c r="Q12" s="27"/>
    </row>
    <row r="13" spans="1:17" x14ac:dyDescent="0.35">
      <c r="A13" s="27"/>
      <c r="B13" s="27"/>
      <c r="C13" s="27"/>
      <c r="D13" s="27"/>
      <c r="E13" s="27"/>
      <c r="F13" s="27"/>
      <c r="G13" s="27"/>
      <c r="H13" s="27"/>
      <c r="I13" s="27"/>
      <c r="J13" s="27"/>
      <c r="K13" s="27"/>
      <c r="L13" s="27"/>
      <c r="M13" s="27"/>
      <c r="N13" s="27"/>
      <c r="O13" s="27"/>
      <c r="P13" s="27"/>
      <c r="Q13" s="27"/>
    </row>
    <row r="14" spans="1:17" ht="15" thickBot="1" x14ac:dyDescent="0.4">
      <c r="A14" t="s">
        <v>19</v>
      </c>
    </row>
    <row r="15" spans="1:17" x14ac:dyDescent="0.35">
      <c r="A15" s="20" t="s">
        <v>20</v>
      </c>
      <c r="B15" s="23">
        <v>2020</v>
      </c>
    </row>
    <row r="16" spans="1:17" ht="15" thickBot="1" x14ac:dyDescent="0.4">
      <c r="A16" s="21" t="s">
        <v>21</v>
      </c>
      <c r="B16" s="22">
        <f>0.14008</f>
        <v>0.14008000000000001</v>
      </c>
    </row>
    <row r="17" spans="1:1" x14ac:dyDescent="0.35">
      <c r="A17" s="24" t="s">
        <v>22</v>
      </c>
    </row>
    <row r="18" spans="1:1" x14ac:dyDescent="0.35">
      <c r="A18" s="19" t="s">
        <v>23</v>
      </c>
    </row>
    <row r="19" spans="1:1" x14ac:dyDescent="0.35">
      <c r="A19" s="24" t="s">
        <v>24</v>
      </c>
    </row>
  </sheetData>
  <mergeCells count="5">
    <mergeCell ref="A12:Q13"/>
    <mergeCell ref="A1:Q2"/>
    <mergeCell ref="A4:E4"/>
    <mergeCell ref="G4:K4"/>
    <mergeCell ref="M4:Q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D713-9443-4F78-9E76-6BC017E85764}">
  <sheetPr>
    <tabColor theme="4"/>
  </sheetPr>
  <dimension ref="A1:AF7"/>
  <sheetViews>
    <sheetView tabSelected="1" workbookViewId="0">
      <selection activeCell="B3" sqref="B3"/>
    </sheetView>
  </sheetViews>
  <sheetFormatPr defaultColWidth="11.453125" defaultRowHeight="14.5" x14ac:dyDescent="0.35"/>
  <cols>
    <col min="1" max="1" width="28.1796875" bestFit="1" customWidth="1"/>
    <col min="2" max="32" width="11.26953125" bestFit="1" customWidth="1"/>
  </cols>
  <sheetData>
    <row r="1" spans="1:32" x14ac:dyDescent="0.35">
      <c r="B1" s="29">
        <v>2020</v>
      </c>
      <c r="C1" s="29">
        <v>2021</v>
      </c>
      <c r="D1" s="29">
        <v>2022</v>
      </c>
      <c r="E1" s="29">
        <v>2023</v>
      </c>
      <c r="F1" s="29">
        <v>2024</v>
      </c>
      <c r="G1" s="29">
        <v>2025</v>
      </c>
      <c r="H1" s="29">
        <v>2026</v>
      </c>
      <c r="I1" s="29">
        <v>2027</v>
      </c>
      <c r="J1" s="29">
        <v>2028</v>
      </c>
      <c r="K1" s="29">
        <v>2029</v>
      </c>
      <c r="L1" s="29">
        <v>2030</v>
      </c>
      <c r="M1" s="29">
        <v>2031</v>
      </c>
      <c r="N1" s="29">
        <v>2032</v>
      </c>
      <c r="O1" s="29">
        <v>2033</v>
      </c>
      <c r="P1" s="29">
        <v>2034</v>
      </c>
      <c r="Q1" s="29">
        <v>2035</v>
      </c>
      <c r="R1" s="29">
        <v>2036</v>
      </c>
      <c r="S1" s="29">
        <v>2037</v>
      </c>
      <c r="T1" s="29">
        <v>2038</v>
      </c>
      <c r="U1" s="29">
        <v>2039</v>
      </c>
      <c r="V1" s="29">
        <v>2040</v>
      </c>
      <c r="W1" s="29">
        <v>2041</v>
      </c>
      <c r="X1" s="29">
        <v>2042</v>
      </c>
      <c r="Y1" s="29">
        <v>2043</v>
      </c>
      <c r="Z1" s="29">
        <v>2044</v>
      </c>
      <c r="AA1" s="29">
        <v>2045</v>
      </c>
      <c r="AB1" s="29">
        <v>2046</v>
      </c>
      <c r="AC1" s="29">
        <v>2047</v>
      </c>
      <c r="AD1" s="29">
        <v>2048</v>
      </c>
      <c r="AE1" s="29">
        <v>2049</v>
      </c>
      <c r="AF1" s="29">
        <v>2050</v>
      </c>
    </row>
    <row r="2" spans="1:32" x14ac:dyDescent="0.35">
      <c r="A2" t="s">
        <v>25</v>
      </c>
      <c r="B2" s="26">
        <f>'Raw data'!$B$16</f>
        <v>0.14008000000000001</v>
      </c>
      <c r="C2" s="26">
        <f>($L$2-$B$2)/($L$1-$B$1)*(C1-$B$1)+$B$2</f>
        <v>0.13984831700235584</v>
      </c>
      <c r="D2" s="26">
        <f t="shared" ref="D2:K2" si="0">($L$2-$B$2)/($L$1-$B$1)*(D1-$B$1)+$B$2</f>
        <v>0.13961663400471166</v>
      </c>
      <c r="E2" s="26">
        <f t="shared" si="0"/>
        <v>0.13938495100706752</v>
      </c>
      <c r="F2" s="26">
        <f>($L$2-$B$2)/($L$1-$B$1)*(F1-$B$1)+$B$2</f>
        <v>0.13915326800942335</v>
      </c>
      <c r="G2" s="26">
        <f t="shared" si="0"/>
        <v>0.13892158501177918</v>
      </c>
      <c r="H2" s="26">
        <f t="shared" si="0"/>
        <v>0.138689902014135</v>
      </c>
      <c r="I2" s="26">
        <f t="shared" si="0"/>
        <v>0.13845821901649083</v>
      </c>
      <c r="J2" s="26">
        <f t="shared" si="0"/>
        <v>0.13822653601884669</v>
      </c>
      <c r="K2" s="26">
        <f t="shared" si="0"/>
        <v>0.13799485302120251</v>
      </c>
      <c r="L2" s="26">
        <f>'Raw data'!O9</f>
        <v>0.13776317002355834</v>
      </c>
      <c r="M2" s="26">
        <f>($V$2-$L$2)/($V$1-$L$1)*(M1-$L$1)+$L$2</f>
        <v>0.1371801563994976</v>
      </c>
      <c r="N2" s="26">
        <f t="shared" ref="N2:T2" si="1">($V$2-$L$2)/($V$1-$L$1)*(N1-$L$1)+$L$2</f>
        <v>0.13659714277543686</v>
      </c>
      <c r="O2" s="26">
        <f t="shared" si="1"/>
        <v>0.13601412915137609</v>
      </c>
      <c r="P2" s="26">
        <f t="shared" si="1"/>
        <v>0.13543111552731535</v>
      </c>
      <c r="Q2" s="26">
        <f t="shared" si="1"/>
        <v>0.13484810190325461</v>
      </c>
      <c r="R2" s="26">
        <f t="shared" si="1"/>
        <v>0.13426508827919387</v>
      </c>
      <c r="S2" s="26">
        <f t="shared" si="1"/>
        <v>0.13368207465513313</v>
      </c>
      <c r="T2" s="26">
        <f t="shared" si="1"/>
        <v>0.13309906103107236</v>
      </c>
      <c r="U2" s="26">
        <f>($V$2-$L$2)/($V$1-$L$1)*(U1-$L$1)+$L$2</f>
        <v>0.13251604740701162</v>
      </c>
      <c r="V2" s="26">
        <f>'Raw data'!P9</f>
        <v>0.13193303378295088</v>
      </c>
      <c r="W2" s="26">
        <f>($AF$2-$V$2)/($AF$1-$V$1)*(W1-$V$1)+$V$2</f>
        <v>0.13141006866900784</v>
      </c>
      <c r="X2" s="26">
        <f t="shared" ref="X2:AE2" si="2">($AF$2-$V$2)/($AF$1-$V$1)*(X1-$V$1)+$V$2</f>
        <v>0.1308871035550648</v>
      </c>
      <c r="Y2" s="26">
        <f t="shared" si="2"/>
        <v>0.13036413844112177</v>
      </c>
      <c r="Z2" s="26">
        <f t="shared" si="2"/>
        <v>0.12984117332717873</v>
      </c>
      <c r="AA2" s="26">
        <f t="shared" si="2"/>
        <v>0.1293182082132357</v>
      </c>
      <c r="AB2" s="26">
        <f t="shared" si="2"/>
        <v>0.12879524309929263</v>
      </c>
      <c r="AC2" s="26">
        <f t="shared" si="2"/>
        <v>0.1282722779853496</v>
      </c>
      <c r="AD2" s="26">
        <f t="shared" si="2"/>
        <v>0.12774931287140656</v>
      </c>
      <c r="AE2" s="26">
        <f t="shared" si="2"/>
        <v>0.12722634775746353</v>
      </c>
      <c r="AF2" s="26">
        <f>'Raw data'!Q9</f>
        <v>0.12670338264352049</v>
      </c>
    </row>
    <row r="5" spans="1:32" x14ac:dyDescent="0.35">
      <c r="B5" s="29"/>
    </row>
    <row r="6" spans="1:32" x14ac:dyDescent="0.35">
      <c r="B6" s="29"/>
    </row>
    <row r="7" spans="1:32" x14ac:dyDescent="0.35">
      <c r="B7" s="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3" ma:contentTypeDescription="Create a new document." ma:contentTypeScope="" ma:versionID="f85c0eb68479ad8b8987805fd5b8836b">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f7dbc72841229da9eaa30ebb1456cd70"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14193-F628-4C53-9241-AD3975C802FB}">
  <ds:schemaRefs>
    <ds:schemaRef ds:uri="http://schemas.microsoft.com/sharepoint/v3/contenttype/forms"/>
  </ds:schemaRefs>
</ds:datastoreItem>
</file>

<file path=customXml/itemProps2.xml><?xml version="1.0" encoding="utf-8"?>
<ds:datastoreItem xmlns:ds="http://schemas.openxmlformats.org/officeDocument/2006/customXml" ds:itemID="{28E28C3F-6202-4F8A-9C18-B723294CDBEE}">
  <ds:schemaRefs>
    <ds:schemaRef ds:uri="http://schemas.microsoft.com/office/2006/metadata/properties"/>
    <ds:schemaRef ds:uri="http://schemas.microsoft.com/office/infopath/2007/PartnerControls"/>
    <ds:schemaRef ds:uri="00484652-42e1-479e-92f4-fb0efddcdf60"/>
    <ds:schemaRef ds:uri="41b1c9bf-5b6b-463b-ba12-a3b9bfbff0d3"/>
  </ds:schemaRefs>
</ds:datastoreItem>
</file>

<file path=customXml/itemProps3.xml><?xml version="1.0" encoding="utf-8"?>
<ds:datastoreItem xmlns:ds="http://schemas.openxmlformats.org/officeDocument/2006/customXml" ds:itemID="{B2A5FFC4-9CBD-4BAA-96CE-783A968DD5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Raw data</vt:lpstr>
      <vt:lpstr>DSCF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Mary Francis Swint</cp:lastModifiedBy>
  <cp:revision/>
  <dcterms:created xsi:type="dcterms:W3CDTF">2023-11-30T14:41:27Z</dcterms:created>
  <dcterms:modified xsi:type="dcterms:W3CDTF">2023-12-18T19:28:25Z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