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nergyinnovation.sharepoint.com/sites/EUEPSModeling/Shared Documents/InputData_EI+Agora/trans/AVLRaPTC/"/>
    </mc:Choice>
  </mc:AlternateContent>
  <xr:revisionPtr revIDLastSave="0" documentId="6_{7344EB87-3B50-435D-BDDD-A2CEC619940B}" xr6:coauthVersionLast="47" xr6:coauthVersionMax="47" xr10:uidLastSave="{00000000-0000-0000-0000-000000000000}"/>
  <bookViews>
    <workbookView xWindow="1480" yWindow="1480" windowWidth="14400" windowHeight="8170" activeTab="1" xr2:uid="{AF599D04-C13D-45D7-BEF0-770B4B16FC27}"/>
  </bookViews>
  <sheets>
    <sheet name="About" sheetId="1" r:id="rId1"/>
    <sheet name="AVLRaPTC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7" i="1" l="1"/>
  <c r="K24" i="1"/>
  <c r="A18" i="1" l="1"/>
  <c r="K37" i="1"/>
  <c r="K25" i="1"/>
  <c r="K26" i="1"/>
  <c r="K27" i="1"/>
  <c r="K28" i="1"/>
  <c r="K29" i="1"/>
  <c r="K30" i="1"/>
  <c r="K31" i="1"/>
  <c r="K32" i="1"/>
  <c r="K33" i="1"/>
  <c r="K34" i="1"/>
  <c r="K35" i="1"/>
  <c r="K36" i="1"/>
  <c r="I19" i="1" l="1"/>
  <c r="B2" i="2" l="1"/>
  <c r="B7" i="2" s="1"/>
  <c r="C2" i="2" l="1"/>
  <c r="C3" i="2"/>
  <c r="B3" i="2"/>
</calcChain>
</file>

<file path=xl/sharedStrings.xml><?xml version="1.0" encoding="utf-8"?>
<sst xmlns="http://schemas.openxmlformats.org/spreadsheetml/2006/main" count="67" uniqueCount="64">
  <si>
    <t>AVLRaPTC Annual Vehicle Licensing Registration and Property Tax Costs</t>
  </si>
  <si>
    <t>Sources:</t>
  </si>
  <si>
    <t>Data</t>
  </si>
  <si>
    <t>European Automobile Manufacturers’ Association (ACEA)</t>
  </si>
  <si>
    <t>Average annual tax revenue per motor vehicle, by country</t>
  </si>
  <si>
    <t>Interactive map – Tax revenue per motor vehicle in major EU markets</t>
  </si>
  <si>
    <t>Belgium</t>
  </si>
  <si>
    <t>https://www.aaa.com/autorepair/articles/average-annual-cost-of-new-vehicle-ownership</t>
  </si>
  <si>
    <t>Finland</t>
  </si>
  <si>
    <t>Ireland</t>
  </si>
  <si>
    <t>Tax revenue from fuel and lubricant taxes</t>
  </si>
  <si>
    <t>Austria</t>
  </si>
  <si>
    <t>Denmark</t>
  </si>
  <si>
    <t>Netherlands</t>
  </si>
  <si>
    <t>ACEA Tax Guide 2022</t>
  </si>
  <si>
    <t>Germany</t>
  </si>
  <si>
    <t>https://www.acea.auto/publication/acea-tax-guide-2022/</t>
  </si>
  <si>
    <t>Italy</t>
  </si>
  <si>
    <t>France</t>
  </si>
  <si>
    <t>Notes</t>
  </si>
  <si>
    <t>Sweden</t>
  </si>
  <si>
    <t>The AAA document cited above lists the average U.S.-wide annual cost of licensing, registration, and taxes as:</t>
  </si>
  <si>
    <t>Portugal</t>
  </si>
  <si>
    <t>2022 USD/year</t>
  </si>
  <si>
    <t>Greece</t>
  </si>
  <si>
    <t>2022 Euro/year</t>
  </si>
  <si>
    <t>Spain</t>
  </si>
  <si>
    <t>This number reflects an average annual cost across the countries with available data in the EU.</t>
  </si>
  <si>
    <t>Average Total</t>
  </si>
  <si>
    <t>Licensing, registration, and tax structures and amounts range by country, but this average should capture the variation and reflect the total revenue.</t>
  </si>
  <si>
    <t>The average amount of fiscal income from fuel and lubricant taxes is excluded from this value because it is captured elsewhere in the EPS model.</t>
  </si>
  <si>
    <t>Fuel and Lubricant Taxes</t>
  </si>
  <si>
    <t>Total</t>
  </si>
  <si>
    <t>Percent of Total contributed by Fuels/Lubricants</t>
  </si>
  <si>
    <t>AT</t>
  </si>
  <si>
    <t>BE</t>
  </si>
  <si>
    <t>DE</t>
  </si>
  <si>
    <t>DK</t>
  </si>
  <si>
    <t>We don't have data for vehicle types other than passenger LDVs, so we use the following assumptions:</t>
  </si>
  <si>
    <t>ES</t>
  </si>
  <si>
    <t>Value</t>
  </si>
  <si>
    <t>Registration fee and property tax multiplier for:</t>
  </si>
  <si>
    <t>FI</t>
  </si>
  <si>
    <t>motorbikes</t>
  </si>
  <si>
    <t>FR</t>
  </si>
  <si>
    <t>HDVs</t>
  </si>
  <si>
    <t>GR</t>
  </si>
  <si>
    <t>freight LDVs</t>
  </si>
  <si>
    <t>IE</t>
  </si>
  <si>
    <t>IT</t>
  </si>
  <si>
    <t>Currency Conversion</t>
  </si>
  <si>
    <t>NL</t>
  </si>
  <si>
    <t>PT</t>
  </si>
  <si>
    <t>2022 to 2012 USD</t>
  </si>
  <si>
    <t>SE</t>
  </si>
  <si>
    <t>Average Percentage of Total Fiscal Income from Vehicles from Fuel and Lubricant Taxes</t>
  </si>
  <si>
    <t>2022 Euro to USD</t>
  </si>
  <si>
    <t>2012 USD/year</t>
  </si>
  <si>
    <t>passenger</t>
  </si>
  <si>
    <t>freight</t>
  </si>
  <si>
    <t>LDVs</t>
  </si>
  <si>
    <t>aircraft</t>
  </si>
  <si>
    <t>rail</t>
  </si>
  <si>
    <t>ships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</si>
</sst>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164" formatCode="[$€-2]\ #,##0.00_);[Red]\([$€-2]\ #,##0.00\)"/>
    <numFmt numFmtId="165" formatCode="[$€-2]\ #,##0;[Red]\-[$€-2]\ #,##0"/>
    <numFmt numFmtId="166" formatCode="0.000"/>
    <numFmt numFmtId="167" formatCode="_(&quot;$&quot;* #,##0_);_(&quot;$&quot;* \(#,##0\);_(&quot;$&quot;* &quot;-&quot;??_);_(@_)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rgb="FF002D41"/>
      <name val="Roboto Condensed"/>
    </font>
    <font>
      <sz val="9"/>
      <color rgb="FF002D41"/>
      <name val="Roboto Condensed"/>
    </font>
    <font>
      <b/>
      <sz val="13"/>
      <color rgb="FF002D41"/>
      <name val="Roboto Condensed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21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2" fillId="0" borderId="0" xfId="1"/>
    <xf numFmtId="0" fontId="1" fillId="0" borderId="0" xfId="0" applyFont="1" applyAlignment="1">
      <alignment wrapText="1"/>
    </xf>
    <xf numFmtId="0" fontId="1" fillId="0" borderId="0" xfId="0" applyFont="1" applyAlignment="1">
      <alignment horizontal="right"/>
    </xf>
    <xf numFmtId="1" fontId="0" fillId="0" borderId="0" xfId="0" applyNumberFormat="1"/>
    <xf numFmtId="0" fontId="0" fillId="4" borderId="0" xfId="0" applyFill="1"/>
    <xf numFmtId="0" fontId="5" fillId="0" borderId="0" xfId="0" applyFont="1" applyAlignment="1">
      <alignment horizontal="left" vertical="center" wrapText="1" indent="1"/>
    </xf>
    <xf numFmtId="165" fontId="0" fillId="0" borderId="0" xfId="0" applyNumberFormat="1"/>
    <xf numFmtId="0" fontId="6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wrapText="1" indent="1"/>
    </xf>
    <xf numFmtId="165" fontId="1" fillId="0" borderId="0" xfId="0" applyNumberFormat="1" applyFont="1"/>
    <xf numFmtId="9" fontId="0" fillId="0" borderId="0" xfId="3" applyFont="1"/>
    <xf numFmtId="164" fontId="0" fillId="0" borderId="0" xfId="0" applyNumberFormat="1"/>
    <xf numFmtId="166" fontId="0" fillId="0" borderId="0" xfId="0" applyNumberFormat="1"/>
    <xf numFmtId="166" fontId="0" fillId="0" borderId="0" xfId="0" applyNumberFormat="1" applyAlignment="1">
      <alignment horizontal="right"/>
    </xf>
    <xf numFmtId="167" fontId="0" fillId="3" borderId="0" xfId="2" applyNumberFormat="1" applyFont="1" applyFill="1"/>
    <xf numFmtId="0" fontId="0" fillId="0" borderId="0" xfId="0" applyAlignment="1">
      <alignment wrapText="1"/>
    </xf>
    <xf numFmtId="9" fontId="1" fillId="0" borderId="0" xfId="0" applyNumberFormat="1" applyFont="1"/>
  </cellXfs>
  <cellStyles count="4">
    <cellStyle name="Currency" xfId="2" builtinId="4"/>
    <cellStyle name="Hyperlink" xfId="1" builtinId="8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447675</xdr:colOff>
      <xdr:row>2</xdr:row>
      <xdr:rowOff>82550</xdr:rowOff>
    </xdr:from>
    <xdr:to>
      <xdr:col>22</xdr:col>
      <xdr:colOff>457514</xdr:colOff>
      <xdr:row>19</xdr:row>
      <xdr:rowOff>82776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3DBBED2-3097-52A8-3C47-83694533A6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82475" y="444500"/>
          <a:ext cx="6105839" cy="4391251"/>
        </a:xfrm>
        <a:prstGeom prst="rect">
          <a:avLst/>
        </a:prstGeom>
      </xdr:spPr>
    </xdr:pic>
    <xdr:clientData/>
  </xdr:twoCellAnchor>
  <xdr:twoCellAnchor editAs="oneCell">
    <xdr:from>
      <xdr:col>13</xdr:col>
      <xdr:colOff>85805</xdr:colOff>
      <xdr:row>23</xdr:row>
      <xdr:rowOff>34925</xdr:rowOff>
    </xdr:from>
    <xdr:to>
      <xdr:col>24</xdr:col>
      <xdr:colOff>28983</xdr:colOff>
      <xdr:row>40</xdr:row>
      <xdr:rowOff>73216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DF82CB1-5D6E-D1F5-BBDD-E54DAEFF25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792030" y="5511800"/>
          <a:ext cx="6645603" cy="311486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acea.auto/publication/acea-tax-guide-2022/" TargetMode="External"/><Relationship Id="rId1" Type="http://schemas.openxmlformats.org/officeDocument/2006/relationships/hyperlink" Target="https://www.aaa.com/autorepair/articles/average-annual-cost-of-new-vehicle-ownership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3CD7F-A224-4C3A-9A5E-D38F07B136AE}">
  <dimension ref="A1:K40"/>
  <sheetViews>
    <sheetView topLeftCell="A9" workbookViewId="0">
      <selection activeCell="B19" sqref="B19"/>
    </sheetView>
  </sheetViews>
  <sheetFormatPr defaultRowHeight="14.5" x14ac:dyDescent="0.35"/>
  <cols>
    <col min="1" max="1" width="10.1796875" bestFit="1" customWidth="1"/>
    <col min="2" max="2" width="61.453125" customWidth="1"/>
    <col min="9" max="9" width="17.81640625" customWidth="1"/>
  </cols>
  <sheetData>
    <row r="1" spans="1:9" x14ac:dyDescent="0.35">
      <c r="A1" s="1" t="s">
        <v>0</v>
      </c>
    </row>
    <row r="3" spans="1:9" x14ac:dyDescent="0.35">
      <c r="A3" s="1" t="s">
        <v>1</v>
      </c>
      <c r="B3" s="2" t="s">
        <v>2</v>
      </c>
    </row>
    <row r="4" spans="1:9" x14ac:dyDescent="0.35">
      <c r="B4" t="s">
        <v>3</v>
      </c>
    </row>
    <row r="5" spans="1:9" ht="17" x14ac:dyDescent="0.35">
      <c r="B5" s="3">
        <v>2022</v>
      </c>
      <c r="H5" s="11" t="s">
        <v>4</v>
      </c>
    </row>
    <row r="6" spans="1:9" x14ac:dyDescent="0.35">
      <c r="B6" t="s">
        <v>5</v>
      </c>
      <c r="H6" s="9" t="s">
        <v>6</v>
      </c>
      <c r="I6" s="10">
        <v>2892</v>
      </c>
    </row>
    <row r="7" spans="1:9" x14ac:dyDescent="0.35">
      <c r="B7" s="4" t="s">
        <v>7</v>
      </c>
      <c r="H7" s="9" t="s">
        <v>8</v>
      </c>
      <c r="I7" s="10">
        <v>2723</v>
      </c>
    </row>
    <row r="8" spans="1:9" x14ac:dyDescent="0.35">
      <c r="H8" s="9" t="s">
        <v>9</v>
      </c>
      <c r="I8" s="10">
        <v>2438</v>
      </c>
    </row>
    <row r="9" spans="1:9" x14ac:dyDescent="0.35">
      <c r="B9" s="2" t="s">
        <v>10</v>
      </c>
      <c r="H9" s="9" t="s">
        <v>11</v>
      </c>
      <c r="I9" s="10">
        <v>2409</v>
      </c>
    </row>
    <row r="10" spans="1:9" x14ac:dyDescent="0.35">
      <c r="B10" t="s">
        <v>3</v>
      </c>
      <c r="H10" s="9" t="s">
        <v>12</v>
      </c>
      <c r="I10" s="10">
        <v>2217</v>
      </c>
    </row>
    <row r="11" spans="1:9" ht="24" x14ac:dyDescent="0.35">
      <c r="B11" s="3">
        <v>2022</v>
      </c>
      <c r="H11" s="9" t="s">
        <v>13</v>
      </c>
      <c r="I11" s="10">
        <v>2160</v>
      </c>
    </row>
    <row r="12" spans="1:9" x14ac:dyDescent="0.35">
      <c r="B12" t="s">
        <v>14</v>
      </c>
      <c r="H12" s="9" t="s">
        <v>15</v>
      </c>
      <c r="I12" s="10">
        <v>1764</v>
      </c>
    </row>
    <row r="13" spans="1:9" x14ac:dyDescent="0.35">
      <c r="B13" s="4" t="s">
        <v>16</v>
      </c>
      <c r="H13" s="9" t="s">
        <v>17</v>
      </c>
      <c r="I13" s="10">
        <v>1727</v>
      </c>
    </row>
    <row r="14" spans="1:9" x14ac:dyDescent="0.35">
      <c r="H14" s="9" t="s">
        <v>18</v>
      </c>
      <c r="I14" s="10">
        <v>1625</v>
      </c>
    </row>
    <row r="15" spans="1:9" x14ac:dyDescent="0.35">
      <c r="A15" s="1" t="s">
        <v>19</v>
      </c>
      <c r="H15" s="9" t="s">
        <v>20</v>
      </c>
      <c r="I15" s="10">
        <v>1543</v>
      </c>
    </row>
    <row r="16" spans="1:9" x14ac:dyDescent="0.35">
      <c r="A16" t="s">
        <v>21</v>
      </c>
      <c r="H16" s="9" t="s">
        <v>22</v>
      </c>
      <c r="I16" s="10">
        <v>1290</v>
      </c>
    </row>
    <row r="17" spans="1:11" x14ac:dyDescent="0.35">
      <c r="A17" s="18">
        <f>A18*A40</f>
        <v>1091.7837795046976</v>
      </c>
      <c r="B17" t="s">
        <v>23</v>
      </c>
      <c r="H17" s="9" t="s">
        <v>24</v>
      </c>
      <c r="I17" s="10">
        <v>1264</v>
      </c>
    </row>
    <row r="18" spans="1:11" x14ac:dyDescent="0.35">
      <c r="A18" s="15">
        <f>I19*(1-K37)</f>
        <v>1036.0445810445033</v>
      </c>
      <c r="B18" t="s">
        <v>25</v>
      </c>
      <c r="H18" s="9" t="s">
        <v>26</v>
      </c>
      <c r="I18" s="10">
        <v>1148</v>
      </c>
    </row>
    <row r="19" spans="1:11" ht="24" x14ac:dyDescent="0.35">
      <c r="A19" t="s">
        <v>27</v>
      </c>
      <c r="H19" s="12" t="s">
        <v>28</v>
      </c>
      <c r="I19" s="13">
        <f>AVERAGE(I6:I18)</f>
        <v>1938.4615384615386</v>
      </c>
    </row>
    <row r="20" spans="1:11" x14ac:dyDescent="0.35">
      <c r="A20" t="s">
        <v>29</v>
      </c>
    </row>
    <row r="21" spans="1:11" x14ac:dyDescent="0.35">
      <c r="A21" t="s">
        <v>30</v>
      </c>
    </row>
    <row r="23" spans="1:11" ht="29" x14ac:dyDescent="0.35">
      <c r="I23" s="19" t="s">
        <v>31</v>
      </c>
      <c r="J23" t="s">
        <v>32</v>
      </c>
      <c r="K23" t="s">
        <v>33</v>
      </c>
    </row>
    <row r="24" spans="1:11" x14ac:dyDescent="0.35">
      <c r="H24" t="s">
        <v>34</v>
      </c>
      <c r="I24">
        <v>4.5999999999999996</v>
      </c>
      <c r="J24">
        <v>13.4</v>
      </c>
      <c r="K24" s="14">
        <f>I24/J24</f>
        <v>0.34328358208955223</v>
      </c>
    </row>
    <row r="25" spans="1:11" x14ac:dyDescent="0.35">
      <c r="H25" t="s">
        <v>35</v>
      </c>
      <c r="I25">
        <v>7.3</v>
      </c>
      <c r="J25">
        <v>19.600000000000001</v>
      </c>
      <c r="K25" s="14">
        <f t="shared" ref="K25:K36" si="0">I25/J25</f>
        <v>0.3724489795918367</v>
      </c>
    </row>
    <row r="26" spans="1:11" x14ac:dyDescent="0.35">
      <c r="H26" t="s">
        <v>36</v>
      </c>
      <c r="I26">
        <v>37.700000000000003</v>
      </c>
      <c r="J26">
        <v>89.7</v>
      </c>
      <c r="K26" s="14">
        <f t="shared" si="0"/>
        <v>0.4202898550724638</v>
      </c>
    </row>
    <row r="27" spans="1:11" x14ac:dyDescent="0.35">
      <c r="H27" t="s">
        <v>37</v>
      </c>
      <c r="I27">
        <v>17.3</v>
      </c>
      <c r="J27">
        <v>48.8</v>
      </c>
      <c r="K27" s="14">
        <f t="shared" si="0"/>
        <v>0.35450819672131151</v>
      </c>
    </row>
    <row r="28" spans="1:11" x14ac:dyDescent="0.35">
      <c r="A28" t="s">
        <v>38</v>
      </c>
      <c r="H28" t="s">
        <v>39</v>
      </c>
      <c r="I28">
        <v>20.5</v>
      </c>
      <c r="J28">
        <v>34.1</v>
      </c>
      <c r="K28" s="14">
        <f t="shared" si="0"/>
        <v>0.60117302052785926</v>
      </c>
    </row>
    <row r="29" spans="1:11" x14ac:dyDescent="0.35">
      <c r="A29" s="1" t="s">
        <v>40</v>
      </c>
      <c r="B29" s="1" t="s">
        <v>41</v>
      </c>
      <c r="H29" t="s">
        <v>42</v>
      </c>
      <c r="I29">
        <v>3.9</v>
      </c>
      <c r="J29">
        <v>8.6</v>
      </c>
      <c r="K29" s="14">
        <f t="shared" si="0"/>
        <v>0.45348837209302328</v>
      </c>
    </row>
    <row r="30" spans="1:11" x14ac:dyDescent="0.35">
      <c r="A30" s="8">
        <v>0.5</v>
      </c>
      <c r="B30" t="s">
        <v>43</v>
      </c>
      <c r="H30" t="s">
        <v>44</v>
      </c>
      <c r="I30">
        <v>35.200000000000003</v>
      </c>
      <c r="J30">
        <v>73.400000000000006</v>
      </c>
      <c r="K30" s="14">
        <f t="shared" si="0"/>
        <v>0.47956403269754766</v>
      </c>
    </row>
    <row r="31" spans="1:11" x14ac:dyDescent="0.35">
      <c r="A31" s="8">
        <v>2</v>
      </c>
      <c r="B31" t="s">
        <v>45</v>
      </c>
      <c r="H31" t="s">
        <v>46</v>
      </c>
      <c r="I31">
        <v>5.5</v>
      </c>
      <c r="J31">
        <v>8.1</v>
      </c>
      <c r="K31" s="14">
        <f t="shared" si="0"/>
        <v>0.67901234567901236</v>
      </c>
    </row>
    <row r="32" spans="1:11" x14ac:dyDescent="0.35">
      <c r="A32" s="8">
        <v>1</v>
      </c>
      <c r="B32" t="s">
        <v>47</v>
      </c>
      <c r="H32" t="s">
        <v>48</v>
      </c>
      <c r="I32">
        <v>3.5</v>
      </c>
      <c r="J32">
        <v>6.2</v>
      </c>
      <c r="K32" s="14">
        <f t="shared" si="0"/>
        <v>0.56451612903225801</v>
      </c>
    </row>
    <row r="33" spans="1:11" x14ac:dyDescent="0.35">
      <c r="H33" t="s">
        <v>49</v>
      </c>
      <c r="I33">
        <v>37.299999999999997</v>
      </c>
      <c r="J33">
        <v>76.3</v>
      </c>
      <c r="K33" s="14">
        <f t="shared" si="0"/>
        <v>0.48885976408912185</v>
      </c>
    </row>
    <row r="34" spans="1:11" x14ac:dyDescent="0.35">
      <c r="A34" s="1" t="s">
        <v>50</v>
      </c>
      <c r="H34" t="s">
        <v>51</v>
      </c>
      <c r="I34">
        <v>10.4</v>
      </c>
      <c r="J34">
        <v>21.5</v>
      </c>
      <c r="K34" s="14">
        <f t="shared" si="0"/>
        <v>0.48372093023255813</v>
      </c>
    </row>
    <row r="35" spans="1:11" x14ac:dyDescent="0.35">
      <c r="H35" t="s">
        <v>52</v>
      </c>
      <c r="I35">
        <v>2.8</v>
      </c>
      <c r="J35">
        <v>8.5</v>
      </c>
      <c r="K35" s="14">
        <f t="shared" si="0"/>
        <v>0.32941176470588235</v>
      </c>
    </row>
    <row r="36" spans="1:11" x14ac:dyDescent="0.35">
      <c r="A36" s="16">
        <v>0.78553197418898923</v>
      </c>
      <c r="B36" t="s">
        <v>53</v>
      </c>
      <c r="H36" t="s">
        <v>54</v>
      </c>
      <c r="I36">
        <v>43.3</v>
      </c>
      <c r="J36">
        <v>89.9</v>
      </c>
      <c r="K36" s="14">
        <f t="shared" si="0"/>
        <v>0.48164627363737478</v>
      </c>
    </row>
    <row r="37" spans="1:11" x14ac:dyDescent="0.35">
      <c r="I37" s="1"/>
      <c r="J37" s="6" t="s">
        <v>55</v>
      </c>
      <c r="K37" s="20">
        <f>AVERAGE(K24:K36)</f>
        <v>0.46553255739767702</v>
      </c>
    </row>
    <row r="40" spans="1:11" x14ac:dyDescent="0.35">
      <c r="A40" s="17">
        <v>1.0538000000000001</v>
      </c>
      <c r="B40" t="s">
        <v>56</v>
      </c>
    </row>
  </sheetData>
  <hyperlinks>
    <hyperlink ref="B7" r:id="rId1" xr:uid="{40391687-33E8-4157-BFF1-4B9C3152973E}"/>
    <hyperlink ref="B13" r:id="rId2" xr:uid="{10D2D38D-CA79-4D0E-9B5C-2BF96667770D}"/>
  </hyperlinks>
  <pageMargins left="0.7" right="0.7" top="0.75" bottom="0.75" header="0.3" footer="0.3"/>
  <pageSetup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F4B8D-70F0-48E9-8C0A-87C272523328}">
  <sheetPr>
    <tabColor theme="4" tint="-0.249977111117893"/>
  </sheetPr>
  <dimension ref="A1:C7"/>
  <sheetViews>
    <sheetView tabSelected="1" workbookViewId="0">
      <selection activeCell="C15" sqref="C15"/>
    </sheetView>
  </sheetViews>
  <sheetFormatPr defaultRowHeight="14.5" x14ac:dyDescent="0.35"/>
  <cols>
    <col min="1" max="1" width="16.1796875" customWidth="1"/>
    <col min="2" max="3" width="12.26953125" customWidth="1"/>
  </cols>
  <sheetData>
    <row r="1" spans="1:3" x14ac:dyDescent="0.35">
      <c r="A1" s="5" t="s">
        <v>57</v>
      </c>
      <c r="B1" s="6" t="s">
        <v>58</v>
      </c>
      <c r="C1" s="6" t="s">
        <v>59</v>
      </c>
    </row>
    <row r="2" spans="1:3" x14ac:dyDescent="0.35">
      <c r="A2" s="1" t="s">
        <v>60</v>
      </c>
      <c r="B2" s="7">
        <f>About!A17*About!$A$36</f>
        <v>857.63106770184118</v>
      </c>
      <c r="C2" s="7">
        <f>$B$2*About!$A$32</f>
        <v>857.63106770184118</v>
      </c>
    </row>
    <row r="3" spans="1:3" x14ac:dyDescent="0.35">
      <c r="A3" s="1" t="s">
        <v>45</v>
      </c>
      <c r="B3" s="7">
        <f>$B$2*About!$A$31</f>
        <v>1715.2621354036824</v>
      </c>
      <c r="C3" s="7">
        <f>$B$2*About!$A$31</f>
        <v>1715.2621354036824</v>
      </c>
    </row>
    <row r="4" spans="1:3" x14ac:dyDescent="0.35">
      <c r="A4" s="1" t="s">
        <v>61</v>
      </c>
      <c r="B4">
        <v>0</v>
      </c>
      <c r="C4">
        <v>0</v>
      </c>
    </row>
    <row r="5" spans="1:3" x14ac:dyDescent="0.35">
      <c r="A5" s="1" t="s">
        <v>62</v>
      </c>
      <c r="B5">
        <v>0</v>
      </c>
      <c r="C5">
        <v>0</v>
      </c>
    </row>
    <row r="6" spans="1:3" x14ac:dyDescent="0.35">
      <c r="A6" s="1" t="s">
        <v>63</v>
      </c>
      <c r="B6">
        <v>0</v>
      </c>
      <c r="C6">
        <v>0</v>
      </c>
    </row>
    <row r="7" spans="1:3" x14ac:dyDescent="0.35">
      <c r="A7" s="1" t="s">
        <v>43</v>
      </c>
      <c r="B7" s="7">
        <f>$B$2*About!$A$30</f>
        <v>428.81553385092059</v>
      </c>
      <c r="C7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08BDF573E2FFD46A5F05DED9AF68025" ma:contentTypeVersion="13" ma:contentTypeDescription="Create a new document." ma:contentTypeScope="" ma:versionID="f85c0eb68479ad8b8987805fd5b8836b">
  <xsd:schema xmlns:xsd="http://www.w3.org/2001/XMLSchema" xmlns:xs="http://www.w3.org/2001/XMLSchema" xmlns:p="http://schemas.microsoft.com/office/2006/metadata/properties" xmlns:ns2="00484652-42e1-479e-92f4-fb0efddcdf60" xmlns:ns3="41b1c9bf-5b6b-463b-ba12-a3b9bfbff0d3" targetNamespace="http://schemas.microsoft.com/office/2006/metadata/properties" ma:root="true" ma:fieldsID="f7dbc72841229da9eaa30ebb1456cd70" ns2:_="" ns3:_="">
    <xsd:import namespace="00484652-42e1-479e-92f4-fb0efddcdf60"/>
    <xsd:import namespace="41b1c9bf-5b6b-463b-ba12-a3b9bfbff0d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484652-42e1-479e-92f4-fb0efddcdf6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eca5b831-c3dc-41cf-bd85-218b82cecb2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b1c9bf-5b6b-463b-ba12-a3b9bfbff0d3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c5b79d03-3bfd-4c46-9947-056a2403f6c9}" ma:internalName="TaxCatchAll" ma:showField="CatchAllData" ma:web="41b1c9bf-5b6b-463b-ba12-a3b9bfbff0d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0484652-42e1-479e-92f4-fb0efddcdf60">
      <Terms xmlns="http://schemas.microsoft.com/office/infopath/2007/PartnerControls"/>
    </lcf76f155ced4ddcb4097134ff3c332f>
    <TaxCatchAll xmlns="41b1c9bf-5b6b-463b-ba12-a3b9bfbff0d3" xsi:nil="true"/>
  </documentManagement>
</p:properties>
</file>

<file path=customXml/itemProps1.xml><?xml version="1.0" encoding="utf-8"?>
<ds:datastoreItem xmlns:ds="http://schemas.openxmlformats.org/officeDocument/2006/customXml" ds:itemID="{C15F9FD3-7AAE-47BC-AC21-6A9F2F54242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0484652-42e1-479e-92f4-fb0efddcdf60"/>
    <ds:schemaRef ds:uri="41b1c9bf-5b6b-463b-ba12-a3b9bfbff0d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6066B7C-7657-427B-9515-BC684F87524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2DC4173-F8BF-45A2-8AE8-ED8AB5DF4C4F}">
  <ds:schemaRefs>
    <ds:schemaRef ds:uri="http://schemas.microsoft.com/office/2006/metadata/properties"/>
    <ds:schemaRef ds:uri="http://schemas.microsoft.com/office/infopath/2007/PartnerControls"/>
    <ds:schemaRef ds:uri="00484652-42e1-479e-92f4-fb0efddcdf60"/>
    <ds:schemaRef ds:uri="41b1c9bf-5b6b-463b-ba12-a3b9bfbff0d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AVLRaPTC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Jeff Rissman</dc:creator>
  <cp:keywords/>
  <dc:description/>
  <cp:lastModifiedBy>Mary Francis Swint</cp:lastModifiedBy>
  <cp:revision/>
  <dcterms:created xsi:type="dcterms:W3CDTF">2021-12-15T23:27:55Z</dcterms:created>
  <dcterms:modified xsi:type="dcterms:W3CDTF">2023-12-01T17:45:15Z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0x010100A08BDF573E2FFD46A5F05DED9AF68025</vt:lpwstr>
  </property>
  <property fmtid="{D5CDD505-2E9C-101B-9397-08002B2CF9AE}" pid="3" name="MediaServiceImageTags">
    <vt:lpwstr/>
  </property>
</Properties>
</file>