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elec\EIaE\"/>
    </mc:Choice>
  </mc:AlternateContent>
  <xr:revisionPtr revIDLastSave="0" documentId="13_ncr:1_{47E3F6B3-2A45-4A9E-BC3E-6FAA7FA7E430}" xr6:coauthVersionLast="47" xr6:coauthVersionMax="47" xr10:uidLastSave="{00000000-0000-0000-0000-000000000000}"/>
  <bookViews>
    <workbookView xWindow="-26055" yWindow="1635" windowWidth="24855" windowHeight="14865" firstSheet="3" activeTab="6" xr2:uid="{00000000-000D-0000-FFFF-FFFF00000000}"/>
  </bookViews>
  <sheets>
    <sheet name="About" sheetId="1" r:id="rId1"/>
    <sheet name="EU27_ImportExportMatrix" sheetId="14" r:id="rId2"/>
    <sheet name="Exports_jrc_potencia" sheetId="9" r:id="rId3"/>
    <sheet name="imports jrc potencia" sheetId="10" r:id="rId4"/>
    <sheet name="Electricity Price" sheetId="13" r:id="rId5"/>
    <sheet name="Energy Available (EU27)" sheetId="15" r:id="rId6"/>
    <sheet name="EIaE-BIE" sheetId="3" r:id="rId7"/>
    <sheet name="EIaE-BEE" sheetId="5" r:id="rId8"/>
    <sheet name="EIaE-IEP" sheetId="11" r:id="rId9"/>
    <sheet name="EIaE-BEEP" sheetId="12" r:id="rId10"/>
  </sheets>
  <externalReferences>
    <externalReference r:id="rId11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B2" i="11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B2" i="12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16" i="10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16" i="9"/>
  <c r="E8" i="9"/>
  <c r="E8" i="10"/>
  <c r="AE5" i="3" s="1"/>
  <c r="B57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6" i="15"/>
  <c r="AC2" i="5" l="1"/>
  <c r="M2" i="5"/>
  <c r="AB2" i="5"/>
  <c r="D2" i="5"/>
  <c r="K2" i="5"/>
  <c r="Z2" i="5"/>
  <c r="J2" i="5"/>
  <c r="B2" i="5"/>
  <c r="C2" i="5"/>
  <c r="AH2" i="5"/>
  <c r="R2" i="5"/>
  <c r="AG2" i="5"/>
  <c r="Y2" i="5"/>
  <c r="Q2" i="5"/>
  <c r="I2" i="5"/>
  <c r="AI2" i="5"/>
  <c r="AF2" i="5"/>
  <c r="X2" i="5"/>
  <c r="P2" i="5"/>
  <c r="H2" i="5"/>
  <c r="E2" i="5"/>
  <c r="T2" i="5"/>
  <c r="S2" i="5"/>
  <c r="AE2" i="5"/>
  <c r="W2" i="5"/>
  <c r="O2" i="5"/>
  <c r="G2" i="5"/>
  <c r="U2" i="5"/>
  <c r="L2" i="5"/>
  <c r="AA2" i="5"/>
  <c r="AD2" i="5"/>
  <c r="V2" i="5"/>
  <c r="N2" i="5"/>
  <c r="F2" i="5"/>
  <c r="I5" i="3"/>
  <c r="J5" i="3"/>
  <c r="AF5" i="3"/>
  <c r="AG5" i="3"/>
  <c r="X5" i="3"/>
  <c r="AH5" i="3"/>
  <c r="Q5" i="3"/>
  <c r="B5" i="3"/>
  <c r="Y5" i="3"/>
  <c r="P5" i="3"/>
  <c r="R5" i="3"/>
  <c r="H5" i="3"/>
  <c r="Z5" i="3"/>
  <c r="C5" i="3"/>
  <c r="K5" i="3"/>
  <c r="S5" i="3"/>
  <c r="AA5" i="3"/>
  <c r="AI5" i="3"/>
  <c r="D5" i="3"/>
  <c r="L5" i="3"/>
  <c r="T5" i="3"/>
  <c r="AB5" i="3"/>
  <c r="E5" i="3"/>
  <c r="M5" i="3"/>
  <c r="U5" i="3"/>
  <c r="AC5" i="3"/>
  <c r="F5" i="3"/>
  <c r="N5" i="3"/>
  <c r="V5" i="3"/>
  <c r="AD5" i="3"/>
  <c r="G5" i="3"/>
  <c r="O5" i="3"/>
  <c r="W5" i="3"/>
  <c r="B42" i="13"/>
  <c r="P4" i="14" l="1"/>
  <c r="T4" i="14"/>
  <c r="AD57" i="14" l="1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56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C83" i="14"/>
  <c r="AP46" i="14"/>
  <c r="AP45" i="14"/>
  <c r="AP44" i="14"/>
  <c r="AP43" i="14"/>
  <c r="AP41" i="14"/>
  <c r="AP39" i="14"/>
  <c r="AP38" i="14"/>
  <c r="AP36" i="14"/>
  <c r="AP34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5" i="14"/>
  <c r="AP13" i="14"/>
  <c r="AK51" i="14"/>
  <c r="AJ51" i="14"/>
  <c r="AI51" i="14"/>
  <c r="AH51" i="14"/>
  <c r="AF51" i="14"/>
  <c r="AD51" i="14"/>
  <c r="AC51" i="14"/>
  <c r="AA51" i="14"/>
  <c r="Y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F51" i="14"/>
  <c r="D51" i="14"/>
  <c r="D4" i="14" l="1"/>
  <c r="D5" i="14" s="1"/>
  <c r="G4" i="14"/>
  <c r="G5" i="14" s="1"/>
  <c r="D8" i="14" l="1"/>
  <c r="G8" i="14"/>
  <c r="G9" i="14" s="1"/>
  <c r="J4" i="14"/>
  <c r="J5" i="14" s="1"/>
  <c r="J8" i="14" l="1"/>
  <c r="J9" i="14" s="1"/>
  <c r="D9" i="14"/>
  <c r="C42" i="13" l="1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</calcChain>
</file>

<file path=xl/sharedStrings.xml><?xml version="1.0" encoding="utf-8"?>
<sst xmlns="http://schemas.openxmlformats.org/spreadsheetml/2006/main" count="365" uniqueCount="162">
  <si>
    <t>EIaE BAU Imported Electricity</t>
  </si>
  <si>
    <t>EIaE BAU Exported Electricity</t>
  </si>
  <si>
    <t>Source:</t>
  </si>
  <si>
    <t>Electricity Exports (MWh)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</si>
  <si>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</si>
  <si>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</si>
  <si>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</si>
  <si>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</si>
  <si>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</si>
  <si>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</si>
  <si>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</si>
  <si>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</si>
  <si>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</si>
  <si>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</si>
  <si>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</si>
  <si>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</si>
  <si>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</si>
  <si>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</si>
  <si>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Notes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</si>
  <si>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</si>
  <si>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</si>
  <si>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</si>
  <si>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</si>
  <si>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</si>
  <si>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</si>
  <si>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</si>
  <si>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crude oil</t>
  </si>
  <si>
    <t>heavy or residual fuel oil</t>
  </si>
  <si>
    <t>municipal solid waste</t>
  </si>
  <si>
    <t>Imported Electricity (MW*hour)</t>
  </si>
  <si>
    <t>Exported Electricity (MW*hour)</t>
  </si>
  <si>
    <t>EU28 - Electricity balance (GWh)</t>
  </si>
  <si>
    <t>Exports</t>
  </si>
  <si>
    <t>Imports</t>
  </si>
  <si>
    <t>From the jrc potencia scenario</t>
  </si>
  <si>
    <t>https://ec.europa.eu/jrc/en/publication/eur-scientific-and-technical-research-reports/potencia-central-scenario-eu-energy-outlook-2050</t>
  </si>
  <si>
    <t>data attachment</t>
  </si>
  <si>
    <t>File: Central_2018_EU28_summary_yearly</t>
  </si>
  <si>
    <t>Tab: Power Gen; rows: 18&amp;19</t>
  </si>
  <si>
    <t>As the electricity mix of EU 28 is very diverse and the development unknown</t>
  </si>
  <si>
    <t>we do not specifiy the electricity source in the EU 28 model</t>
  </si>
  <si>
    <t>All imports are marked as "hydro" as arbitrarily chosen variable</t>
  </si>
  <si>
    <t>Exchanges, Transfers, Returns</t>
  </si>
  <si>
    <t>Unit: 2012 USD/MWh</t>
  </si>
  <si>
    <t>Imported Electricity Price</t>
  </si>
  <si>
    <t>Exported Electricity Price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</si>
  <si>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</si>
  <si>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</si>
  <si>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</si>
  <si>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</si>
  <si>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</si>
  <si>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</si>
  <si>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</si>
  <si>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</si>
  <si>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</si>
  <si>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Energy Available for Final Consumption</t>
  </si>
  <si>
    <t>Final Energy Consumption</t>
  </si>
  <si>
    <t>Final Energy Consumption - Industry</t>
  </si>
  <si>
    <t>Iron and Steel</t>
  </si>
  <si>
    <t>Non-Ferrous Metals</t>
  </si>
  <si>
    <t>Chemicals Industry</t>
  </si>
  <si>
    <t>Non-Metallic Mineral Products</t>
  </si>
  <si>
    <t>Pulp, paper and printing</t>
  </si>
  <si>
    <t>Food, Beverages and Tobacco</t>
  </si>
  <si>
    <t>Transport Equipment</t>
  </si>
  <si>
    <t>Machinery Equipment</t>
  </si>
  <si>
    <t>Textiles and Leather</t>
  </si>
  <si>
    <t>Wood and Wood Products</t>
  </si>
  <si>
    <t>Other Industrial Sectors</t>
  </si>
  <si>
    <t>Final Energy Consumption - Domestic</t>
  </si>
  <si>
    <t>Residential</t>
  </si>
  <si>
    <t>Services</t>
  </si>
  <si>
    <t>Agriculture, Forestry and Fishing</t>
  </si>
  <si>
    <t>Final Energy Consumption - Transport</t>
  </si>
  <si>
    <t>Road</t>
  </si>
  <si>
    <t>Rail</t>
  </si>
  <si>
    <t>Aviation</t>
  </si>
  <si>
    <t>Coastal Shipping and Inland Waterways</t>
  </si>
  <si>
    <t>Consumption in Pipeline transport</t>
  </si>
  <si>
    <t>Weighted Electricity Price</t>
  </si>
  <si>
    <t>For the EU, we calculate an average electricity price by weighting sectoral electricity prices from the file</t>
  </si>
  <si>
    <t>elec/BFPaT by final energy consumption in each sector.</t>
  </si>
  <si>
    <t>File: Central_2018_UK_summary_yearly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</si>
  <si>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</si>
  <si>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</si>
  <si>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</si>
  <si>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</si>
  <si>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</si>
  <si>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</si>
  <si>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</si>
  <si>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</si>
  <si>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</si>
  <si>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</si>
  <si>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</si>
  <si>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</si>
  <si>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</si>
  <si>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</si>
  <si>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</si>
  <si>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</si>
  <si>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</si>
  <si>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</si>
  <si>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</si>
  <si>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</si>
  <si>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</si>
  <si>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</si>
  <si>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</si>
  <si>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</si>
  <si>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</si>
  <si>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</si>
  <si>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</si>
  <si>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EU27 Import-Export Matrix</t>
  </si>
  <si>
    <t>Year = 2021</t>
  </si>
  <si>
    <t>Switzerland</t>
  </si>
  <si>
    <t>United Kingdom</t>
  </si>
  <si>
    <t>Macedonia</t>
  </si>
  <si>
    <t>Serbia</t>
  </si>
  <si>
    <t>Turkey</t>
  </si>
  <si>
    <t>Bosnia &amp; Herz.</t>
  </si>
  <si>
    <t>Norway</t>
  </si>
  <si>
    <t>Russia</t>
  </si>
  <si>
    <t>Albania</t>
  </si>
  <si>
    <t>Ukraine</t>
  </si>
  <si>
    <t>Montenegro</t>
  </si>
  <si>
    <t>Belarus</t>
  </si>
  <si>
    <t>Exporter</t>
  </si>
  <si>
    <t>Importer</t>
  </si>
  <si>
    <t>Unit = MWh</t>
  </si>
  <si>
    <t>Net Imports:</t>
  </si>
  <si>
    <t>MWh</t>
  </si>
  <si>
    <t>GWh</t>
  </si>
  <si>
    <t>Non-Intra-EU Exports</t>
  </si>
  <si>
    <t>Non-Intra-EU Imports</t>
  </si>
  <si>
    <t>EU Net Imports</t>
  </si>
  <si>
    <t>EU Country</t>
  </si>
  <si>
    <t>Non-EU Country</t>
  </si>
  <si>
    <t>Imports and exports of electricity from every EU country</t>
  </si>
  <si>
    <t>Imports and exports of electricity excluding intra-EU trading</t>
  </si>
  <si>
    <t>see file fuels/BFPaT</t>
  </si>
  <si>
    <t>Share of Exports to non-EU States</t>
  </si>
  <si>
    <t>Share of Imports from non-EU States</t>
  </si>
  <si>
    <t>EU27 - Electricity balance (GWh)</t>
  </si>
  <si>
    <t>Statistical Difference</t>
  </si>
  <si>
    <t>UK - Electricity balance (GWh)</t>
  </si>
  <si>
    <t>EU27 - Exports to non-EU countries (GWh)</t>
  </si>
  <si>
    <t>2021 EU electricity imports from non-EU countries</t>
  </si>
  <si>
    <t>(calculated on Energy Available sheet)</t>
  </si>
  <si>
    <t>1 MWH =</t>
  </si>
  <si>
    <t>BTU</t>
  </si>
  <si>
    <t>Cross-Border Physical Flow</t>
  </si>
  <si>
    <t>From entso-e transparency platform</t>
  </si>
  <si>
    <t>https://transparency.entsoe.eu/transmission-domain/physicalFlow/show</t>
  </si>
  <si>
    <t>Tab: EU27_ImportExport Matrix</t>
  </si>
  <si>
    <t>EU trade was then adjusted by this value to estimate EU electricity imports &amp; exports through 2050.</t>
  </si>
  <si>
    <t>EU27 - Imports from non-EU countries (GWh)</t>
  </si>
  <si>
    <t>2021 EU electricity imports</t>
  </si>
  <si>
    <t>EU states rather than to/from countries outside the EU, this accounting heavily overestimates the</t>
  </si>
  <si>
    <t>EU states with non-EU states was calculated using 2021 flows from entso-e. The POTEnCIA-projected</t>
  </si>
  <si>
    <t>POTEnCIA reports EU28 import/export totals as the sum of each country's imports and exports, without</t>
  </si>
  <si>
    <t>subtracting intra-EU trade. As most of the electricity trade in the EU occurs between neighboring</t>
  </si>
  <si>
    <t>EU's actual "aggregate" electricity trade. To correct for this, the percentage of electricity trade by</t>
  </si>
  <si>
    <t>2021 EU electricity exports</t>
  </si>
  <si>
    <t>2021 EU electricity exports to non-EU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</si>
</sst>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;\-#,##0;&quot;-&quot;"/>
    <numFmt numFmtId="165" formatCode="0.0.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7" fillId="3" borderId="5" xfId="7" applyFont="1" applyFill="1" applyBorder="1" applyAlignment="1">
      <alignment horizontal="left" vertical="center" wrapText="1"/>
    </xf>
    <xf numFmtId="1" fontId="8" fillId="3" borderId="5" xfId="7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indent="1"/>
    </xf>
    <xf numFmtId="164" fontId="9" fillId="0" borderId="0" xfId="0" applyNumberFormat="1" applyFont="1"/>
    <xf numFmtId="0" fontId="8" fillId="4" borderId="0" xfId="7" applyFont="1" applyFill="1" applyAlignment="1">
      <alignment vertical="center"/>
    </xf>
    <xf numFmtId="0" fontId="9" fillId="0" borderId="6" xfId="0" applyFont="1" applyBorder="1" applyAlignment="1">
      <alignment horizontal="left" indent="1"/>
    </xf>
    <xf numFmtId="164" fontId="9" fillId="0" borderId="6" xfId="0" applyNumberFormat="1" applyFont="1" applyBorder="1"/>
    <xf numFmtId="165" fontId="0" fillId="0" borderId="0" xfId="0" applyNumberFormat="1"/>
    <xf numFmtId="0" fontId="10" fillId="0" borderId="0" xfId="0" applyNumberFormat="1" applyFont="1" applyFill="1" applyAlignment="1">
      <alignment horizontal="left" indent="2"/>
    </xf>
    <xf numFmtId="164" fontId="10" fillId="0" borderId="0" xfId="0" applyNumberFormat="1" applyFont="1" applyFill="1"/>
    <xf numFmtId="2" fontId="0" fillId="0" borderId="0" xfId="10" applyNumberFormat="1" applyFont="1"/>
    <xf numFmtId="0" fontId="12" fillId="0" borderId="0" xfId="0" applyFont="1"/>
    <xf numFmtId="0" fontId="9" fillId="0" borderId="6" xfId="0" applyNumberFormat="1" applyFont="1" applyFill="1" applyBorder="1" applyAlignment="1">
      <alignment horizontal="left" indent="1"/>
    </xf>
    <xf numFmtId="164" fontId="9" fillId="0" borderId="6" xfId="0" applyNumberFormat="1" applyFont="1" applyFill="1" applyBorder="1"/>
    <xf numFmtId="0" fontId="13" fillId="0" borderId="0" xfId="0" applyNumberFormat="1" applyFont="1" applyFill="1" applyAlignment="1">
      <alignment horizontal="left" indent="3"/>
    </xf>
    <xf numFmtId="164" fontId="13" fillId="0" borderId="0" xfId="0" applyNumberFormat="1" applyFont="1" applyFill="1"/>
    <xf numFmtId="0" fontId="14" fillId="0" borderId="0" xfId="0" applyNumberFormat="1" applyFont="1" applyFill="1" applyAlignment="1">
      <alignment horizontal="left" indent="4"/>
    </xf>
    <xf numFmtId="164" fontId="14" fillId="0" borderId="0" xfId="0" applyNumberFormat="1" applyFont="1" applyFill="1"/>
    <xf numFmtId="11" fontId="0" fillId="0" borderId="0" xfId="0" applyNumberFormat="1"/>
    <xf numFmtId="0" fontId="0" fillId="5" borderId="0" xfId="0" applyFill="1"/>
    <xf numFmtId="0" fontId="0" fillId="0" borderId="0" xfId="0" applyFill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1" fillId="0" borderId="9" xfId="0" applyFont="1" applyBorder="1"/>
    <xf numFmtId="0" fontId="0" fillId="0" borderId="11" xfId="0" applyBorder="1"/>
    <xf numFmtId="0" fontId="0" fillId="0" borderId="0" xfId="0" applyBorder="1"/>
    <xf numFmtId="0" fontId="1" fillId="0" borderId="11" xfId="0" applyFont="1" applyBorder="1"/>
    <xf numFmtId="0" fontId="1" fillId="0" borderId="0" xfId="0" applyFont="1" applyBorder="1"/>
    <xf numFmtId="0" fontId="0" fillId="0" borderId="13" xfId="0" applyBorder="1"/>
    <xf numFmtId="0" fontId="0" fillId="0" borderId="14" xfId="0" applyBorder="1"/>
    <xf numFmtId="0" fontId="0" fillId="6" borderId="11" xfId="0" applyFill="1" applyBorder="1"/>
    <xf numFmtId="0" fontId="0" fillId="6" borderId="0" xfId="0" applyFill="1" applyBorder="1"/>
    <xf numFmtId="0" fontId="0" fillId="6" borderId="0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6" borderId="17" xfId="0" applyFill="1" applyBorder="1"/>
    <xf numFmtId="0" fontId="0" fillId="0" borderId="18" xfId="0" applyBorder="1"/>
    <xf numFmtId="0" fontId="10" fillId="0" borderId="0" xfId="0" applyFont="1" applyAlignment="1">
      <alignment horizontal="left" indent="2"/>
    </xf>
    <xf numFmtId="164" fontId="10" fillId="0" borderId="0" xfId="0" applyNumberFormat="1" applyFont="1"/>
    <xf numFmtId="0" fontId="13" fillId="0" borderId="0" xfId="0" applyFont="1" applyAlignment="1">
      <alignment horizontal="left" indent="3"/>
    </xf>
    <xf numFmtId="164" fontId="13" fillId="0" borderId="0" xfId="0" applyNumberFormat="1" applyFont="1"/>
    <xf numFmtId="0" fontId="14" fillId="0" borderId="0" xfId="0" applyFont="1" applyAlignment="1">
      <alignment horizontal="left" indent="4"/>
    </xf>
    <xf numFmtId="164" fontId="14" fillId="0" borderId="0" xfId="0" applyNumberFormat="1" applyFont="1"/>
    <xf numFmtId="0" fontId="10" fillId="0" borderId="19" xfId="0" applyFont="1" applyBorder="1" applyAlignment="1">
      <alignment horizontal="left" indent="2"/>
    </xf>
    <xf numFmtId="164" fontId="10" fillId="0" borderId="19" xfId="0" applyNumberFormat="1" applyFont="1" applyBorder="1"/>
    <xf numFmtId="0" fontId="10" fillId="0" borderId="0" xfId="0" applyFont="1" applyBorder="1" applyAlignment="1">
      <alignment horizontal="left" indent="2"/>
    </xf>
    <xf numFmtId="164" fontId="10" fillId="0" borderId="0" xfId="0" applyNumberFormat="1" applyFont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1">
    <cellStyle name="Body: normal cell" xfId="5" xr:uid="{00000000-0005-0000-0000-000000000000}"/>
    <cellStyle name="Comma" xfId="10" builtinId="3"/>
    <cellStyle name="Font: Calibri, 9pt regular" xfId="1" xr:uid="{00000000-0005-0000-0000-000002000000}"/>
    <cellStyle name="Footnotes: top row" xfId="6" xr:uid="{00000000-0005-0000-0000-000003000000}"/>
    <cellStyle name="Header: bottom row" xfId="2" xr:uid="{00000000-0005-0000-0000-000004000000}"/>
    <cellStyle name="Hyperlink" xfId="9" builtinId="8"/>
    <cellStyle name="Normal" xfId="0" builtinId="0"/>
    <cellStyle name="Normal 2" xfId="7" xr:uid="{00000000-0005-0000-0000-000007000000}"/>
    <cellStyle name="Normal 2 2" xfId="8" xr:uid="{00000000-0005-0000-0000-000008000000}"/>
    <cellStyle name="Parent row" xfId="4" xr:uid="{00000000-0005-0000-0000-000009000000}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activeCell="B17" sqref="B17"/>
    </sheetView>
  </sheetViews>
  <sheetFormatPr defaultColWidth="9.08984375" defaultRowHeight="14.5" x14ac:dyDescent="0.35"/>
  <cols>
    <col min="1" max="1" width="12.453125" customWidth="1"/>
    <col min="2" max="2" width="70.0898437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2</v>
      </c>
      <c r="B4" s="3" t="s">
        <v>17</v>
      </c>
    </row>
    <row r="5" spans="1:2" x14ac:dyDescent="0.35">
      <c r="B5" t="s">
        <v>34</v>
      </c>
    </row>
    <row r="6" spans="1:2" x14ac:dyDescent="0.35">
      <c r="B6" s="4" t="s">
        <v>35</v>
      </c>
    </row>
    <row r="7" spans="1:2" x14ac:dyDescent="0.35">
      <c r="B7" s="2" t="s">
        <v>36</v>
      </c>
    </row>
    <row r="8" spans="1:2" x14ac:dyDescent="0.35">
      <c r="B8" s="2" t="s">
        <v>37</v>
      </c>
    </row>
    <row r="9" spans="1:2" x14ac:dyDescent="0.35">
      <c r="B9" t="s">
        <v>38</v>
      </c>
    </row>
    <row r="10" spans="1:2" x14ac:dyDescent="0.35">
      <c r="B10" s="2" t="s">
        <v>82</v>
      </c>
    </row>
    <row r="11" spans="1:2" x14ac:dyDescent="0.35">
      <c r="B11" t="s">
        <v>38</v>
      </c>
    </row>
    <row r="12" spans="1:2" x14ac:dyDescent="0.35">
      <c r="A12" s="1"/>
      <c r="B12" s="3" t="s">
        <v>148</v>
      </c>
    </row>
    <row r="13" spans="1:2" x14ac:dyDescent="0.35">
      <c r="B13" t="s">
        <v>149</v>
      </c>
    </row>
    <row r="14" spans="1:2" x14ac:dyDescent="0.35">
      <c r="B14" s="4" t="s">
        <v>150</v>
      </c>
    </row>
    <row r="15" spans="1:2" x14ac:dyDescent="0.35">
      <c r="B15" s="2" t="s">
        <v>151</v>
      </c>
    </row>
    <row r="16" spans="1:2" x14ac:dyDescent="0.35">
      <c r="B16" t="s">
        <v>111</v>
      </c>
    </row>
    <row r="18" spans="1:1" x14ac:dyDescent="0.35">
      <c r="A18" s="1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5" spans="1:1" x14ac:dyDescent="0.35">
      <c r="A25" t="s">
        <v>39</v>
      </c>
    </row>
    <row r="26" spans="1:1" x14ac:dyDescent="0.35">
      <c r="A26" t="s">
        <v>40</v>
      </c>
    </row>
    <row r="27" spans="1:1" x14ac:dyDescent="0.35">
      <c r="A27" t="s">
        <v>41</v>
      </c>
    </row>
    <row r="29" spans="1:1" x14ac:dyDescent="0.35">
      <c r="A29" t="s">
        <v>24</v>
      </c>
    </row>
    <row r="30" spans="1:1" x14ac:dyDescent="0.35">
      <c r="A30" t="s">
        <v>25</v>
      </c>
    </row>
    <row r="32" spans="1:1" x14ac:dyDescent="0.35">
      <c r="A32" t="s">
        <v>80</v>
      </c>
    </row>
    <row r="33" spans="1:3" x14ac:dyDescent="0.35">
      <c r="A33" t="s">
        <v>81</v>
      </c>
    </row>
    <row r="35" spans="1:3" x14ac:dyDescent="0.35">
      <c r="A35" t="s">
        <v>157</v>
      </c>
    </row>
    <row r="36" spans="1:3" x14ac:dyDescent="0.35">
      <c r="A36" t="s">
        <v>158</v>
      </c>
    </row>
    <row r="37" spans="1:3" x14ac:dyDescent="0.35">
      <c r="A37" t="s">
        <v>155</v>
      </c>
    </row>
    <row r="38" spans="1:3" x14ac:dyDescent="0.35">
      <c r="A38" t="s">
        <v>159</v>
      </c>
    </row>
    <row r="39" spans="1:3" x14ac:dyDescent="0.35">
      <c r="A39" t="s">
        <v>156</v>
      </c>
    </row>
    <row r="40" spans="1:3" x14ac:dyDescent="0.35">
      <c r="A40" t="s">
        <v>152</v>
      </c>
    </row>
    <row r="42" spans="1:3" x14ac:dyDescent="0.35">
      <c r="A42" s="58" t="s">
        <v>146</v>
      </c>
      <c r="B42" s="27">
        <v>3412000</v>
      </c>
      <c r="C42" t="s">
        <v>147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"/>
  <sheetViews>
    <sheetView workbookViewId="0">
      <selection activeCell="I19" sqref="I19"/>
    </sheetView>
  </sheetViews>
  <sheetFormatPr defaultRowHeight="14.5" x14ac:dyDescent="0.35"/>
  <cols>
    <col min="1" max="1" width="26.26953125" customWidth="1"/>
  </cols>
  <sheetData>
    <row r="1" spans="1:34" x14ac:dyDescent="0.35">
      <c r="A1" s="8" t="s">
        <v>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35">
      <c r="A2" t="s">
        <v>45</v>
      </c>
      <c r="B2" s="19">
        <f>'Electricity Price'!B42*About!$B$42</f>
        <v>172.263401873633</v>
      </c>
      <c r="C2" s="19">
        <f>'Electricity Price'!C42*About!$B$42</f>
        <v>174.17042201264351</v>
      </c>
      <c r="D2" s="19">
        <f>'Electricity Price'!D42*About!$B$42</f>
        <v>175.60548732163309</v>
      </c>
      <c r="E2" s="19">
        <f>'Electricity Price'!E42*About!$B$42</f>
        <v>176.7795069475869</v>
      </c>
      <c r="F2" s="19">
        <f>'Electricity Price'!F42*About!$B$42</f>
        <v>178.00782477685974</v>
      </c>
      <c r="G2" s="19">
        <f>'Electricity Price'!G42*About!$B$42</f>
        <v>179.27101749620186</v>
      </c>
      <c r="H2" s="19">
        <f>'Electricity Price'!H42*About!$B$42</f>
        <v>180.59007816167937</v>
      </c>
      <c r="I2" s="19">
        <f>'Electricity Price'!I42*About!$B$42</f>
        <v>181.12806489525559</v>
      </c>
      <c r="J2" s="19">
        <f>'Electricity Price'!J42*About!$B$42</f>
        <v>181.58502073431217</v>
      </c>
      <c r="K2" s="19">
        <f>'Electricity Price'!K42*About!$B$42</f>
        <v>181.93697622296247</v>
      </c>
      <c r="L2" s="19">
        <f>'Electricity Price'!L42*About!$B$42</f>
        <v>182.44358075881044</v>
      </c>
      <c r="M2" s="19">
        <f>'Electricity Price'!M42*About!$B$42</f>
        <v>182.78085199963559</v>
      </c>
      <c r="N2" s="19">
        <f>'Electricity Price'!N42*About!$B$42</f>
        <v>183.3524745361307</v>
      </c>
      <c r="O2" s="19">
        <f>'Electricity Price'!O42*About!$B$42</f>
        <v>184.07548175032841</v>
      </c>
      <c r="P2" s="19">
        <f>'Electricity Price'!P42*About!$B$42</f>
        <v>184.75579503100096</v>
      </c>
      <c r="Q2" s="19">
        <f>'Electricity Price'!Q42*About!$B$42</f>
        <v>185.3588055837028</v>
      </c>
      <c r="R2" s="19">
        <f>'Electricity Price'!R42*About!$B$42</f>
        <v>186.04230937218898</v>
      </c>
      <c r="S2" s="19">
        <f>'Electricity Price'!S42*About!$B$42</f>
        <v>185.68133902595642</v>
      </c>
      <c r="T2" s="19">
        <f>'Electricity Price'!T42*About!$B$42</f>
        <v>185.3535282329866</v>
      </c>
      <c r="U2" s="19">
        <f>'Electricity Price'!U42*About!$B$42</f>
        <v>185.03198864537021</v>
      </c>
      <c r="V2" s="19">
        <f>'Electricity Price'!V42*About!$B$42</f>
        <v>184.70402585969464</v>
      </c>
      <c r="W2" s="19">
        <f>'Electricity Price'!W42*About!$B$42</f>
        <v>184.40163008062413</v>
      </c>
      <c r="X2" s="19">
        <f>'Electricity Price'!X42*About!$B$42</f>
        <v>184.04203071495525</v>
      </c>
      <c r="Y2" s="19">
        <f>'Electricity Price'!Y42*About!$B$42</f>
        <v>183.62498629234216</v>
      </c>
      <c r="Z2" s="19">
        <f>'Electricity Price'!Z42*About!$B$42</f>
        <v>183.21536967951519</v>
      </c>
      <c r="AA2" s="19">
        <f>'Electricity Price'!AA42*About!$B$42</f>
        <v>182.77922977341555</v>
      </c>
      <c r="AB2" s="19">
        <f>'Electricity Price'!AB42*About!$B$42</f>
        <v>182.38711712625499</v>
      </c>
      <c r="AC2" s="19">
        <f>'Electricity Price'!AC42*About!$B$42</f>
        <v>182.01972200933304</v>
      </c>
      <c r="AD2" s="19">
        <f>'Electricity Price'!AD42*About!$B$42</f>
        <v>181.59914431542015</v>
      </c>
      <c r="AE2" s="19">
        <f>'Electricity Price'!AE42*About!$B$42</f>
        <v>181.20907704215693</v>
      </c>
      <c r="AF2" s="19">
        <f>'Electricity Price'!AF42*About!$B$42</f>
        <v>180.76083865164247</v>
      </c>
      <c r="AG2" s="19"/>
      <c r="AH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0885-EDE6-47EC-802F-768DC6486763}">
  <dimension ref="A1:AP89"/>
  <sheetViews>
    <sheetView zoomScale="69" zoomScaleNormal="69" workbookViewId="0">
      <selection activeCell="B7" sqref="B7"/>
    </sheetView>
  </sheetViews>
  <sheetFormatPr defaultRowHeight="14.5" x14ac:dyDescent="0.35"/>
  <cols>
    <col min="1" max="1" width="7.36328125" customWidth="1"/>
    <col min="2" max="2" width="17.6328125" customWidth="1"/>
    <col min="3" max="41" width="10.7265625" customWidth="1"/>
    <col min="43" max="43" width="14.26953125" bestFit="1" customWidth="1"/>
  </cols>
  <sheetData>
    <row r="1" spans="1:42" x14ac:dyDescent="0.35">
      <c r="A1" s="1" t="s">
        <v>110</v>
      </c>
      <c r="D1" s="29" t="s">
        <v>133</v>
      </c>
      <c r="E1" s="28" t="s">
        <v>134</v>
      </c>
    </row>
    <row r="2" spans="1:42" ht="15" thickBot="1" x14ac:dyDescent="0.4">
      <c r="A2" s="1" t="s">
        <v>111</v>
      </c>
    </row>
    <row r="3" spans="1:42" x14ac:dyDescent="0.35">
      <c r="A3" s="1" t="s">
        <v>126</v>
      </c>
      <c r="D3" s="31" t="s">
        <v>33</v>
      </c>
      <c r="E3" s="32"/>
      <c r="F3" s="32"/>
      <c r="G3" s="33" t="s">
        <v>32</v>
      </c>
      <c r="H3" s="32"/>
      <c r="I3" s="32"/>
      <c r="J3" s="33" t="s">
        <v>127</v>
      </c>
      <c r="K3" s="44"/>
      <c r="L3" s="59" t="s">
        <v>135</v>
      </c>
      <c r="M3" s="59"/>
      <c r="N3" s="60"/>
      <c r="P3" t="s">
        <v>139</v>
      </c>
      <c r="T3" t="s">
        <v>138</v>
      </c>
    </row>
    <row r="4" spans="1:42" x14ac:dyDescent="0.35">
      <c r="D4" s="34">
        <f>SUM(C51:AO51)</f>
        <v>371061219.75</v>
      </c>
      <c r="E4" s="35" t="s">
        <v>128</v>
      </c>
      <c r="F4" s="35"/>
      <c r="G4" s="35">
        <f>SUM(AP18:AP50)</f>
        <v>295930234.25</v>
      </c>
      <c r="H4" s="35" t="s">
        <v>128</v>
      </c>
      <c r="I4" s="35"/>
      <c r="J4" s="35">
        <f>D4-G4</f>
        <v>75130985.5</v>
      </c>
      <c r="K4" s="45" t="s">
        <v>128</v>
      </c>
      <c r="L4" s="61"/>
      <c r="M4" s="61"/>
      <c r="N4" s="62"/>
      <c r="P4">
        <f>D8/D4</f>
        <v>0.2422090357773099</v>
      </c>
      <c r="T4">
        <f>G8/G4</f>
        <v>4.9820508497096898E-2</v>
      </c>
    </row>
    <row r="5" spans="1:42" x14ac:dyDescent="0.35">
      <c r="D5" s="34">
        <f>D4/1000</f>
        <v>371061.21974999999</v>
      </c>
      <c r="E5" s="35" t="s">
        <v>129</v>
      </c>
      <c r="F5" s="35"/>
      <c r="G5" s="35">
        <f>G4/1000</f>
        <v>295930.23424999998</v>
      </c>
      <c r="H5" s="35" t="s">
        <v>129</v>
      </c>
      <c r="I5" s="35"/>
      <c r="J5" s="35">
        <f>J4/1000</f>
        <v>75130.985499999995</v>
      </c>
      <c r="K5" s="45" t="s">
        <v>129</v>
      </c>
      <c r="L5" s="61"/>
      <c r="M5" s="61"/>
      <c r="N5" s="62"/>
    </row>
    <row r="6" spans="1:42" x14ac:dyDescent="0.35">
      <c r="D6" s="40"/>
      <c r="E6" s="41"/>
      <c r="F6" s="41"/>
      <c r="G6" s="41"/>
      <c r="H6" s="41"/>
      <c r="I6" s="41"/>
      <c r="J6" s="41"/>
      <c r="K6" s="46"/>
      <c r="L6" s="42"/>
      <c r="M6" s="42"/>
      <c r="N6" s="43"/>
    </row>
    <row r="7" spans="1:42" x14ac:dyDescent="0.35">
      <c r="D7" s="36" t="s">
        <v>131</v>
      </c>
      <c r="E7" s="35"/>
      <c r="F7" s="35"/>
      <c r="G7" s="37" t="s">
        <v>130</v>
      </c>
      <c r="H7" s="35"/>
      <c r="I7" s="35"/>
      <c r="J7" s="37" t="s">
        <v>132</v>
      </c>
      <c r="K7" s="45"/>
      <c r="L7" s="61" t="s">
        <v>136</v>
      </c>
      <c r="M7" s="61"/>
      <c r="N7" s="62"/>
    </row>
    <row r="8" spans="1:42" x14ac:dyDescent="0.35">
      <c r="D8" s="34">
        <f>D4-SUM(C83:AC83)</f>
        <v>89874380.25</v>
      </c>
      <c r="E8" s="35" t="s">
        <v>128</v>
      </c>
      <c r="F8" s="35"/>
      <c r="G8" s="35">
        <f>G4-SUM(AD56:AD82)</f>
        <v>14743394.75</v>
      </c>
      <c r="H8" s="35" t="s">
        <v>128</v>
      </c>
      <c r="I8" s="35"/>
      <c r="J8" s="35">
        <f>D8-G8</f>
        <v>75130985.5</v>
      </c>
      <c r="K8" s="45" t="s">
        <v>128</v>
      </c>
      <c r="L8" s="61"/>
      <c r="M8" s="61"/>
      <c r="N8" s="62"/>
    </row>
    <row r="9" spans="1:42" ht="15" thickBot="1" x14ac:dyDescent="0.4">
      <c r="D9" s="38">
        <f>D8/1000</f>
        <v>89874.380250000002</v>
      </c>
      <c r="E9" s="39" t="s">
        <v>129</v>
      </c>
      <c r="F9" s="39"/>
      <c r="G9" s="39">
        <f>G8/1000</f>
        <v>14743.394749999999</v>
      </c>
      <c r="H9" s="39" t="s">
        <v>129</v>
      </c>
      <c r="I9" s="39"/>
      <c r="J9" s="39">
        <f>J8/1000</f>
        <v>75130.985499999995</v>
      </c>
      <c r="K9" s="47" t="s">
        <v>129</v>
      </c>
      <c r="L9" s="63"/>
      <c r="M9" s="63"/>
      <c r="N9" s="64"/>
    </row>
    <row r="10" spans="1:42" x14ac:dyDescent="0.35">
      <c r="C10" t="s">
        <v>125</v>
      </c>
    </row>
    <row r="11" spans="1:42" x14ac:dyDescent="0.35">
      <c r="C11" s="28" t="s">
        <v>120</v>
      </c>
      <c r="D11" t="s">
        <v>83</v>
      </c>
      <c r="E11" s="28" t="s">
        <v>123</v>
      </c>
      <c r="F11" t="s">
        <v>84</v>
      </c>
      <c r="G11" s="28" t="s">
        <v>117</v>
      </c>
      <c r="H11" t="s">
        <v>85</v>
      </c>
      <c r="I11" t="s">
        <v>86</v>
      </c>
      <c r="J11" s="29" t="s">
        <v>87</v>
      </c>
      <c r="K11" t="s">
        <v>88</v>
      </c>
      <c r="L11" t="s">
        <v>89</v>
      </c>
      <c r="M11" t="s">
        <v>90</v>
      </c>
      <c r="N11" t="s">
        <v>91</v>
      </c>
      <c r="O11" t="s">
        <v>92</v>
      </c>
      <c r="P11" t="s">
        <v>93</v>
      </c>
      <c r="Q11" t="s">
        <v>94</v>
      </c>
      <c r="R11" t="s">
        <v>95</v>
      </c>
      <c r="S11" t="s">
        <v>96</v>
      </c>
      <c r="T11" t="s">
        <v>97</v>
      </c>
      <c r="U11" t="s">
        <v>98</v>
      </c>
      <c r="V11" t="s">
        <v>99</v>
      </c>
      <c r="W11" t="s">
        <v>100</v>
      </c>
      <c r="X11" s="28" t="s">
        <v>114</v>
      </c>
      <c r="Y11" t="s">
        <v>101</v>
      </c>
      <c r="Z11" s="28" t="s">
        <v>122</v>
      </c>
      <c r="AA11" t="s">
        <v>102</v>
      </c>
      <c r="AB11" s="28" t="s">
        <v>118</v>
      </c>
      <c r="AC11" t="s">
        <v>103</v>
      </c>
      <c r="AD11" t="s">
        <v>104</v>
      </c>
      <c r="AE11" s="28" t="s">
        <v>119</v>
      </c>
      <c r="AF11" t="s">
        <v>105</v>
      </c>
      <c r="AG11" s="28" t="s">
        <v>115</v>
      </c>
      <c r="AH11" t="s">
        <v>106</v>
      </c>
      <c r="AI11" t="s">
        <v>107</v>
      </c>
      <c r="AJ11" t="s">
        <v>108</v>
      </c>
      <c r="AK11" t="s">
        <v>109</v>
      </c>
      <c r="AL11" s="28" t="s">
        <v>112</v>
      </c>
      <c r="AM11" s="28" t="s">
        <v>116</v>
      </c>
      <c r="AN11" s="28" t="s">
        <v>121</v>
      </c>
      <c r="AO11" s="28" t="s">
        <v>113</v>
      </c>
    </row>
    <row r="12" spans="1:42" x14ac:dyDescent="0.35">
      <c r="A12" t="s">
        <v>124</v>
      </c>
      <c r="B12" s="28" t="s">
        <v>120</v>
      </c>
      <c r="C12" s="30">
        <v>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>
        <v>689229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2" x14ac:dyDescent="0.35">
      <c r="B13" t="s">
        <v>83</v>
      </c>
      <c r="C13" s="30"/>
      <c r="D13" s="30">
        <v>0</v>
      </c>
      <c r="E13" s="30"/>
      <c r="F13" s="30"/>
      <c r="G13" s="30"/>
      <c r="H13" s="30"/>
      <c r="I13" s="30"/>
      <c r="J13" s="30"/>
      <c r="K13" s="30">
        <v>47733</v>
      </c>
      <c r="L13" s="30"/>
      <c r="M13" s="30"/>
      <c r="N13" s="30"/>
      <c r="O13" s="30"/>
      <c r="P13" s="30">
        <v>5200801.25</v>
      </c>
      <c r="Q13" s="30"/>
      <c r="R13" s="30">
        <v>3129462</v>
      </c>
      <c r="S13" s="30"/>
      <c r="T13" s="30">
        <v>1249770</v>
      </c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>
        <v>3937361.75</v>
      </c>
      <c r="AJ13" s="30"/>
      <c r="AK13" s="30"/>
      <c r="AL13" s="30">
        <v>3382173</v>
      </c>
      <c r="AM13" s="30"/>
      <c r="AN13" s="30"/>
      <c r="AO13" s="30"/>
      <c r="AP13">
        <f>SUM(C13:AO13)</f>
        <v>16947301</v>
      </c>
    </row>
    <row r="14" spans="1:42" x14ac:dyDescent="0.35">
      <c r="B14" s="28" t="s">
        <v>123</v>
      </c>
      <c r="C14" s="30"/>
      <c r="D14" s="30"/>
      <c r="E14" s="30">
        <v>0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>
        <v>3346782</v>
      </c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2" x14ac:dyDescent="0.35">
      <c r="B15" t="s">
        <v>84</v>
      </c>
      <c r="C15" s="30"/>
      <c r="D15" s="30"/>
      <c r="E15" s="30"/>
      <c r="F15" s="30">
        <v>0</v>
      </c>
      <c r="G15" s="30"/>
      <c r="H15" s="30"/>
      <c r="I15" s="30"/>
      <c r="J15" s="30"/>
      <c r="K15" s="30"/>
      <c r="L15" s="30"/>
      <c r="M15" s="30"/>
      <c r="N15" s="30"/>
      <c r="O15" s="30">
        <v>6981555</v>
      </c>
      <c r="P15" s="30">
        <v>1790526.75</v>
      </c>
      <c r="Q15" s="30"/>
      <c r="R15" s="30"/>
      <c r="S15" s="30"/>
      <c r="T15" s="30"/>
      <c r="U15" s="30"/>
      <c r="V15" s="30"/>
      <c r="W15" s="30">
        <v>892952</v>
      </c>
      <c r="X15" s="30"/>
      <c r="Y15" s="30"/>
      <c r="Z15" s="30"/>
      <c r="AA15" s="30">
        <v>3226030</v>
      </c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>
        <v>7155757</v>
      </c>
      <c r="AP15">
        <f>SUM(C15:AO15)</f>
        <v>20046820.75</v>
      </c>
    </row>
    <row r="16" spans="1:42" x14ac:dyDescent="0.35">
      <c r="B16" s="28" t="s">
        <v>117</v>
      </c>
      <c r="C16" s="30"/>
      <c r="D16" s="30"/>
      <c r="E16" s="30"/>
      <c r="F16" s="30"/>
      <c r="G16" s="30">
        <v>0</v>
      </c>
      <c r="H16" s="30"/>
      <c r="I16" s="30">
        <v>3171583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2:42" x14ac:dyDescent="0.35">
      <c r="B17" t="s">
        <v>85</v>
      </c>
      <c r="C17" s="30"/>
      <c r="D17" s="30"/>
      <c r="E17" s="30"/>
      <c r="F17" s="30"/>
      <c r="G17" s="30"/>
      <c r="H17" s="30">
        <v>0</v>
      </c>
      <c r="I17" s="30"/>
      <c r="J17" s="30"/>
      <c r="K17" s="30"/>
      <c r="L17" s="30"/>
      <c r="M17" s="30"/>
      <c r="N17" s="30"/>
      <c r="O17" s="30"/>
      <c r="P17" s="30"/>
      <c r="Q17" s="30">
        <v>1959069</v>
      </c>
      <c r="R17" s="30"/>
      <c r="S17" s="30"/>
      <c r="T17" s="30"/>
      <c r="U17" s="30"/>
      <c r="V17" s="30"/>
      <c r="W17" s="30"/>
      <c r="X17" s="30">
        <v>2403898</v>
      </c>
      <c r="Y17" s="30"/>
      <c r="Z17" s="30"/>
      <c r="AA17" s="30"/>
      <c r="AB17" s="30"/>
      <c r="AC17" s="30"/>
      <c r="AD17" s="30"/>
      <c r="AE17" s="30"/>
      <c r="AF17" s="30">
        <v>2333421</v>
      </c>
      <c r="AG17" s="30">
        <v>2688533</v>
      </c>
      <c r="AH17" s="30"/>
      <c r="AI17" s="30"/>
      <c r="AJ17" s="30"/>
      <c r="AK17" s="30"/>
      <c r="AL17" s="30"/>
      <c r="AM17" s="30">
        <v>1066614</v>
      </c>
      <c r="AN17" s="30"/>
      <c r="AO17" s="30"/>
      <c r="AP17">
        <f t="shared" ref="AP17:AP32" si="0">SUM(C17:AO17)</f>
        <v>10451535</v>
      </c>
    </row>
    <row r="18" spans="2:42" x14ac:dyDescent="0.35">
      <c r="B18" t="s">
        <v>86</v>
      </c>
      <c r="C18" s="30"/>
      <c r="D18" s="30"/>
      <c r="E18" s="30"/>
      <c r="F18" s="30"/>
      <c r="G18" s="30">
        <v>538796</v>
      </c>
      <c r="H18" s="30"/>
      <c r="I18" s="30">
        <v>0</v>
      </c>
      <c r="J18" s="30"/>
      <c r="K18" s="30"/>
      <c r="L18" s="30"/>
      <c r="M18" s="30"/>
      <c r="N18" s="30"/>
      <c r="O18" s="30"/>
      <c r="P18" s="30"/>
      <c r="Q18" s="30"/>
      <c r="R18" s="30">
        <v>665406</v>
      </c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>
        <v>226890</v>
      </c>
      <c r="AH18" s="30"/>
      <c r="AI18" s="30">
        <v>3194595</v>
      </c>
      <c r="AJ18" s="30"/>
      <c r="AK18" s="30"/>
      <c r="AL18" s="30"/>
      <c r="AM18" s="30"/>
      <c r="AN18" s="30"/>
      <c r="AO18" s="30"/>
      <c r="AP18">
        <f t="shared" si="0"/>
        <v>4625687</v>
      </c>
    </row>
    <row r="19" spans="2:42" x14ac:dyDescent="0.35">
      <c r="B19" s="29" t="s">
        <v>87</v>
      </c>
      <c r="C19" s="30"/>
      <c r="D19" s="30"/>
      <c r="E19" s="30"/>
      <c r="F19" s="30"/>
      <c r="G19" s="30"/>
      <c r="H19" s="30"/>
      <c r="I19" s="30"/>
      <c r="J19" s="30">
        <v>0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>
        <f t="shared" si="0"/>
        <v>0</v>
      </c>
    </row>
    <row r="20" spans="2:42" x14ac:dyDescent="0.35">
      <c r="B20" t="s">
        <v>88</v>
      </c>
      <c r="C20" s="30"/>
      <c r="D20" s="30">
        <v>10766727</v>
      </c>
      <c r="E20" s="30"/>
      <c r="F20" s="30"/>
      <c r="G20" s="30"/>
      <c r="H20" s="30"/>
      <c r="I20" s="30"/>
      <c r="J20" s="30"/>
      <c r="K20" s="30">
        <v>0</v>
      </c>
      <c r="L20" s="30"/>
      <c r="M20" s="30"/>
      <c r="N20" s="30"/>
      <c r="O20" s="30"/>
      <c r="P20" s="30">
        <v>6019960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>
        <v>45019</v>
      </c>
      <c r="AD20" s="30"/>
      <c r="AE20" s="30"/>
      <c r="AF20" s="30"/>
      <c r="AG20" s="30"/>
      <c r="AH20" s="30">
        <v>8772324</v>
      </c>
      <c r="AI20" s="30"/>
      <c r="AJ20" s="30"/>
      <c r="AK20" s="30"/>
      <c r="AL20" s="30"/>
      <c r="AM20" s="30"/>
      <c r="AN20" s="30"/>
      <c r="AO20" s="30"/>
      <c r="AP20">
        <f t="shared" si="0"/>
        <v>25604030</v>
      </c>
    </row>
    <row r="21" spans="2:42" x14ac:dyDescent="0.35">
      <c r="B21" t="s">
        <v>89</v>
      </c>
      <c r="C21" s="30"/>
      <c r="D21" s="30"/>
      <c r="E21" s="30"/>
      <c r="F21" s="30"/>
      <c r="G21" s="30"/>
      <c r="H21" s="30"/>
      <c r="I21" s="30"/>
      <c r="J21" s="30"/>
      <c r="K21" s="30"/>
      <c r="L21" s="30">
        <v>0</v>
      </c>
      <c r="M21" s="30"/>
      <c r="N21" s="30"/>
      <c r="O21" s="30"/>
      <c r="P21" s="30">
        <v>8216648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>
        <v>3078542</v>
      </c>
      <c r="AB21" s="30">
        <v>1649938</v>
      </c>
      <c r="AC21" s="30"/>
      <c r="AD21" s="30"/>
      <c r="AE21" s="30"/>
      <c r="AF21" s="30"/>
      <c r="AG21" s="30"/>
      <c r="AH21" s="30"/>
      <c r="AI21" s="30"/>
      <c r="AJ21" s="30"/>
      <c r="AK21" s="30">
        <v>2035820</v>
      </c>
      <c r="AL21" s="30"/>
      <c r="AM21" s="30"/>
      <c r="AN21" s="30"/>
      <c r="AO21" s="30"/>
      <c r="AP21">
        <f t="shared" si="0"/>
        <v>14980948</v>
      </c>
    </row>
    <row r="22" spans="2:42" x14ac:dyDescent="0.35">
      <c r="B22" t="s">
        <v>90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>
        <v>0</v>
      </c>
      <c r="N22" s="30">
        <v>53754</v>
      </c>
      <c r="O22" s="30"/>
      <c r="P22" s="30"/>
      <c r="Q22" s="30"/>
      <c r="R22" s="30"/>
      <c r="S22" s="30"/>
      <c r="T22" s="30"/>
      <c r="U22" s="30">
        <v>2837946</v>
      </c>
      <c r="V22" s="30"/>
      <c r="W22" s="30"/>
      <c r="X22" s="30"/>
      <c r="Y22" s="30"/>
      <c r="Z22" s="30"/>
      <c r="AA22" s="30"/>
      <c r="AB22" s="30"/>
      <c r="AC22" s="30"/>
      <c r="AD22" s="30"/>
      <c r="AE22" s="30">
        <v>1626576</v>
      </c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>
        <f t="shared" si="0"/>
        <v>4518276</v>
      </c>
    </row>
    <row r="23" spans="2:42" x14ac:dyDescent="0.35">
      <c r="B23" t="s">
        <v>91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>
        <v>6697135</v>
      </c>
      <c r="N23" s="30">
        <v>0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>
        <v>17977</v>
      </c>
      <c r="AC23" s="30"/>
      <c r="AD23" s="30"/>
      <c r="AE23" s="30">
        <v>0</v>
      </c>
      <c r="AF23" s="30"/>
      <c r="AG23" s="30"/>
      <c r="AH23" s="30"/>
      <c r="AI23" s="30"/>
      <c r="AJ23" s="30"/>
      <c r="AK23" s="30">
        <v>218778</v>
      </c>
      <c r="AL23" s="30"/>
      <c r="AM23" s="30"/>
      <c r="AN23" s="30"/>
      <c r="AO23" s="30"/>
      <c r="AP23">
        <f t="shared" si="0"/>
        <v>6933890</v>
      </c>
    </row>
    <row r="24" spans="2:42" x14ac:dyDescent="0.35">
      <c r="B24" t="s">
        <v>92</v>
      </c>
      <c r="C24" s="30"/>
      <c r="D24" s="30"/>
      <c r="E24" s="30"/>
      <c r="F24" s="30">
        <v>4384540</v>
      </c>
      <c r="G24" s="30"/>
      <c r="H24" s="30"/>
      <c r="I24" s="30"/>
      <c r="J24" s="30"/>
      <c r="K24" s="30"/>
      <c r="L24" s="30"/>
      <c r="M24" s="30"/>
      <c r="N24" s="30"/>
      <c r="O24" s="30">
        <v>0</v>
      </c>
      <c r="P24" s="30">
        <v>8216648</v>
      </c>
      <c r="Q24" s="30"/>
      <c r="R24" s="30"/>
      <c r="S24" s="30"/>
      <c r="T24" s="30">
        <v>14976808</v>
      </c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>
        <v>11496859</v>
      </c>
      <c r="AK24" s="30"/>
      <c r="AL24" s="30">
        <v>8217800</v>
      </c>
      <c r="AM24" s="30"/>
      <c r="AN24" s="30"/>
      <c r="AO24" s="30">
        <v>1391926</v>
      </c>
      <c r="AP24">
        <f t="shared" si="0"/>
        <v>48684581</v>
      </c>
    </row>
    <row r="25" spans="2:42" x14ac:dyDescent="0.35">
      <c r="B25" t="s">
        <v>93</v>
      </c>
      <c r="C25" s="30"/>
      <c r="D25" s="30">
        <v>12754327.25</v>
      </c>
      <c r="E25" s="30"/>
      <c r="F25" s="30">
        <v>2577477.25</v>
      </c>
      <c r="G25" s="30"/>
      <c r="H25" s="30"/>
      <c r="I25" s="30"/>
      <c r="J25" s="30"/>
      <c r="K25" s="30">
        <v>6274680</v>
      </c>
      <c r="L25" s="30">
        <v>4062508</v>
      </c>
      <c r="M25" s="30"/>
      <c r="N25" s="30"/>
      <c r="O25" s="30">
        <v>3913553</v>
      </c>
      <c r="P25" s="30">
        <v>0</v>
      </c>
      <c r="Q25" s="30"/>
      <c r="R25" s="30"/>
      <c r="S25" s="30"/>
      <c r="T25" s="30"/>
      <c r="U25" s="30"/>
      <c r="V25" s="30"/>
      <c r="W25" s="30">
        <v>3108950.75</v>
      </c>
      <c r="X25" s="30"/>
      <c r="Y25" s="30"/>
      <c r="Z25" s="30"/>
      <c r="AA25" s="30">
        <v>8151736.25</v>
      </c>
      <c r="AB25" s="30">
        <v>1116423</v>
      </c>
      <c r="AC25" s="30">
        <v>8732973</v>
      </c>
      <c r="AD25" s="30"/>
      <c r="AE25" s="30"/>
      <c r="AF25" s="30"/>
      <c r="AG25" s="30"/>
      <c r="AH25" s="30"/>
      <c r="AI25" s="30"/>
      <c r="AJ25" s="30"/>
      <c r="AK25" s="30">
        <v>278892</v>
      </c>
      <c r="AL25" s="30">
        <v>14569255.5</v>
      </c>
      <c r="AM25" s="30"/>
      <c r="AN25" s="30"/>
      <c r="AO25" s="30"/>
      <c r="AP25">
        <f t="shared" si="0"/>
        <v>65540776</v>
      </c>
    </row>
    <row r="26" spans="2:42" x14ac:dyDescent="0.35">
      <c r="B26" t="s">
        <v>94</v>
      </c>
      <c r="C26" s="30">
        <v>1039406</v>
      </c>
      <c r="D26" s="30"/>
      <c r="E26" s="30"/>
      <c r="F26" s="30"/>
      <c r="G26" s="30"/>
      <c r="H26" s="30">
        <v>64389</v>
      </c>
      <c r="I26" s="30"/>
      <c r="J26" s="30"/>
      <c r="K26" s="30"/>
      <c r="L26" s="30"/>
      <c r="M26" s="30"/>
      <c r="N26" s="30"/>
      <c r="O26" s="30"/>
      <c r="P26" s="30"/>
      <c r="Q26" s="30">
        <v>0</v>
      </c>
      <c r="R26" s="30"/>
      <c r="S26" s="30"/>
      <c r="T26" s="30">
        <v>1854098</v>
      </c>
      <c r="U26" s="30"/>
      <c r="V26" s="30"/>
      <c r="W26" s="30"/>
      <c r="X26" s="30">
        <v>849562</v>
      </c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>
        <v>19886</v>
      </c>
      <c r="AN26" s="30"/>
      <c r="AO26" s="30"/>
      <c r="AP26">
        <f t="shared" si="0"/>
        <v>3827341</v>
      </c>
    </row>
    <row r="27" spans="2:42" x14ac:dyDescent="0.35">
      <c r="B27" t="s">
        <v>95</v>
      </c>
      <c r="C27" s="30"/>
      <c r="D27" s="30">
        <v>579196.75</v>
      </c>
      <c r="E27" s="30"/>
      <c r="F27" s="30"/>
      <c r="G27" s="30"/>
      <c r="H27" s="30"/>
      <c r="I27" s="30">
        <v>3209183</v>
      </c>
      <c r="J27" s="30"/>
      <c r="K27" s="30"/>
      <c r="L27" s="30"/>
      <c r="M27" s="30"/>
      <c r="N27" s="30"/>
      <c r="O27" s="30"/>
      <c r="P27" s="30"/>
      <c r="Q27" s="30"/>
      <c r="R27" s="30">
        <v>0</v>
      </c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>
        <v>1781189</v>
      </c>
      <c r="AG27" s="30">
        <v>53754</v>
      </c>
      <c r="AH27" s="30">
        <v>31683</v>
      </c>
      <c r="AI27" s="30"/>
      <c r="AJ27" s="30"/>
      <c r="AK27" s="30"/>
      <c r="AL27" s="30"/>
      <c r="AM27" s="30"/>
      <c r="AN27" s="30">
        <v>34316</v>
      </c>
      <c r="AO27" s="30"/>
      <c r="AP27">
        <f t="shared" si="0"/>
        <v>5689321.75</v>
      </c>
    </row>
    <row r="28" spans="2:42" x14ac:dyDescent="0.35">
      <c r="B28" t="s">
        <v>96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>
        <v>0</v>
      </c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>
        <v>533128</v>
      </c>
      <c r="AP28">
        <f t="shared" si="0"/>
        <v>533128</v>
      </c>
    </row>
    <row r="29" spans="2:42" x14ac:dyDescent="0.35">
      <c r="B29" t="s">
        <v>97</v>
      </c>
      <c r="C29" s="30"/>
      <c r="D29" s="30">
        <v>4323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>
        <v>350615</v>
      </c>
      <c r="P29" s="30"/>
      <c r="Q29" s="30">
        <v>515479</v>
      </c>
      <c r="R29" s="30"/>
      <c r="S29" s="30"/>
      <c r="T29" s="30">
        <v>0</v>
      </c>
      <c r="U29" s="30"/>
      <c r="V29" s="30"/>
      <c r="W29" s="30"/>
      <c r="X29" s="30"/>
      <c r="Y29" s="30">
        <v>544845</v>
      </c>
      <c r="Z29" s="30">
        <v>188854</v>
      </c>
      <c r="AA29" s="30"/>
      <c r="AB29" s="30"/>
      <c r="AC29" s="30"/>
      <c r="AD29" s="30"/>
      <c r="AE29" s="30"/>
      <c r="AF29" s="30"/>
      <c r="AG29" s="30"/>
      <c r="AH29" s="30"/>
      <c r="AI29" s="30">
        <v>73688</v>
      </c>
      <c r="AJ29" s="30"/>
      <c r="AK29" s="30"/>
      <c r="AL29" s="30">
        <v>378688</v>
      </c>
      <c r="AM29" s="30"/>
      <c r="AN29" s="30"/>
      <c r="AO29" s="30"/>
      <c r="AP29">
        <f t="shared" si="0"/>
        <v>2056492</v>
      </c>
    </row>
    <row r="30" spans="2:42" x14ac:dyDescent="0.35">
      <c r="B30" t="s">
        <v>98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>
        <v>102736</v>
      </c>
      <c r="N30" s="30"/>
      <c r="O30" s="30"/>
      <c r="P30" s="30"/>
      <c r="Q30" s="30"/>
      <c r="R30" s="30"/>
      <c r="S30" s="30"/>
      <c r="T30" s="30"/>
      <c r="U30" s="30">
        <v>0</v>
      </c>
      <c r="V30" s="30">
        <v>412031</v>
      </c>
      <c r="W30" s="30"/>
      <c r="X30" s="30"/>
      <c r="Y30" s="30"/>
      <c r="Z30" s="30"/>
      <c r="AA30" s="30"/>
      <c r="AB30" s="30"/>
      <c r="AC30" s="30"/>
      <c r="AD30" s="30"/>
      <c r="AE30" s="30">
        <v>53955</v>
      </c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>
        <f t="shared" si="0"/>
        <v>568722</v>
      </c>
    </row>
    <row r="31" spans="2:42" x14ac:dyDescent="0.35">
      <c r="B31" t="s">
        <v>99</v>
      </c>
      <c r="C31" s="30"/>
      <c r="D31" s="30"/>
      <c r="E31" s="30">
        <v>46435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>
        <v>2059918</v>
      </c>
      <c r="V31" s="30">
        <v>0</v>
      </c>
      <c r="W31" s="30"/>
      <c r="X31" s="30"/>
      <c r="Y31" s="30"/>
      <c r="Z31" s="30"/>
      <c r="AA31" s="30"/>
      <c r="AB31" s="30"/>
      <c r="AC31" s="30">
        <v>1684475</v>
      </c>
      <c r="AD31" s="30"/>
      <c r="AE31" s="30">
        <v>2974</v>
      </c>
      <c r="AF31" s="30"/>
      <c r="AG31" s="30"/>
      <c r="AH31" s="30"/>
      <c r="AI31" s="30"/>
      <c r="AJ31" s="30"/>
      <c r="AK31" s="30">
        <v>248403</v>
      </c>
      <c r="AL31" s="30"/>
      <c r="AM31" s="30"/>
      <c r="AN31" s="30"/>
      <c r="AO31" s="30"/>
      <c r="AP31">
        <f t="shared" si="0"/>
        <v>4042205</v>
      </c>
    </row>
    <row r="32" spans="2:42" x14ac:dyDescent="0.35">
      <c r="B32" t="s">
        <v>100</v>
      </c>
      <c r="C32" s="30"/>
      <c r="D32" s="30"/>
      <c r="E32" s="30"/>
      <c r="F32" s="30">
        <v>56461</v>
      </c>
      <c r="G32" s="30"/>
      <c r="H32" s="30"/>
      <c r="I32" s="30"/>
      <c r="J32" s="30"/>
      <c r="K32" s="30"/>
      <c r="L32" s="30"/>
      <c r="M32" s="30"/>
      <c r="N32" s="30"/>
      <c r="O32" s="30"/>
      <c r="P32" s="30">
        <v>14.75</v>
      </c>
      <c r="Q32" s="30"/>
      <c r="R32" s="30"/>
      <c r="S32" s="30"/>
      <c r="T32" s="30"/>
      <c r="U32" s="30"/>
      <c r="V32" s="30"/>
      <c r="W32" s="30">
        <v>0</v>
      </c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>
        <f t="shared" si="0"/>
        <v>56475.75</v>
      </c>
    </row>
    <row r="33" spans="2:42" x14ac:dyDescent="0.35">
      <c r="B33" s="28" t="s">
        <v>114</v>
      </c>
      <c r="C33" s="30"/>
      <c r="D33" s="30"/>
      <c r="E33" s="30"/>
      <c r="F33" s="30"/>
      <c r="G33" s="30"/>
      <c r="H33" s="30">
        <v>2063</v>
      </c>
      <c r="I33" s="30"/>
      <c r="J33" s="30"/>
      <c r="K33" s="30"/>
      <c r="L33" s="30"/>
      <c r="M33" s="30"/>
      <c r="N33" s="30"/>
      <c r="O33" s="30"/>
      <c r="P33" s="30"/>
      <c r="Q33" s="30">
        <v>1419388</v>
      </c>
      <c r="R33" s="30"/>
      <c r="S33" s="30"/>
      <c r="T33" s="30"/>
      <c r="U33" s="30"/>
      <c r="V33" s="30"/>
      <c r="W33" s="30"/>
      <c r="X33" s="30">
        <v>0</v>
      </c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2:42" x14ac:dyDescent="0.35">
      <c r="B34" t="s">
        <v>101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>
        <v>31178</v>
      </c>
      <c r="U34" s="30"/>
      <c r="V34" s="30"/>
      <c r="W34" s="30"/>
      <c r="X34" s="30"/>
      <c r="Y34" s="30">
        <v>0</v>
      </c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>
        <f>SUM(C34:AO34)</f>
        <v>31178</v>
      </c>
    </row>
    <row r="35" spans="2:42" x14ac:dyDescent="0.35">
      <c r="B35" s="28" t="s">
        <v>122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>
        <v>3352489</v>
      </c>
      <c r="U35" s="30"/>
      <c r="V35" s="30"/>
      <c r="W35" s="30"/>
      <c r="X35" s="30"/>
      <c r="Y35" s="30"/>
      <c r="Z35" s="30">
        <v>0</v>
      </c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2:42" x14ac:dyDescent="0.35">
      <c r="B36" t="s">
        <v>102</v>
      </c>
      <c r="C36" s="30"/>
      <c r="D36" s="30"/>
      <c r="E36" s="30"/>
      <c r="F36" s="30">
        <v>5310638</v>
      </c>
      <c r="G36" s="30"/>
      <c r="H36" s="30"/>
      <c r="I36" s="30"/>
      <c r="J36" s="30"/>
      <c r="K36" s="30"/>
      <c r="L36" s="30">
        <v>873124</v>
      </c>
      <c r="M36" s="30"/>
      <c r="N36" s="30"/>
      <c r="O36" s="30"/>
      <c r="P36" s="30">
        <v>6707313.25</v>
      </c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>
        <v>0</v>
      </c>
      <c r="AB36" s="30">
        <v>365400</v>
      </c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>
        <v>4430900</v>
      </c>
      <c r="AP36">
        <f>SUM(C36:AO36)</f>
        <v>17687375.25</v>
      </c>
    </row>
    <row r="37" spans="2:42" x14ac:dyDescent="0.35">
      <c r="B37" s="28" t="s">
        <v>118</v>
      </c>
      <c r="C37" s="30"/>
      <c r="D37" s="30"/>
      <c r="E37" s="30"/>
      <c r="F37" s="30"/>
      <c r="G37" s="30"/>
      <c r="H37" s="30"/>
      <c r="I37" s="30"/>
      <c r="J37" s="30"/>
      <c r="K37" s="30"/>
      <c r="L37" s="30">
        <v>7944820</v>
      </c>
      <c r="M37" s="30"/>
      <c r="N37" s="30">
        <v>276034</v>
      </c>
      <c r="O37" s="30"/>
      <c r="P37" s="30">
        <v>4288002</v>
      </c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>
        <v>3509942</v>
      </c>
      <c r="AB37" s="30">
        <v>0</v>
      </c>
      <c r="AC37" s="30"/>
      <c r="AD37" s="30"/>
      <c r="AE37" s="30"/>
      <c r="AF37" s="30"/>
      <c r="AG37" s="30"/>
      <c r="AH37" s="30"/>
      <c r="AI37" s="30"/>
      <c r="AJ37" s="30"/>
      <c r="AK37" s="30">
        <v>7199779</v>
      </c>
      <c r="AL37" s="30"/>
      <c r="AM37" s="30"/>
      <c r="AN37" s="30"/>
      <c r="AO37" s="30"/>
    </row>
    <row r="38" spans="2:42" x14ac:dyDescent="0.35">
      <c r="B38" t="s">
        <v>103</v>
      </c>
      <c r="C38" s="30"/>
      <c r="D38" s="30"/>
      <c r="E38" s="30"/>
      <c r="F38" s="30"/>
      <c r="G38" s="30"/>
      <c r="H38" s="30"/>
      <c r="I38" s="30"/>
      <c r="J38" s="30"/>
      <c r="K38" s="30">
        <v>7910251</v>
      </c>
      <c r="L38" s="30"/>
      <c r="M38" s="30"/>
      <c r="N38" s="30"/>
      <c r="O38" s="30"/>
      <c r="P38" s="30">
        <v>325416</v>
      </c>
      <c r="Q38" s="30"/>
      <c r="R38" s="30"/>
      <c r="S38" s="30"/>
      <c r="T38" s="30"/>
      <c r="U38" s="30"/>
      <c r="V38" s="30">
        <v>695619</v>
      </c>
      <c r="W38" s="30"/>
      <c r="X38" s="30"/>
      <c r="Y38" s="30"/>
      <c r="Z38" s="30"/>
      <c r="AA38" s="30"/>
      <c r="AB38" s="30"/>
      <c r="AC38" s="30">
        <v>0</v>
      </c>
      <c r="AD38" s="30"/>
      <c r="AE38" s="30"/>
      <c r="AF38" s="30"/>
      <c r="AG38" s="30"/>
      <c r="AH38" s="30">
        <v>4627037</v>
      </c>
      <c r="AI38" s="30"/>
      <c r="AJ38" s="30"/>
      <c r="AK38" s="30">
        <v>210191</v>
      </c>
      <c r="AL38" s="30"/>
      <c r="AM38" s="30"/>
      <c r="AN38" s="30">
        <v>0</v>
      </c>
      <c r="AO38" s="30"/>
      <c r="AP38">
        <f>SUM(C38:AO38)</f>
        <v>13768514</v>
      </c>
    </row>
    <row r="39" spans="2:42" x14ac:dyDescent="0.35">
      <c r="B39" t="s">
        <v>104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>
        <v>0</v>
      </c>
      <c r="AE39" s="30"/>
      <c r="AF39" s="30"/>
      <c r="AG39" s="30"/>
      <c r="AH39" s="30"/>
      <c r="AI39" s="30"/>
      <c r="AJ39" s="30">
        <v>3304336</v>
      </c>
      <c r="AK39" s="30"/>
      <c r="AL39" s="30"/>
      <c r="AM39" s="30"/>
      <c r="AN39" s="30"/>
      <c r="AO39" s="30"/>
      <c r="AP39">
        <f>SUM(C39:AO39)</f>
        <v>3304336</v>
      </c>
    </row>
    <row r="40" spans="2:42" x14ac:dyDescent="0.35">
      <c r="B40" s="28" t="s">
        <v>119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>
        <v>370259</v>
      </c>
      <c r="N40" s="30">
        <v>9186105</v>
      </c>
      <c r="O40" s="30"/>
      <c r="P40" s="30"/>
      <c r="Q40" s="30"/>
      <c r="R40" s="30"/>
      <c r="S40" s="30"/>
      <c r="T40" s="30"/>
      <c r="U40" s="30">
        <v>716979</v>
      </c>
      <c r="V40" s="30">
        <v>1899274</v>
      </c>
      <c r="W40" s="30"/>
      <c r="X40" s="30"/>
      <c r="Y40" s="30"/>
      <c r="Z40" s="30"/>
      <c r="AA40" s="30"/>
      <c r="AB40" s="30"/>
      <c r="AC40" s="30"/>
      <c r="AD40" s="30"/>
      <c r="AE40" s="30">
        <v>0</v>
      </c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2:42" x14ac:dyDescent="0.35">
      <c r="B41" t="s">
        <v>105</v>
      </c>
      <c r="C41" s="30"/>
      <c r="D41" s="30"/>
      <c r="E41" s="30"/>
      <c r="F41" s="30"/>
      <c r="G41" s="30"/>
      <c r="H41" s="30">
        <v>1484477</v>
      </c>
      <c r="I41" s="30"/>
      <c r="J41" s="30"/>
      <c r="K41" s="30"/>
      <c r="L41" s="30"/>
      <c r="M41" s="30"/>
      <c r="N41" s="30"/>
      <c r="O41" s="30"/>
      <c r="P41" s="30"/>
      <c r="Q41" s="30"/>
      <c r="R41" s="30">
        <v>370093</v>
      </c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>
        <v>0</v>
      </c>
      <c r="AG41" s="30">
        <v>1366658</v>
      </c>
      <c r="AH41" s="30"/>
      <c r="AI41" s="30"/>
      <c r="AJ41" s="30"/>
      <c r="AK41" s="30"/>
      <c r="AL41" s="30"/>
      <c r="AM41" s="30"/>
      <c r="AN41" s="30">
        <v>388344</v>
      </c>
      <c r="AO41" s="30"/>
      <c r="AP41">
        <f>SUM(C41:AO41)</f>
        <v>3609572</v>
      </c>
    </row>
    <row r="42" spans="2:42" x14ac:dyDescent="0.35">
      <c r="B42" s="28" t="s">
        <v>115</v>
      </c>
      <c r="C42" s="30"/>
      <c r="D42" s="30"/>
      <c r="E42" s="30"/>
      <c r="F42" s="30"/>
      <c r="G42" s="30"/>
      <c r="H42" s="30">
        <v>28678</v>
      </c>
      <c r="I42" s="30">
        <v>1225995</v>
      </c>
      <c r="J42" s="30"/>
      <c r="K42" s="30"/>
      <c r="L42" s="30"/>
      <c r="M42" s="30"/>
      <c r="N42" s="30"/>
      <c r="O42" s="30"/>
      <c r="P42" s="30"/>
      <c r="Q42" s="30"/>
      <c r="R42" s="30">
        <v>6697135</v>
      </c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>
        <v>524468</v>
      </c>
      <c r="AG42" s="30">
        <v>0</v>
      </c>
      <c r="AH42" s="30"/>
      <c r="AI42" s="30"/>
      <c r="AJ42" s="30"/>
      <c r="AK42" s="30"/>
      <c r="AL42" s="30"/>
      <c r="AM42" s="30"/>
      <c r="AN42" s="30"/>
      <c r="AO42" s="30"/>
    </row>
    <row r="43" spans="2:42" x14ac:dyDescent="0.35">
      <c r="B43" t="s">
        <v>106</v>
      </c>
      <c r="C43" s="30"/>
      <c r="D43" s="30"/>
      <c r="E43" s="30"/>
      <c r="F43" s="30"/>
      <c r="G43" s="30"/>
      <c r="H43" s="30"/>
      <c r="I43" s="30"/>
      <c r="J43" s="30"/>
      <c r="K43" s="30">
        <v>186219</v>
      </c>
      <c r="L43" s="30"/>
      <c r="M43" s="30"/>
      <c r="N43" s="30"/>
      <c r="O43" s="30"/>
      <c r="P43" s="30"/>
      <c r="Q43" s="30"/>
      <c r="R43" s="30">
        <v>10728251</v>
      </c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>
        <v>77702</v>
      </c>
      <c r="AD43" s="30"/>
      <c r="AE43" s="30"/>
      <c r="AF43" s="30"/>
      <c r="AG43" s="30"/>
      <c r="AH43" s="30">
        <v>0</v>
      </c>
      <c r="AI43" s="30"/>
      <c r="AJ43" s="30"/>
      <c r="AK43" s="30"/>
      <c r="AL43" s="30"/>
      <c r="AM43" s="30"/>
      <c r="AN43" s="30">
        <v>1973450</v>
      </c>
      <c r="AO43" s="30"/>
      <c r="AP43">
        <f>SUM(C43:AO43)</f>
        <v>12965622</v>
      </c>
    </row>
    <row r="44" spans="2:42" x14ac:dyDescent="0.35">
      <c r="B44" t="s">
        <v>107</v>
      </c>
      <c r="C44" s="30"/>
      <c r="D44" s="30">
        <v>680957.5</v>
      </c>
      <c r="E44" s="30"/>
      <c r="F44" s="30"/>
      <c r="G44" s="30"/>
      <c r="H44" s="30"/>
      <c r="I44" s="30">
        <v>1365097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>
        <v>5431252</v>
      </c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>
        <v>0</v>
      </c>
      <c r="AJ44" s="30"/>
      <c r="AK44" s="30"/>
      <c r="AL44" s="30"/>
      <c r="AM44" s="30"/>
      <c r="AN44" s="30"/>
      <c r="AO44" s="30"/>
      <c r="AP44">
        <f>SUM(C44:AO44)</f>
        <v>7477306.5</v>
      </c>
    </row>
    <row r="45" spans="2:42" x14ac:dyDescent="0.35">
      <c r="B45" t="s">
        <v>108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>
        <v>5935502</v>
      </c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>
        <v>8080553</v>
      </c>
      <c r="AE45" s="30"/>
      <c r="AF45" s="30"/>
      <c r="AG45" s="30"/>
      <c r="AH45" s="30"/>
      <c r="AI45" s="30"/>
      <c r="AJ45" s="30">
        <v>0</v>
      </c>
      <c r="AK45" s="30"/>
      <c r="AL45" s="30"/>
      <c r="AM45" s="30"/>
      <c r="AN45" s="30"/>
      <c r="AO45" s="30"/>
      <c r="AP45">
        <f>SUM(C45:AO45)</f>
        <v>14016055</v>
      </c>
    </row>
    <row r="46" spans="2:42" x14ac:dyDescent="0.35">
      <c r="B46" t="s">
        <v>109</v>
      </c>
      <c r="C46" s="30"/>
      <c r="D46" s="30"/>
      <c r="E46" s="30"/>
      <c r="F46" s="30"/>
      <c r="G46" s="30"/>
      <c r="H46" s="30"/>
      <c r="I46" s="30"/>
      <c r="J46" s="30"/>
      <c r="K46" s="30"/>
      <c r="L46" s="30">
        <v>6810798</v>
      </c>
      <c r="M46" s="30"/>
      <c r="N46" s="30">
        <v>14942639</v>
      </c>
      <c r="O46" s="30"/>
      <c r="P46" s="30">
        <v>2222170</v>
      </c>
      <c r="Q46" s="30"/>
      <c r="R46" s="30"/>
      <c r="S46" s="30"/>
      <c r="T46" s="30"/>
      <c r="U46" s="30"/>
      <c r="V46" s="30">
        <v>3589031</v>
      </c>
      <c r="W46" s="30"/>
      <c r="X46" s="30"/>
      <c r="Y46" s="30"/>
      <c r="Z46" s="30"/>
      <c r="AA46" s="30"/>
      <c r="AB46" s="30">
        <v>4410785</v>
      </c>
      <c r="AC46" s="30">
        <v>3432979</v>
      </c>
      <c r="AD46" s="30"/>
      <c r="AE46" s="30"/>
      <c r="AF46" s="30"/>
      <c r="AG46" s="30"/>
      <c r="AH46" s="30"/>
      <c r="AI46" s="30"/>
      <c r="AJ46" s="30"/>
      <c r="AK46" s="30">
        <v>0</v>
      </c>
      <c r="AL46" s="30"/>
      <c r="AM46" s="30"/>
      <c r="AN46" s="30"/>
      <c r="AO46" s="30"/>
      <c r="AP46">
        <f>SUM(C46:AO46)</f>
        <v>35408402</v>
      </c>
    </row>
    <row r="47" spans="2:42" x14ac:dyDescent="0.35">
      <c r="B47" s="28" t="s">
        <v>112</v>
      </c>
      <c r="C47" s="30"/>
      <c r="D47" s="30">
        <v>419966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>
        <v>1956535</v>
      </c>
      <c r="P47" s="30">
        <v>2005248.25</v>
      </c>
      <c r="Q47" s="30"/>
      <c r="R47" s="30"/>
      <c r="S47" s="30"/>
      <c r="T47" s="30">
        <v>18589787</v>
      </c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>
        <v>0</v>
      </c>
      <c r="AM47" s="30"/>
      <c r="AN47" s="30"/>
      <c r="AO47" s="30"/>
    </row>
    <row r="48" spans="2:42" x14ac:dyDescent="0.35">
      <c r="B48" s="28" t="s">
        <v>116</v>
      </c>
      <c r="C48" s="30"/>
      <c r="D48" s="30"/>
      <c r="E48" s="30"/>
      <c r="F48" s="30"/>
      <c r="G48" s="30"/>
      <c r="H48" s="30">
        <v>258766</v>
      </c>
      <c r="I48" s="30"/>
      <c r="J48" s="30"/>
      <c r="K48" s="30"/>
      <c r="L48" s="30"/>
      <c r="M48" s="30"/>
      <c r="N48" s="30"/>
      <c r="O48" s="30"/>
      <c r="P48" s="30"/>
      <c r="Q48" s="30">
        <v>2912096</v>
      </c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>
        <v>0</v>
      </c>
      <c r="AN48" s="30"/>
      <c r="AO48" s="30"/>
    </row>
    <row r="49" spans="1:41" x14ac:dyDescent="0.35">
      <c r="B49" s="28" t="s">
        <v>121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>
        <v>2746151</v>
      </c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>
        <v>829169</v>
      </c>
      <c r="AD49" s="30"/>
      <c r="AE49" s="30"/>
      <c r="AF49" s="30">
        <v>1407472</v>
      </c>
      <c r="AG49" s="30"/>
      <c r="AH49" s="30">
        <v>265652</v>
      </c>
      <c r="AI49" s="30"/>
      <c r="AJ49" s="30"/>
      <c r="AK49" s="30"/>
      <c r="AL49" s="30"/>
      <c r="AM49" s="30"/>
      <c r="AN49" s="30">
        <v>0</v>
      </c>
      <c r="AO49" s="30"/>
    </row>
    <row r="50" spans="1:41" x14ac:dyDescent="0.35">
      <c r="B50" s="28" t="s">
        <v>113</v>
      </c>
      <c r="C50" s="30"/>
      <c r="D50" s="30"/>
      <c r="E50" s="30"/>
      <c r="F50" s="30">
        <v>135685</v>
      </c>
      <c r="G50" s="30"/>
      <c r="H50" s="30"/>
      <c r="I50" s="30"/>
      <c r="J50" s="30"/>
      <c r="K50" s="30"/>
      <c r="L50" s="30"/>
      <c r="M50" s="30"/>
      <c r="N50" s="30"/>
      <c r="O50" s="30">
        <v>1391926</v>
      </c>
      <c r="P50" s="30"/>
      <c r="Q50" s="30"/>
      <c r="R50" s="30"/>
      <c r="S50" s="30">
        <v>1030486</v>
      </c>
      <c r="T50" s="30"/>
      <c r="U50" s="30"/>
      <c r="V50" s="30"/>
      <c r="W50" s="30"/>
      <c r="X50" s="30"/>
      <c r="Y50" s="30"/>
      <c r="Z50" s="30"/>
      <c r="AA50" s="30">
        <v>76437</v>
      </c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>
        <v>0</v>
      </c>
    </row>
    <row r="51" spans="1:41" x14ac:dyDescent="0.35">
      <c r="D51">
        <f>SUM(D12:D50)</f>
        <v>25205497.5</v>
      </c>
      <c r="F51">
        <f>SUM(F12:F50)</f>
        <v>12464801.25</v>
      </c>
      <c r="H51">
        <f t="shared" ref="H51:W51" si="1">SUM(H12:H50)</f>
        <v>1838373</v>
      </c>
      <c r="I51">
        <f t="shared" si="1"/>
        <v>8971858</v>
      </c>
      <c r="J51">
        <f t="shared" si="1"/>
        <v>0</v>
      </c>
      <c r="K51">
        <f t="shared" si="1"/>
        <v>14418883</v>
      </c>
      <c r="L51">
        <f t="shared" si="1"/>
        <v>19691250</v>
      </c>
      <c r="M51">
        <f t="shared" si="1"/>
        <v>7170130</v>
      </c>
      <c r="N51">
        <f t="shared" si="1"/>
        <v>24458532</v>
      </c>
      <c r="O51">
        <f t="shared" si="1"/>
        <v>20529686</v>
      </c>
      <c r="P51">
        <f t="shared" si="1"/>
        <v>44992748.25</v>
      </c>
      <c r="Q51">
        <f t="shared" si="1"/>
        <v>7495261</v>
      </c>
      <c r="R51">
        <f t="shared" si="1"/>
        <v>24336498</v>
      </c>
      <c r="S51">
        <f t="shared" si="1"/>
        <v>1030486</v>
      </c>
      <c r="T51">
        <f t="shared" si="1"/>
        <v>45485382</v>
      </c>
      <c r="U51">
        <f t="shared" si="1"/>
        <v>5614843</v>
      </c>
      <c r="V51">
        <f t="shared" si="1"/>
        <v>9942737</v>
      </c>
      <c r="W51">
        <f t="shared" si="1"/>
        <v>4001902.75</v>
      </c>
      <c r="Y51">
        <f>SUM(Y12:Y50)</f>
        <v>544845</v>
      </c>
      <c r="AA51">
        <f>SUM(AA12:AA50)</f>
        <v>18042687.25</v>
      </c>
      <c r="AC51">
        <f>SUM(AC12:AC50)</f>
        <v>14802317</v>
      </c>
      <c r="AD51">
        <f>SUM(AD12:AD50)</f>
        <v>8080553</v>
      </c>
      <c r="AF51">
        <f>SUM(AF12:AF50)</f>
        <v>6046550</v>
      </c>
      <c r="AH51">
        <f>SUM(AH12:AH50)</f>
        <v>13696696</v>
      </c>
      <c r="AI51">
        <f>SUM(AI12:AI50)</f>
        <v>7205644.75</v>
      </c>
      <c r="AJ51">
        <f>SUM(AJ12:AJ50)</f>
        <v>14801195</v>
      </c>
      <c r="AK51">
        <f>SUM(AK12:AK50)</f>
        <v>10191863</v>
      </c>
    </row>
    <row r="54" spans="1:41" x14ac:dyDescent="0.35">
      <c r="C54" t="s">
        <v>125</v>
      </c>
    </row>
    <row r="55" spans="1:41" x14ac:dyDescent="0.35">
      <c r="C55" t="s">
        <v>83</v>
      </c>
      <c r="D55" t="s">
        <v>84</v>
      </c>
      <c r="E55" t="s">
        <v>85</v>
      </c>
      <c r="F55" t="s">
        <v>86</v>
      </c>
      <c r="G55" s="29" t="s">
        <v>87</v>
      </c>
      <c r="H55" t="s">
        <v>88</v>
      </c>
      <c r="I55" t="s">
        <v>89</v>
      </c>
      <c r="J55" t="s">
        <v>90</v>
      </c>
      <c r="K55" t="s">
        <v>91</v>
      </c>
      <c r="L55" t="s">
        <v>92</v>
      </c>
      <c r="M55" t="s">
        <v>93</v>
      </c>
      <c r="N55" t="s">
        <v>94</v>
      </c>
      <c r="O55" t="s">
        <v>95</v>
      </c>
      <c r="P55" t="s">
        <v>96</v>
      </c>
      <c r="Q55" t="s">
        <v>97</v>
      </c>
      <c r="R55" t="s">
        <v>98</v>
      </c>
      <c r="S55" t="s">
        <v>99</v>
      </c>
      <c r="T55" t="s">
        <v>100</v>
      </c>
      <c r="U55" t="s">
        <v>101</v>
      </c>
      <c r="V55" t="s">
        <v>102</v>
      </c>
      <c r="W55" t="s">
        <v>103</v>
      </c>
      <c r="X55" t="s">
        <v>104</v>
      </c>
      <c r="Y55" t="s">
        <v>105</v>
      </c>
      <c r="Z55" t="s">
        <v>106</v>
      </c>
      <c r="AA55" t="s">
        <v>107</v>
      </c>
      <c r="AB55" t="s">
        <v>108</v>
      </c>
      <c r="AC55" t="s">
        <v>109</v>
      </c>
    </row>
    <row r="56" spans="1:41" x14ac:dyDescent="0.35">
      <c r="A56" t="s">
        <v>124</v>
      </c>
      <c r="B56" t="s">
        <v>83</v>
      </c>
      <c r="C56" s="30">
        <v>0</v>
      </c>
      <c r="D56" s="30"/>
      <c r="E56" s="30"/>
      <c r="F56" s="30"/>
      <c r="G56" s="30"/>
      <c r="H56" s="30">
        <v>47733</v>
      </c>
      <c r="I56" s="30"/>
      <c r="J56" s="30"/>
      <c r="K56" s="30"/>
      <c r="L56" s="30"/>
      <c r="M56" s="30">
        <v>5200801.25</v>
      </c>
      <c r="N56" s="30"/>
      <c r="O56" s="30">
        <v>3129462</v>
      </c>
      <c r="P56" s="30"/>
      <c r="Q56" s="30">
        <v>1249770</v>
      </c>
      <c r="R56" s="30"/>
      <c r="S56" s="30"/>
      <c r="T56" s="30"/>
      <c r="U56" s="30"/>
      <c r="V56" s="30"/>
      <c r="W56" s="30"/>
      <c r="X56" s="30"/>
      <c r="Y56" s="30"/>
      <c r="Z56" s="30"/>
      <c r="AA56" s="30">
        <v>3937361.75</v>
      </c>
      <c r="AB56" s="30"/>
      <c r="AC56" s="30"/>
      <c r="AD56">
        <f>SUM(C56:AC56)</f>
        <v>13565128</v>
      </c>
    </row>
    <row r="57" spans="1:41" x14ac:dyDescent="0.35">
      <c r="B57" t="s">
        <v>84</v>
      </c>
      <c r="C57" s="30"/>
      <c r="D57" s="30">
        <v>0</v>
      </c>
      <c r="E57" s="30"/>
      <c r="F57" s="30"/>
      <c r="G57" s="30"/>
      <c r="H57" s="30"/>
      <c r="I57" s="30"/>
      <c r="J57" s="30"/>
      <c r="K57" s="30"/>
      <c r="L57" s="30">
        <v>6981555</v>
      </c>
      <c r="M57" s="30">
        <v>1790526.75</v>
      </c>
      <c r="N57" s="30"/>
      <c r="O57" s="30"/>
      <c r="P57" s="30"/>
      <c r="Q57" s="30"/>
      <c r="R57" s="30"/>
      <c r="S57" s="30"/>
      <c r="T57" s="30">
        <v>892952</v>
      </c>
      <c r="U57" s="30"/>
      <c r="V57" s="30">
        <v>3226030</v>
      </c>
      <c r="W57" s="30"/>
      <c r="X57" s="30"/>
      <c r="Y57" s="30"/>
      <c r="Z57" s="30"/>
      <c r="AA57" s="30"/>
      <c r="AB57" s="30"/>
      <c r="AC57" s="30"/>
      <c r="AD57">
        <f t="shared" ref="AD57:AD82" si="2">SUM(C57:AC57)</f>
        <v>12891063.75</v>
      </c>
    </row>
    <row r="58" spans="1:41" x14ac:dyDescent="0.35">
      <c r="B58" t="s">
        <v>85</v>
      </c>
      <c r="C58" s="30"/>
      <c r="D58" s="30"/>
      <c r="E58" s="30">
        <v>0</v>
      </c>
      <c r="F58" s="30"/>
      <c r="G58" s="30"/>
      <c r="H58" s="30"/>
      <c r="I58" s="30"/>
      <c r="J58" s="30"/>
      <c r="K58" s="30"/>
      <c r="L58" s="30"/>
      <c r="M58" s="30"/>
      <c r="N58" s="30">
        <v>1959069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>
        <v>2333421</v>
      </c>
      <c r="Z58" s="30"/>
      <c r="AA58" s="30"/>
      <c r="AB58" s="30"/>
      <c r="AC58" s="30"/>
      <c r="AD58">
        <f t="shared" si="2"/>
        <v>4292490</v>
      </c>
    </row>
    <row r="59" spans="1:41" x14ac:dyDescent="0.35">
      <c r="B59" t="s">
        <v>86</v>
      </c>
      <c r="C59" s="30"/>
      <c r="D59" s="30"/>
      <c r="E59" s="30"/>
      <c r="F59" s="30">
        <v>0</v>
      </c>
      <c r="G59" s="30"/>
      <c r="H59" s="30"/>
      <c r="I59" s="30"/>
      <c r="J59" s="30"/>
      <c r="K59" s="30"/>
      <c r="L59" s="30"/>
      <c r="M59" s="30"/>
      <c r="N59" s="30"/>
      <c r="O59" s="30">
        <v>665406</v>
      </c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>
        <v>3194595</v>
      </c>
      <c r="AB59" s="30"/>
      <c r="AC59" s="30"/>
      <c r="AD59">
        <f t="shared" si="2"/>
        <v>3860001</v>
      </c>
    </row>
    <row r="60" spans="1:41" x14ac:dyDescent="0.35">
      <c r="B60" s="29" t="s">
        <v>87</v>
      </c>
      <c r="C60" s="30"/>
      <c r="D60" s="30"/>
      <c r="E60" s="30"/>
      <c r="F60" s="30"/>
      <c r="G60" s="30">
        <v>0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>
        <f t="shared" si="2"/>
        <v>0</v>
      </c>
    </row>
    <row r="61" spans="1:41" x14ac:dyDescent="0.35">
      <c r="B61" t="s">
        <v>88</v>
      </c>
      <c r="C61" s="30">
        <v>10766727</v>
      </c>
      <c r="D61" s="30"/>
      <c r="E61" s="30"/>
      <c r="F61" s="30"/>
      <c r="G61" s="30"/>
      <c r="H61" s="30">
        <v>0</v>
      </c>
      <c r="I61" s="30"/>
      <c r="J61" s="30"/>
      <c r="K61" s="30"/>
      <c r="L61" s="30"/>
      <c r="M61" s="30">
        <v>6019960</v>
      </c>
      <c r="N61" s="30"/>
      <c r="O61" s="30"/>
      <c r="P61" s="30"/>
      <c r="Q61" s="30"/>
      <c r="R61" s="30"/>
      <c r="S61" s="30"/>
      <c r="T61" s="30"/>
      <c r="U61" s="30"/>
      <c r="V61" s="30"/>
      <c r="W61" s="30">
        <v>45019</v>
      </c>
      <c r="X61" s="30"/>
      <c r="Y61" s="30"/>
      <c r="Z61" s="30">
        <v>8772324</v>
      </c>
      <c r="AA61" s="30"/>
      <c r="AB61" s="30"/>
      <c r="AC61" s="30"/>
      <c r="AD61">
        <f t="shared" si="2"/>
        <v>25604030</v>
      </c>
    </row>
    <row r="62" spans="1:41" x14ac:dyDescent="0.35">
      <c r="B62" t="s">
        <v>89</v>
      </c>
      <c r="C62" s="30"/>
      <c r="D62" s="30"/>
      <c r="E62" s="30"/>
      <c r="F62" s="30"/>
      <c r="G62" s="30"/>
      <c r="H62" s="30"/>
      <c r="I62" s="30">
        <v>0</v>
      </c>
      <c r="J62" s="30"/>
      <c r="K62" s="30"/>
      <c r="L62" s="30"/>
      <c r="M62" s="30">
        <v>8216648</v>
      </c>
      <c r="N62" s="30"/>
      <c r="O62" s="30"/>
      <c r="P62" s="30"/>
      <c r="Q62" s="30"/>
      <c r="R62" s="30"/>
      <c r="S62" s="30"/>
      <c r="T62" s="30"/>
      <c r="U62" s="30"/>
      <c r="V62" s="30">
        <v>3078542</v>
      </c>
      <c r="W62" s="30"/>
      <c r="X62" s="30"/>
      <c r="Y62" s="30"/>
      <c r="Z62" s="30"/>
      <c r="AA62" s="30"/>
      <c r="AB62" s="30"/>
      <c r="AC62" s="30">
        <v>2035820</v>
      </c>
      <c r="AD62">
        <f t="shared" si="2"/>
        <v>13331010</v>
      </c>
    </row>
    <row r="63" spans="1:41" x14ac:dyDescent="0.35">
      <c r="B63" t="s">
        <v>90</v>
      </c>
      <c r="C63" s="30"/>
      <c r="D63" s="30"/>
      <c r="E63" s="30"/>
      <c r="F63" s="30"/>
      <c r="G63" s="30"/>
      <c r="H63" s="30"/>
      <c r="I63" s="30"/>
      <c r="J63" s="30">
        <v>0</v>
      </c>
      <c r="K63" s="30">
        <v>53754</v>
      </c>
      <c r="L63" s="30"/>
      <c r="M63" s="30"/>
      <c r="N63" s="30"/>
      <c r="O63" s="30"/>
      <c r="P63" s="30"/>
      <c r="Q63" s="30"/>
      <c r="R63" s="30">
        <v>2837946</v>
      </c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>
        <f t="shared" si="2"/>
        <v>2891700</v>
      </c>
    </row>
    <row r="64" spans="1:41" x14ac:dyDescent="0.35">
      <c r="B64" t="s">
        <v>91</v>
      </c>
      <c r="C64" s="30"/>
      <c r="D64" s="30"/>
      <c r="E64" s="30"/>
      <c r="F64" s="30"/>
      <c r="G64" s="30"/>
      <c r="H64" s="30"/>
      <c r="I64" s="30"/>
      <c r="J64" s="30">
        <v>6697135</v>
      </c>
      <c r="K64" s="30">
        <v>0</v>
      </c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>
        <v>218778</v>
      </c>
      <c r="AD64">
        <f t="shared" si="2"/>
        <v>6915913</v>
      </c>
    </row>
    <row r="65" spans="2:30" x14ac:dyDescent="0.35">
      <c r="B65" t="s">
        <v>92</v>
      </c>
      <c r="C65" s="30"/>
      <c r="D65" s="30">
        <v>4384540</v>
      </c>
      <c r="E65" s="30"/>
      <c r="F65" s="30"/>
      <c r="G65" s="30"/>
      <c r="H65" s="30"/>
      <c r="I65" s="30"/>
      <c r="J65" s="30"/>
      <c r="K65" s="30"/>
      <c r="L65" s="30">
        <v>0</v>
      </c>
      <c r="M65" s="30">
        <v>8216648</v>
      </c>
      <c r="N65" s="30"/>
      <c r="O65" s="30"/>
      <c r="P65" s="30"/>
      <c r="Q65" s="30">
        <v>14976808</v>
      </c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>
        <v>11496859</v>
      </c>
      <c r="AC65" s="30"/>
      <c r="AD65">
        <f t="shared" si="2"/>
        <v>39074855</v>
      </c>
    </row>
    <row r="66" spans="2:30" x14ac:dyDescent="0.35">
      <c r="B66" t="s">
        <v>93</v>
      </c>
      <c r="C66" s="30">
        <v>12754327.25</v>
      </c>
      <c r="D66" s="30">
        <v>2577477.25</v>
      </c>
      <c r="E66" s="30"/>
      <c r="F66" s="30"/>
      <c r="G66" s="30"/>
      <c r="H66" s="30">
        <v>6274680</v>
      </c>
      <c r="I66" s="30">
        <v>4062508</v>
      </c>
      <c r="J66" s="30"/>
      <c r="K66" s="30"/>
      <c r="L66" s="30">
        <v>3913553</v>
      </c>
      <c r="M66" s="30">
        <v>0</v>
      </c>
      <c r="N66" s="30"/>
      <c r="O66" s="30"/>
      <c r="P66" s="30"/>
      <c r="Q66" s="30"/>
      <c r="R66" s="30"/>
      <c r="S66" s="30"/>
      <c r="T66" s="30">
        <v>3108950.75</v>
      </c>
      <c r="U66" s="30"/>
      <c r="V66" s="30">
        <v>8151736.25</v>
      </c>
      <c r="W66" s="30">
        <v>8732973</v>
      </c>
      <c r="X66" s="30"/>
      <c r="Y66" s="30"/>
      <c r="Z66" s="30"/>
      <c r="AA66" s="30"/>
      <c r="AB66" s="30"/>
      <c r="AC66" s="30">
        <v>278892</v>
      </c>
      <c r="AD66">
        <f t="shared" si="2"/>
        <v>49855097.5</v>
      </c>
    </row>
    <row r="67" spans="2:30" x14ac:dyDescent="0.35">
      <c r="B67" t="s">
        <v>94</v>
      </c>
      <c r="C67" s="30"/>
      <c r="D67" s="30"/>
      <c r="E67" s="30">
        <v>64389</v>
      </c>
      <c r="F67" s="30"/>
      <c r="G67" s="30"/>
      <c r="H67" s="30"/>
      <c r="I67" s="30"/>
      <c r="J67" s="30"/>
      <c r="K67" s="30"/>
      <c r="L67" s="30"/>
      <c r="M67" s="30"/>
      <c r="N67" s="30">
        <v>0</v>
      </c>
      <c r="O67" s="30"/>
      <c r="P67" s="30"/>
      <c r="Q67" s="30">
        <v>1854098</v>
      </c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>
        <f t="shared" si="2"/>
        <v>1918487</v>
      </c>
    </row>
    <row r="68" spans="2:30" x14ac:dyDescent="0.35">
      <c r="B68" t="s">
        <v>95</v>
      </c>
      <c r="C68" s="30">
        <v>579196.75</v>
      </c>
      <c r="D68" s="30"/>
      <c r="E68" s="30"/>
      <c r="F68" s="30">
        <v>3209183</v>
      </c>
      <c r="G68" s="30"/>
      <c r="H68" s="30"/>
      <c r="I68" s="30"/>
      <c r="J68" s="30"/>
      <c r="K68" s="30"/>
      <c r="L68" s="30"/>
      <c r="M68" s="30"/>
      <c r="N68" s="30"/>
      <c r="O68" s="30">
        <v>0</v>
      </c>
      <c r="P68" s="30"/>
      <c r="Q68" s="30"/>
      <c r="R68" s="30"/>
      <c r="S68" s="30"/>
      <c r="T68" s="30"/>
      <c r="U68" s="30"/>
      <c r="V68" s="30"/>
      <c r="W68" s="30"/>
      <c r="X68" s="30"/>
      <c r="Y68" s="30">
        <v>1781189</v>
      </c>
      <c r="Z68" s="30">
        <v>31683</v>
      </c>
      <c r="AA68" s="30"/>
      <c r="AB68" s="30"/>
      <c r="AC68" s="30"/>
      <c r="AD68">
        <f t="shared" si="2"/>
        <v>5601251.75</v>
      </c>
    </row>
    <row r="69" spans="2:30" x14ac:dyDescent="0.35">
      <c r="B69" t="s">
        <v>96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>
        <v>0</v>
      </c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>
        <f t="shared" si="2"/>
        <v>0</v>
      </c>
    </row>
    <row r="70" spans="2:30" x14ac:dyDescent="0.35">
      <c r="B70" t="s">
        <v>97</v>
      </c>
      <c r="C70" s="30">
        <v>4323</v>
      </c>
      <c r="D70" s="30"/>
      <c r="E70" s="30"/>
      <c r="F70" s="30"/>
      <c r="G70" s="30"/>
      <c r="H70" s="30"/>
      <c r="I70" s="30"/>
      <c r="J70" s="30"/>
      <c r="K70" s="30"/>
      <c r="L70" s="30">
        <v>350615</v>
      </c>
      <c r="M70" s="30"/>
      <c r="N70" s="30">
        <v>515479</v>
      </c>
      <c r="O70" s="30"/>
      <c r="P70" s="30"/>
      <c r="Q70" s="30">
        <v>0</v>
      </c>
      <c r="R70" s="30"/>
      <c r="S70" s="30"/>
      <c r="T70" s="30"/>
      <c r="U70" s="30">
        <v>544845</v>
      </c>
      <c r="V70" s="30"/>
      <c r="W70" s="30"/>
      <c r="X70" s="30"/>
      <c r="Y70" s="30"/>
      <c r="Z70" s="30"/>
      <c r="AA70" s="30">
        <v>73688</v>
      </c>
      <c r="AB70" s="30"/>
      <c r="AC70" s="30"/>
      <c r="AD70">
        <f t="shared" si="2"/>
        <v>1488950</v>
      </c>
    </row>
    <row r="71" spans="2:30" x14ac:dyDescent="0.35">
      <c r="B71" t="s">
        <v>98</v>
      </c>
      <c r="C71" s="30"/>
      <c r="D71" s="30"/>
      <c r="E71" s="30"/>
      <c r="F71" s="30"/>
      <c r="G71" s="30"/>
      <c r="H71" s="30"/>
      <c r="I71" s="30"/>
      <c r="J71" s="30">
        <v>102736</v>
      </c>
      <c r="K71" s="30"/>
      <c r="L71" s="30"/>
      <c r="M71" s="30"/>
      <c r="N71" s="30"/>
      <c r="O71" s="30"/>
      <c r="P71" s="30"/>
      <c r="Q71" s="30"/>
      <c r="R71" s="30">
        <v>0</v>
      </c>
      <c r="S71" s="30">
        <v>412031</v>
      </c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>
        <f t="shared" si="2"/>
        <v>514767</v>
      </c>
    </row>
    <row r="72" spans="2:30" x14ac:dyDescent="0.35">
      <c r="B72" t="s">
        <v>99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>
        <v>2059918</v>
      </c>
      <c r="S72" s="30">
        <v>0</v>
      </c>
      <c r="T72" s="30"/>
      <c r="U72" s="30"/>
      <c r="V72" s="30"/>
      <c r="W72" s="30">
        <v>1684475</v>
      </c>
      <c r="X72" s="30"/>
      <c r="Y72" s="30"/>
      <c r="Z72" s="30"/>
      <c r="AA72" s="30"/>
      <c r="AB72" s="30"/>
      <c r="AC72" s="30">
        <v>248403</v>
      </c>
      <c r="AD72">
        <f t="shared" si="2"/>
        <v>3992796</v>
      </c>
    </row>
    <row r="73" spans="2:30" x14ac:dyDescent="0.35">
      <c r="B73" t="s">
        <v>100</v>
      </c>
      <c r="C73" s="30"/>
      <c r="D73" s="30">
        <v>56461</v>
      </c>
      <c r="E73" s="30"/>
      <c r="F73" s="30"/>
      <c r="G73" s="30"/>
      <c r="H73" s="30"/>
      <c r="I73" s="30"/>
      <c r="J73" s="30"/>
      <c r="K73" s="30"/>
      <c r="L73" s="30"/>
      <c r="M73" s="30">
        <v>14.75</v>
      </c>
      <c r="N73" s="30"/>
      <c r="O73" s="30"/>
      <c r="P73" s="30"/>
      <c r="Q73" s="30"/>
      <c r="R73" s="30"/>
      <c r="S73" s="30"/>
      <c r="T73" s="30">
        <v>0</v>
      </c>
      <c r="U73" s="30"/>
      <c r="V73" s="30"/>
      <c r="W73" s="30"/>
      <c r="X73" s="30"/>
      <c r="Y73" s="30"/>
      <c r="Z73" s="30"/>
      <c r="AA73" s="30"/>
      <c r="AB73" s="30"/>
      <c r="AC73" s="30"/>
      <c r="AD73">
        <f t="shared" si="2"/>
        <v>56475.75</v>
      </c>
    </row>
    <row r="74" spans="2:30" x14ac:dyDescent="0.35">
      <c r="B74" t="s">
        <v>101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>
        <v>31178</v>
      </c>
      <c r="R74" s="30"/>
      <c r="S74" s="30"/>
      <c r="T74" s="30"/>
      <c r="U74" s="30">
        <v>0</v>
      </c>
      <c r="V74" s="30"/>
      <c r="W74" s="30"/>
      <c r="X74" s="30"/>
      <c r="Y74" s="30"/>
      <c r="Z74" s="30"/>
      <c r="AA74" s="30"/>
      <c r="AB74" s="30"/>
      <c r="AC74" s="30"/>
      <c r="AD74">
        <f t="shared" si="2"/>
        <v>31178</v>
      </c>
    </row>
    <row r="75" spans="2:30" x14ac:dyDescent="0.35">
      <c r="B75" t="s">
        <v>102</v>
      </c>
      <c r="C75" s="30"/>
      <c r="D75" s="30">
        <v>5310638</v>
      </c>
      <c r="E75" s="30"/>
      <c r="F75" s="30"/>
      <c r="G75" s="30"/>
      <c r="H75" s="30"/>
      <c r="I75" s="30">
        <v>873124</v>
      </c>
      <c r="J75" s="30"/>
      <c r="K75" s="30"/>
      <c r="L75" s="30"/>
      <c r="M75" s="30">
        <v>6707313.25</v>
      </c>
      <c r="N75" s="30"/>
      <c r="O75" s="30"/>
      <c r="P75" s="30"/>
      <c r="Q75" s="30"/>
      <c r="R75" s="30"/>
      <c r="S75" s="30"/>
      <c r="T75" s="30"/>
      <c r="U75" s="30"/>
      <c r="V75" s="30">
        <v>0</v>
      </c>
      <c r="W75" s="30"/>
      <c r="X75" s="30"/>
      <c r="Y75" s="30"/>
      <c r="Z75" s="30"/>
      <c r="AA75" s="30"/>
      <c r="AB75" s="30"/>
      <c r="AC75" s="30"/>
      <c r="AD75">
        <f t="shared" si="2"/>
        <v>12891075.25</v>
      </c>
    </row>
    <row r="76" spans="2:30" x14ac:dyDescent="0.35">
      <c r="B76" t="s">
        <v>103</v>
      </c>
      <c r="C76" s="30"/>
      <c r="D76" s="30"/>
      <c r="E76" s="30"/>
      <c r="F76" s="30"/>
      <c r="G76" s="30"/>
      <c r="H76" s="30">
        <v>7910251</v>
      </c>
      <c r="I76" s="30"/>
      <c r="J76" s="30"/>
      <c r="K76" s="30"/>
      <c r="L76" s="30"/>
      <c r="M76" s="30">
        <v>325416</v>
      </c>
      <c r="N76" s="30"/>
      <c r="O76" s="30"/>
      <c r="P76" s="30"/>
      <c r="Q76" s="30"/>
      <c r="R76" s="30"/>
      <c r="S76" s="30">
        <v>695619</v>
      </c>
      <c r="T76" s="30"/>
      <c r="U76" s="30"/>
      <c r="V76" s="30"/>
      <c r="W76" s="30">
        <v>0</v>
      </c>
      <c r="X76" s="30"/>
      <c r="Y76" s="30"/>
      <c r="Z76" s="30">
        <v>4627037</v>
      </c>
      <c r="AA76" s="30"/>
      <c r="AB76" s="30"/>
      <c r="AC76" s="30">
        <v>210191</v>
      </c>
      <c r="AD76">
        <f t="shared" si="2"/>
        <v>13768514</v>
      </c>
    </row>
    <row r="77" spans="2:30" x14ac:dyDescent="0.35">
      <c r="B77" t="s">
        <v>104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>
        <v>0</v>
      </c>
      <c r="Y77" s="30"/>
      <c r="Z77" s="30"/>
      <c r="AA77" s="30"/>
      <c r="AB77" s="30">
        <v>3304336</v>
      </c>
      <c r="AC77" s="30"/>
      <c r="AD77">
        <f t="shared" si="2"/>
        <v>3304336</v>
      </c>
    </row>
    <row r="78" spans="2:30" x14ac:dyDescent="0.35">
      <c r="B78" t="s">
        <v>105</v>
      </c>
      <c r="C78" s="30"/>
      <c r="D78" s="30"/>
      <c r="E78" s="30">
        <v>1484477</v>
      </c>
      <c r="F78" s="30"/>
      <c r="G78" s="30"/>
      <c r="H78" s="30"/>
      <c r="I78" s="30"/>
      <c r="J78" s="30"/>
      <c r="K78" s="30"/>
      <c r="L78" s="30"/>
      <c r="M78" s="30"/>
      <c r="N78" s="30"/>
      <c r="O78" s="30">
        <v>370093</v>
      </c>
      <c r="P78" s="30"/>
      <c r="Q78" s="30"/>
      <c r="R78" s="30"/>
      <c r="S78" s="30"/>
      <c r="T78" s="30"/>
      <c r="U78" s="30"/>
      <c r="V78" s="30"/>
      <c r="W78" s="30"/>
      <c r="X78" s="30"/>
      <c r="Y78" s="30">
        <v>0</v>
      </c>
      <c r="Z78" s="30"/>
      <c r="AA78" s="30"/>
      <c r="AB78" s="30"/>
      <c r="AC78" s="30"/>
      <c r="AD78">
        <f t="shared" si="2"/>
        <v>1854570</v>
      </c>
    </row>
    <row r="79" spans="2:30" x14ac:dyDescent="0.35">
      <c r="B79" t="s">
        <v>106</v>
      </c>
      <c r="C79" s="30"/>
      <c r="D79" s="30"/>
      <c r="E79" s="30"/>
      <c r="F79" s="30"/>
      <c r="G79" s="30"/>
      <c r="H79" s="30">
        <v>186219</v>
      </c>
      <c r="I79" s="30"/>
      <c r="J79" s="30"/>
      <c r="K79" s="30"/>
      <c r="L79" s="30"/>
      <c r="M79" s="30"/>
      <c r="N79" s="30"/>
      <c r="O79" s="30">
        <v>10728251</v>
      </c>
      <c r="P79" s="30"/>
      <c r="Q79" s="30"/>
      <c r="R79" s="30"/>
      <c r="S79" s="30"/>
      <c r="T79" s="30"/>
      <c r="U79" s="30"/>
      <c r="V79" s="30"/>
      <c r="W79" s="30">
        <v>77702</v>
      </c>
      <c r="X79" s="30"/>
      <c r="Y79" s="30"/>
      <c r="Z79" s="30">
        <v>0</v>
      </c>
      <c r="AA79" s="30"/>
      <c r="AB79" s="30"/>
      <c r="AC79" s="30"/>
      <c r="AD79">
        <f t="shared" si="2"/>
        <v>10992172</v>
      </c>
    </row>
    <row r="80" spans="2:30" x14ac:dyDescent="0.35">
      <c r="B80" t="s">
        <v>107</v>
      </c>
      <c r="C80" s="30">
        <v>680957.5</v>
      </c>
      <c r="D80" s="30"/>
      <c r="E80" s="30"/>
      <c r="F80" s="30">
        <v>1365097</v>
      </c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>
        <v>5431252</v>
      </c>
      <c r="R80" s="30"/>
      <c r="S80" s="30"/>
      <c r="T80" s="30"/>
      <c r="U80" s="30"/>
      <c r="V80" s="30"/>
      <c r="W80" s="30"/>
      <c r="X80" s="30"/>
      <c r="Y80" s="30"/>
      <c r="Z80" s="30"/>
      <c r="AA80" s="30">
        <v>0</v>
      </c>
      <c r="AB80" s="30"/>
      <c r="AC80" s="30"/>
      <c r="AD80">
        <f t="shared" si="2"/>
        <v>7477306.5</v>
      </c>
    </row>
    <row r="81" spans="2:31" x14ac:dyDescent="0.35">
      <c r="B81" t="s">
        <v>108</v>
      </c>
      <c r="C81" s="30"/>
      <c r="D81" s="30"/>
      <c r="E81" s="30"/>
      <c r="F81" s="30"/>
      <c r="G81" s="30"/>
      <c r="H81" s="30"/>
      <c r="I81" s="30"/>
      <c r="J81" s="30"/>
      <c r="K81" s="30"/>
      <c r="L81" s="30">
        <v>5935502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>
        <v>8080553</v>
      </c>
      <c r="Y81" s="30"/>
      <c r="Z81" s="30"/>
      <c r="AA81" s="30"/>
      <c r="AB81" s="30">
        <v>0</v>
      </c>
      <c r="AC81" s="30"/>
      <c r="AD81">
        <f t="shared" si="2"/>
        <v>14016055</v>
      </c>
    </row>
    <row r="82" spans="2:31" x14ac:dyDescent="0.35">
      <c r="B82" t="s">
        <v>109</v>
      </c>
      <c r="C82" s="30"/>
      <c r="D82" s="30"/>
      <c r="E82" s="30"/>
      <c r="F82" s="30"/>
      <c r="G82" s="30"/>
      <c r="H82" s="30"/>
      <c r="I82" s="30">
        <v>6810798</v>
      </c>
      <c r="J82" s="30"/>
      <c r="K82" s="30">
        <v>14942639</v>
      </c>
      <c r="L82" s="30"/>
      <c r="M82" s="30">
        <v>2222170</v>
      </c>
      <c r="N82" s="30"/>
      <c r="O82" s="30"/>
      <c r="P82" s="30"/>
      <c r="Q82" s="30"/>
      <c r="R82" s="30"/>
      <c r="S82" s="30">
        <v>3589031</v>
      </c>
      <c r="T82" s="30"/>
      <c r="U82" s="30"/>
      <c r="V82" s="30"/>
      <c r="W82" s="30">
        <v>3432979</v>
      </c>
      <c r="X82" s="30"/>
      <c r="Y82" s="30"/>
      <c r="Z82" s="30"/>
      <c r="AA82" s="30"/>
      <c r="AB82" s="30"/>
      <c r="AC82" s="30">
        <v>0</v>
      </c>
      <c r="AD82">
        <f t="shared" si="2"/>
        <v>30997617</v>
      </c>
    </row>
    <row r="83" spans="2:31" x14ac:dyDescent="0.35">
      <c r="C83">
        <f>SUM(C56:C82)</f>
        <v>24785531.5</v>
      </c>
      <c r="D83">
        <f t="shared" ref="D83:AC83" si="3">SUM(D56:D82)</f>
        <v>12329116.25</v>
      </c>
      <c r="E83">
        <f t="shared" si="3"/>
        <v>1548866</v>
      </c>
      <c r="F83">
        <f t="shared" si="3"/>
        <v>4574280</v>
      </c>
      <c r="G83">
        <f t="shared" si="3"/>
        <v>0</v>
      </c>
      <c r="H83">
        <f t="shared" si="3"/>
        <v>14418883</v>
      </c>
      <c r="I83">
        <f t="shared" si="3"/>
        <v>11746430</v>
      </c>
      <c r="J83">
        <f t="shared" si="3"/>
        <v>6799871</v>
      </c>
      <c r="K83">
        <f t="shared" si="3"/>
        <v>14996393</v>
      </c>
      <c r="L83">
        <f t="shared" si="3"/>
        <v>17181225</v>
      </c>
      <c r="M83">
        <f t="shared" si="3"/>
        <v>38699498</v>
      </c>
      <c r="N83">
        <f t="shared" si="3"/>
        <v>2474548</v>
      </c>
      <c r="O83">
        <f t="shared" si="3"/>
        <v>14893212</v>
      </c>
      <c r="P83">
        <f t="shared" si="3"/>
        <v>0</v>
      </c>
      <c r="Q83">
        <f t="shared" si="3"/>
        <v>23543106</v>
      </c>
      <c r="R83">
        <f t="shared" si="3"/>
        <v>4897864</v>
      </c>
      <c r="S83">
        <f t="shared" si="3"/>
        <v>4696681</v>
      </c>
      <c r="T83">
        <f t="shared" si="3"/>
        <v>4001902.75</v>
      </c>
      <c r="U83">
        <f t="shared" si="3"/>
        <v>544845</v>
      </c>
      <c r="V83">
        <f t="shared" si="3"/>
        <v>14456308.25</v>
      </c>
      <c r="W83">
        <f t="shared" si="3"/>
        <v>13973148</v>
      </c>
      <c r="X83">
        <f t="shared" si="3"/>
        <v>8080553</v>
      </c>
      <c r="Y83">
        <f t="shared" si="3"/>
        <v>4114610</v>
      </c>
      <c r="Z83">
        <f t="shared" si="3"/>
        <v>13431044</v>
      </c>
      <c r="AA83">
        <f t="shared" si="3"/>
        <v>7205644.75</v>
      </c>
      <c r="AB83">
        <f t="shared" si="3"/>
        <v>14801195</v>
      </c>
      <c r="AC83">
        <f t="shared" si="3"/>
        <v>2992084</v>
      </c>
    </row>
    <row r="86" spans="2:31" ht="14.5" customHeight="1" x14ac:dyDescent="0.35"/>
    <row r="89" spans="2:31" x14ac:dyDescent="0.35">
      <c r="AE89" s="1"/>
    </row>
  </sheetData>
  <mergeCells count="2">
    <mergeCell ref="L3:N5"/>
    <mergeCell ref="L7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"/>
  <sheetViews>
    <sheetView workbookViewId="0">
      <selection activeCell="D16" sqref="D16"/>
    </sheetView>
  </sheetViews>
  <sheetFormatPr defaultColWidth="10.6328125" defaultRowHeight="14.5" x14ac:dyDescent="0.35"/>
  <cols>
    <col min="1" max="1" width="21.1796875" customWidth="1"/>
  </cols>
  <sheetData>
    <row r="1" spans="1:52" ht="26" x14ac:dyDescent="0.35">
      <c r="A1" s="9" t="s">
        <v>31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x14ac:dyDescent="0.35">
      <c r="A2" s="11" t="s">
        <v>32</v>
      </c>
      <c r="B2" s="12">
        <v>243032.5988489626</v>
      </c>
      <c r="C2" s="12">
        <v>255741.53255813959</v>
      </c>
      <c r="D2" s="12">
        <v>273290.39720930235</v>
      </c>
      <c r="E2" s="12">
        <v>294869.84604651167</v>
      </c>
      <c r="F2" s="12">
        <v>291246.70209302322</v>
      </c>
      <c r="G2" s="12">
        <v>319387.33053097891</v>
      </c>
      <c r="H2" s="12">
        <v>310922.08593023254</v>
      </c>
      <c r="I2" s="12">
        <v>309437.44546511624</v>
      </c>
      <c r="J2" s="12">
        <v>294282.18011627905</v>
      </c>
      <c r="K2" s="12">
        <v>278676.51279069774</v>
      </c>
      <c r="L2" s="12">
        <v>291161.73567661067</v>
      </c>
      <c r="M2" s="12">
        <v>322554.59379354253</v>
      </c>
      <c r="N2" s="12">
        <v>344303.58890306199</v>
      </c>
      <c r="O2" s="12">
        <v>336920.31936221081</v>
      </c>
      <c r="P2" s="12">
        <v>371362.76382385608</v>
      </c>
      <c r="Q2" s="12">
        <v>396002.27402062155</v>
      </c>
      <c r="R2" s="12">
        <v>360859</v>
      </c>
      <c r="S2" s="12">
        <v>356281.85492330045</v>
      </c>
      <c r="T2" s="12">
        <v>355728.26426138566</v>
      </c>
      <c r="U2" s="12">
        <v>345628.651505702</v>
      </c>
      <c r="V2" s="12">
        <v>341269.22791324556</v>
      </c>
      <c r="W2" s="12">
        <v>339798.59444075171</v>
      </c>
      <c r="X2" s="12">
        <v>339320.28620537056</v>
      </c>
      <c r="Y2" s="12">
        <v>338830.3452854908</v>
      </c>
      <c r="Z2" s="12">
        <v>338621.93014290155</v>
      </c>
      <c r="AA2" s="12">
        <v>338352.77726370853</v>
      </c>
      <c r="AB2" s="12">
        <v>338150.05421609897</v>
      </c>
      <c r="AC2" s="12">
        <v>337726.59413559345</v>
      </c>
      <c r="AD2" s="12">
        <v>332255.4333145183</v>
      </c>
      <c r="AE2" s="12">
        <v>331984.15868990013</v>
      </c>
      <c r="AF2" s="12">
        <v>331879.12406130781</v>
      </c>
      <c r="AG2" s="12">
        <v>331647.49879456096</v>
      </c>
      <c r="AH2" s="12">
        <v>331526.8794866011</v>
      </c>
      <c r="AI2" s="12">
        <v>331433.1648472161</v>
      </c>
      <c r="AJ2" s="12">
        <v>331312.69928999402</v>
      </c>
      <c r="AK2" s="12">
        <v>331240.75814533257</v>
      </c>
      <c r="AL2" s="12">
        <v>331085.53040663933</v>
      </c>
      <c r="AM2" s="12">
        <v>330943.40158976178</v>
      </c>
      <c r="AN2" s="12">
        <v>330875.76244379592</v>
      </c>
      <c r="AO2" s="12">
        <v>330815.15565453039</v>
      </c>
      <c r="AP2" s="12">
        <v>330681.59976886364</v>
      </c>
      <c r="AQ2" s="12">
        <v>330621.83885455353</v>
      </c>
      <c r="AR2" s="12">
        <v>330598.13314545708</v>
      </c>
      <c r="AS2" s="12">
        <v>330465.17942981503</v>
      </c>
      <c r="AT2" s="12">
        <v>330280.59535535</v>
      </c>
      <c r="AU2" s="12">
        <v>330088.58967451012</v>
      </c>
      <c r="AV2" s="12">
        <v>329435.88227316801</v>
      </c>
      <c r="AW2" s="12">
        <v>329340.55050591793</v>
      </c>
      <c r="AX2" s="12">
        <v>329266.60784323706</v>
      </c>
      <c r="AY2" s="12">
        <v>329133.20663393312</v>
      </c>
      <c r="AZ2" s="12">
        <v>329107.60733471025</v>
      </c>
    </row>
    <row r="3" spans="1:52" s="13" customFormat="1" ht="12.65" hidden="1" customHeight="1" x14ac:dyDescent="0.25">
      <c r="A3" s="17" t="s">
        <v>42</v>
      </c>
      <c r="B3" s="18">
        <v>379675.82501816325</v>
      </c>
      <c r="C3" s="18">
        <v>406503.48837209301</v>
      </c>
      <c r="D3" s="18">
        <v>356017.4418604651</v>
      </c>
      <c r="E3" s="18">
        <v>353993.02325581387</v>
      </c>
      <c r="F3" s="18">
        <v>389015.11627906957</v>
      </c>
      <c r="G3" s="18">
        <v>385640.58469475509</v>
      </c>
      <c r="H3" s="18">
        <v>401218.60465116287</v>
      </c>
      <c r="I3" s="18">
        <v>422994.18604651175</v>
      </c>
      <c r="J3" s="18">
        <v>459639.53488372092</v>
      </c>
      <c r="K3" s="18">
        <v>483239.53488372097</v>
      </c>
      <c r="L3" s="18">
        <v>549148.96418535244</v>
      </c>
      <c r="M3" s="18">
        <v>537577.40273417486</v>
      </c>
      <c r="N3" s="18">
        <v>609606.93741793139</v>
      </c>
      <c r="O3" s="18">
        <v>688616.32683894702</v>
      </c>
      <c r="P3" s="18">
        <v>720789.70229803096</v>
      </c>
      <c r="Q3" s="18">
        <v>745626.06508606183</v>
      </c>
      <c r="R3" s="18">
        <v>754268.86139331013</v>
      </c>
      <c r="S3" s="18">
        <v>816016.69404758001</v>
      </c>
      <c r="T3" s="18">
        <v>885155.20206227875</v>
      </c>
      <c r="U3" s="18">
        <v>946508.85286908387</v>
      </c>
      <c r="V3" s="18">
        <v>1017215.5652719601</v>
      </c>
      <c r="W3" s="18">
        <v>1074771.0892262189</v>
      </c>
      <c r="X3" s="18">
        <v>1093755.1830424527</v>
      </c>
      <c r="Y3" s="18">
        <v>1128614.2105198023</v>
      </c>
      <c r="Z3" s="18">
        <v>1184265.4685917529</v>
      </c>
      <c r="AA3" s="18">
        <v>1233320.1298474385</v>
      </c>
      <c r="AB3" s="18">
        <v>1276632.712312687</v>
      </c>
      <c r="AC3" s="18">
        <v>1321747.0699626755</v>
      </c>
      <c r="AD3" s="18">
        <v>1360071.8519263971</v>
      </c>
      <c r="AE3" s="18">
        <v>1416888.844599324</v>
      </c>
      <c r="AF3" s="18">
        <v>1468593.0213317431</v>
      </c>
      <c r="AG3" s="18">
        <v>1523029.4648981341</v>
      </c>
      <c r="AH3" s="18">
        <v>1570558.0986188331</v>
      </c>
      <c r="AI3" s="18">
        <v>1620430.9132143706</v>
      </c>
      <c r="AJ3" s="18">
        <v>1676480.1623950694</v>
      </c>
      <c r="AK3" s="18">
        <v>1753888.7883219011</v>
      </c>
      <c r="AL3" s="18">
        <v>1842916.8710386509</v>
      </c>
      <c r="AM3" s="18">
        <v>1928057.7770641199</v>
      </c>
      <c r="AN3" s="18">
        <v>2001121.0753733341</v>
      </c>
      <c r="AO3" s="18">
        <v>2067793.097206837</v>
      </c>
      <c r="AP3" s="18">
        <v>2146014.0925598536</v>
      </c>
      <c r="AQ3" s="18">
        <v>2210701.590556764</v>
      </c>
      <c r="AR3" s="18">
        <v>2274047.2484123004</v>
      </c>
      <c r="AS3" s="18">
        <v>2327947.099889766</v>
      </c>
      <c r="AT3" s="18">
        <v>2379258.2632920877</v>
      </c>
      <c r="AU3" s="18">
        <v>2430510.8654690087</v>
      </c>
      <c r="AV3" s="18">
        <v>2481661.2261074875</v>
      </c>
      <c r="AW3" s="18">
        <v>2539581.2258657459</v>
      </c>
      <c r="AX3" s="18">
        <v>2591183.2789624822</v>
      </c>
      <c r="AY3" s="18">
        <v>2644937.9413981703</v>
      </c>
      <c r="AZ3" s="18">
        <v>2691737.0800914164</v>
      </c>
    </row>
    <row r="4" spans="1:52" s="13" customFormat="1" ht="12.65" customHeight="1" x14ac:dyDescent="0.35">
      <c r="A4" s="9" t="s">
        <v>142</v>
      </c>
      <c r="B4" s="10">
        <v>2000</v>
      </c>
      <c r="C4" s="10">
        <v>2001</v>
      </c>
      <c r="D4" s="10">
        <v>2002</v>
      </c>
      <c r="E4" s="10">
        <v>2003</v>
      </c>
      <c r="F4" s="10">
        <v>2004</v>
      </c>
      <c r="G4" s="10">
        <v>2005</v>
      </c>
      <c r="H4" s="10">
        <v>2006</v>
      </c>
      <c r="I4" s="10">
        <v>2007</v>
      </c>
      <c r="J4" s="10">
        <v>2008</v>
      </c>
      <c r="K4" s="10">
        <v>2009</v>
      </c>
      <c r="L4" s="10">
        <v>2010</v>
      </c>
      <c r="M4" s="10">
        <v>2011</v>
      </c>
      <c r="N4" s="10">
        <v>2012</v>
      </c>
      <c r="O4" s="10">
        <v>2013</v>
      </c>
      <c r="P4" s="10">
        <v>2014</v>
      </c>
      <c r="Q4" s="10">
        <v>2015</v>
      </c>
      <c r="R4" s="10">
        <v>2016</v>
      </c>
      <c r="S4" s="10">
        <v>2017</v>
      </c>
      <c r="T4" s="10">
        <v>2018</v>
      </c>
      <c r="U4" s="10">
        <v>2019</v>
      </c>
      <c r="V4" s="10">
        <v>2020</v>
      </c>
      <c r="W4" s="10">
        <v>2021</v>
      </c>
      <c r="X4" s="10">
        <v>2022</v>
      </c>
      <c r="Y4" s="10">
        <v>2023</v>
      </c>
      <c r="Z4" s="10">
        <v>2024</v>
      </c>
      <c r="AA4" s="10">
        <v>2025</v>
      </c>
      <c r="AB4" s="10">
        <v>2026</v>
      </c>
      <c r="AC4" s="10">
        <v>2027</v>
      </c>
      <c r="AD4" s="10">
        <v>2028</v>
      </c>
      <c r="AE4" s="10">
        <v>2029</v>
      </c>
      <c r="AF4" s="10">
        <v>2030</v>
      </c>
      <c r="AG4" s="10">
        <v>2031</v>
      </c>
      <c r="AH4" s="10">
        <v>2032</v>
      </c>
      <c r="AI4" s="10">
        <v>2033</v>
      </c>
      <c r="AJ4" s="10">
        <v>2034</v>
      </c>
      <c r="AK4" s="10">
        <v>2035</v>
      </c>
      <c r="AL4" s="10">
        <v>2036</v>
      </c>
      <c r="AM4" s="10">
        <v>2037</v>
      </c>
      <c r="AN4" s="10">
        <v>2038</v>
      </c>
      <c r="AO4" s="10">
        <v>2039</v>
      </c>
      <c r="AP4" s="10">
        <v>2040</v>
      </c>
      <c r="AQ4" s="10">
        <v>2041</v>
      </c>
      <c r="AR4" s="10">
        <v>2042</v>
      </c>
      <c r="AS4" s="10">
        <v>2043</v>
      </c>
      <c r="AT4" s="10">
        <v>2044</v>
      </c>
      <c r="AU4" s="10">
        <v>2045</v>
      </c>
      <c r="AV4" s="10">
        <v>2046</v>
      </c>
      <c r="AW4" s="10">
        <v>2047</v>
      </c>
      <c r="AX4" s="10">
        <v>2048</v>
      </c>
      <c r="AY4" s="10">
        <v>2049</v>
      </c>
      <c r="AZ4" s="10">
        <v>2050</v>
      </c>
    </row>
    <row r="5" spans="1:52" s="13" customFormat="1" ht="12.65" customHeight="1" x14ac:dyDescent="0.25">
      <c r="A5" s="11" t="s">
        <v>32</v>
      </c>
      <c r="B5" s="12">
        <v>133.86481843374779</v>
      </c>
      <c r="C5" s="12">
        <v>263.95348837209298</v>
      </c>
      <c r="D5" s="12">
        <v>766.57593023256322</v>
      </c>
      <c r="E5" s="12">
        <v>2958.1395348837214</v>
      </c>
      <c r="F5" s="12">
        <v>2293.0232558139537</v>
      </c>
      <c r="G5" s="12">
        <v>2838.0643796270351</v>
      </c>
      <c r="H5" s="12">
        <v>2763.9504651162792</v>
      </c>
      <c r="I5" s="12">
        <v>3396.9804651161953</v>
      </c>
      <c r="J5" s="12">
        <v>1272.0930232558139</v>
      </c>
      <c r="K5" s="12">
        <v>3747.6700000000005</v>
      </c>
      <c r="L5" s="12">
        <v>4479.9224091657952</v>
      </c>
      <c r="M5" s="12">
        <v>2466.5004743590612</v>
      </c>
      <c r="N5" s="12">
        <v>1870.3561792401383</v>
      </c>
      <c r="O5" s="12">
        <v>3100.5204770184496</v>
      </c>
      <c r="P5" s="12">
        <v>2722.3604763261446</v>
      </c>
      <c r="Q5" s="12">
        <v>1777.555277081412</v>
      </c>
      <c r="R5" s="12">
        <v>2153</v>
      </c>
      <c r="S5" s="12">
        <v>2150.705105538811</v>
      </c>
      <c r="T5" s="12">
        <v>2109.1834153932455</v>
      </c>
      <c r="U5" s="12">
        <v>5828.9684291504827</v>
      </c>
      <c r="V5" s="12">
        <v>6022.610205442521</v>
      </c>
      <c r="W5" s="12">
        <v>6008.4721657571608</v>
      </c>
      <c r="X5" s="12">
        <v>5981.456865767851</v>
      </c>
      <c r="Y5" s="12">
        <v>5947.9761688712124</v>
      </c>
      <c r="Z5" s="12">
        <v>5935.5063008266461</v>
      </c>
      <c r="AA5" s="12">
        <v>5918.0277021894299</v>
      </c>
      <c r="AB5" s="12">
        <v>5918.1852469595733</v>
      </c>
      <c r="AC5" s="12">
        <v>5909.6809820909639</v>
      </c>
      <c r="AD5" s="12">
        <v>5893.8909540104069</v>
      </c>
      <c r="AE5" s="12">
        <v>5891.076206896164</v>
      </c>
      <c r="AF5" s="12">
        <v>5889.3096901645122</v>
      </c>
      <c r="AG5" s="12">
        <v>5877.1437429040734</v>
      </c>
      <c r="AH5" s="12">
        <v>5865.5018983664222</v>
      </c>
      <c r="AI5" s="12">
        <v>5863.2187116177029</v>
      </c>
      <c r="AJ5" s="12">
        <v>5860.5411836023713</v>
      </c>
      <c r="AK5" s="12">
        <v>5860.4536873493835</v>
      </c>
      <c r="AL5" s="12">
        <v>5859.0772638524868</v>
      </c>
      <c r="AM5" s="12">
        <v>5848.7541837508124</v>
      </c>
      <c r="AN5" s="12">
        <v>5846.9572741247684</v>
      </c>
      <c r="AO5" s="12">
        <v>5845.4042490399006</v>
      </c>
      <c r="AP5" s="12">
        <v>5839.2600211509607</v>
      </c>
      <c r="AQ5" s="12">
        <v>5831.8731971361949</v>
      </c>
      <c r="AR5" s="12">
        <v>5818.4412749181165</v>
      </c>
      <c r="AS5" s="12">
        <v>5814.3307306495353</v>
      </c>
      <c r="AT5" s="12">
        <v>5795.3465910130508</v>
      </c>
      <c r="AU5" s="12">
        <v>5792.2244129671089</v>
      </c>
      <c r="AV5" s="12">
        <v>5739.3933628696313</v>
      </c>
      <c r="AW5" s="12">
        <v>5727.243750403014</v>
      </c>
      <c r="AX5" s="12">
        <v>5723.0231588489423</v>
      </c>
      <c r="AY5" s="12">
        <v>5708.2898979667507</v>
      </c>
      <c r="AZ5" s="12">
        <v>5708.1319778554152</v>
      </c>
    </row>
    <row r="7" spans="1:52" x14ac:dyDescent="0.35">
      <c r="B7" t="s">
        <v>160</v>
      </c>
      <c r="E7" t="s">
        <v>138</v>
      </c>
    </row>
    <row r="8" spans="1:52" x14ac:dyDescent="0.35">
      <c r="B8">
        <v>295930234.25</v>
      </c>
      <c r="C8" t="s">
        <v>128</v>
      </c>
      <c r="E8">
        <f>B12/B8</f>
        <v>4.9820508497096898E-2</v>
      </c>
    </row>
    <row r="9" spans="1:52" x14ac:dyDescent="0.35">
      <c r="B9">
        <v>295930.23424999998</v>
      </c>
      <c r="C9" t="s">
        <v>129</v>
      </c>
    </row>
    <row r="11" spans="1:52" x14ac:dyDescent="0.35">
      <c r="B11" t="s">
        <v>161</v>
      </c>
    </row>
    <row r="12" spans="1:52" x14ac:dyDescent="0.35">
      <c r="B12">
        <v>14743394.75</v>
      </c>
      <c r="C12" t="s">
        <v>128</v>
      </c>
    </row>
    <row r="13" spans="1:52" x14ac:dyDescent="0.35">
      <c r="B13">
        <v>14743.394749999999</v>
      </c>
      <c r="C13" t="s">
        <v>129</v>
      </c>
    </row>
    <row r="15" spans="1:52" ht="26" x14ac:dyDescent="0.35">
      <c r="A15" s="9" t="s">
        <v>143</v>
      </c>
      <c r="B15" s="10">
        <v>2000</v>
      </c>
      <c r="C15" s="10">
        <v>2001</v>
      </c>
      <c r="D15" s="10">
        <v>2002</v>
      </c>
      <c r="E15" s="10">
        <v>2003</v>
      </c>
      <c r="F15" s="10">
        <v>2004</v>
      </c>
      <c r="G15" s="10">
        <v>2005</v>
      </c>
      <c r="H15" s="10">
        <v>2006</v>
      </c>
      <c r="I15" s="10">
        <v>2007</v>
      </c>
      <c r="J15" s="10">
        <v>2008</v>
      </c>
      <c r="K15" s="10">
        <v>2009</v>
      </c>
      <c r="L15" s="10">
        <v>2010</v>
      </c>
      <c r="M15" s="10">
        <v>2011</v>
      </c>
      <c r="N15" s="10">
        <v>2012</v>
      </c>
      <c r="O15" s="10">
        <v>2013</v>
      </c>
      <c r="P15" s="10">
        <v>2014</v>
      </c>
      <c r="Q15" s="10">
        <v>2015</v>
      </c>
      <c r="R15" s="10">
        <v>2016</v>
      </c>
      <c r="S15" s="10">
        <v>2017</v>
      </c>
      <c r="T15" s="10">
        <v>2018</v>
      </c>
      <c r="U15" s="10">
        <v>2019</v>
      </c>
      <c r="V15" s="10">
        <v>2020</v>
      </c>
      <c r="W15" s="10">
        <v>2021</v>
      </c>
      <c r="X15" s="10">
        <v>2022</v>
      </c>
      <c r="Y15" s="10">
        <v>2023</v>
      </c>
      <c r="Z15" s="10">
        <v>2024</v>
      </c>
      <c r="AA15" s="10">
        <v>2025</v>
      </c>
      <c r="AB15" s="10">
        <v>2026</v>
      </c>
      <c r="AC15" s="10">
        <v>2027</v>
      </c>
      <c r="AD15" s="10">
        <v>2028</v>
      </c>
      <c r="AE15" s="10">
        <v>2029</v>
      </c>
      <c r="AF15" s="10">
        <v>2030</v>
      </c>
      <c r="AG15" s="10">
        <v>2031</v>
      </c>
      <c r="AH15" s="10">
        <v>2032</v>
      </c>
      <c r="AI15" s="10">
        <v>2033</v>
      </c>
      <c r="AJ15" s="10">
        <v>2034</v>
      </c>
      <c r="AK15" s="10">
        <v>2035</v>
      </c>
      <c r="AL15" s="10">
        <v>2036</v>
      </c>
      <c r="AM15" s="10">
        <v>2037</v>
      </c>
      <c r="AN15" s="10">
        <v>2038</v>
      </c>
      <c r="AO15" s="10">
        <v>2039</v>
      </c>
      <c r="AP15" s="10">
        <v>2040</v>
      </c>
      <c r="AQ15" s="10">
        <v>2041</v>
      </c>
      <c r="AR15" s="10">
        <v>2042</v>
      </c>
      <c r="AS15" s="10">
        <v>2043</v>
      </c>
      <c r="AT15" s="10">
        <v>2044</v>
      </c>
      <c r="AU15" s="10">
        <v>2045</v>
      </c>
      <c r="AV15" s="10">
        <v>2046</v>
      </c>
      <c r="AW15" s="10">
        <v>2047</v>
      </c>
      <c r="AX15" s="10">
        <v>2048</v>
      </c>
      <c r="AY15" s="10">
        <v>2049</v>
      </c>
      <c r="AZ15" s="10">
        <v>2050</v>
      </c>
    </row>
    <row r="16" spans="1:52" x14ac:dyDescent="0.35">
      <c r="A16" s="11" t="s">
        <v>32</v>
      </c>
      <c r="B16" s="12">
        <f>(B2-B5)*$E$8</f>
        <v>12101.338442702043</v>
      </c>
      <c r="C16" s="12">
        <f t="shared" ref="C16:AZ16" si="0">(C2-C5)*$E$8</f>
        <v>12728.022898863097</v>
      </c>
      <c r="D16" s="12">
        <f t="shared" si="0"/>
        <v>13577.275353695211</v>
      </c>
      <c r="E16" s="12">
        <f t="shared" si="0"/>
        <v>14543.189654664615</v>
      </c>
      <c r="F16" s="12">
        <f t="shared" si="0"/>
        <v>14395.819211776594</v>
      </c>
      <c r="G16" s="12">
        <f t="shared" si="0"/>
        <v>15770.645404043213</v>
      </c>
      <c r="H16" s="12">
        <f t="shared" si="0"/>
        <v>15352.59500638936</v>
      </c>
      <c r="I16" s="12">
        <f t="shared" si="0"/>
        <v>15247.091586987986</v>
      </c>
      <c r="J16" s="12">
        <f t="shared" si="0"/>
        <v>14597.911533753066</v>
      </c>
      <c r="K16" s="12">
        <f t="shared" si="0"/>
        <v>13697.094748350975</v>
      </c>
      <c r="L16" s="12">
        <f t="shared" si="0"/>
        <v>14282.633713853886</v>
      </c>
      <c r="M16" s="12">
        <f t="shared" si="0"/>
        <v>15946.951573027924</v>
      </c>
      <c r="N16" s="12">
        <f t="shared" si="0"/>
        <v>17060.197780605526</v>
      </c>
      <c r="O16" s="12">
        <f t="shared" si="0"/>
        <v>16631.072126858904</v>
      </c>
      <c r="P16" s="12">
        <f t="shared" si="0"/>
        <v>18365.852347348842</v>
      </c>
      <c r="Q16" s="12">
        <f t="shared" si="0"/>
        <v>19640.475949928175</v>
      </c>
      <c r="R16" s="12">
        <f t="shared" si="0"/>
        <v>17870.915320959641</v>
      </c>
      <c r="S16" s="12">
        <f t="shared" si="0"/>
        <v>17642.993958582487</v>
      </c>
      <c r="T16" s="12">
        <f t="shared" si="0"/>
        <v>17617.48242202336</v>
      </c>
      <c r="U16" s="12">
        <f t="shared" si="0"/>
        <v>16928.99299802617</v>
      </c>
      <c r="V16" s="12">
        <f t="shared" si="0"/>
        <v>16702.156966134597</v>
      </c>
      <c r="W16" s="12">
        <f t="shared" si="0"/>
        <v>16629.593623048379</v>
      </c>
      <c r="X16" s="12">
        <f t="shared" si="0"/>
        <v>16607.109979526009</v>
      </c>
      <c r="Y16" s="12">
        <f t="shared" si="0"/>
        <v>16584.368899108293</v>
      </c>
      <c r="Z16" s="12">
        <f t="shared" si="0"/>
        <v>16574.606805892872</v>
      </c>
      <c r="AA16" s="12">
        <f t="shared" si="0"/>
        <v>16562.068265259939</v>
      </c>
      <c r="AB16" s="12">
        <f t="shared" si="0"/>
        <v>16551.960650983394</v>
      </c>
      <c r="AC16" s="12">
        <f t="shared" si="0"/>
        <v>16531.287341244533</v>
      </c>
      <c r="AD16" s="12">
        <f t="shared" si="0"/>
        <v>16259.497994297331</v>
      </c>
      <c r="AE16" s="12">
        <f t="shared" si="0"/>
        <v>16246.123186689019</v>
      </c>
      <c r="AF16" s="12">
        <f t="shared" si="0"/>
        <v>16240.978316844585</v>
      </c>
      <c r="AG16" s="12">
        <f t="shared" si="0"/>
        <v>16230.044741953345</v>
      </c>
      <c r="AH16" s="12">
        <f t="shared" si="0"/>
        <v>16224.615429310927</v>
      </c>
      <c r="AI16" s="12">
        <f t="shared" si="0"/>
        <v>16220.060267847959</v>
      </c>
      <c r="AJ16" s="12">
        <f t="shared" si="0"/>
        <v>16214.192008338008</v>
      </c>
      <c r="AK16" s="12">
        <f t="shared" si="0"/>
        <v>16210.612223036926</v>
      </c>
      <c r="AL16" s="12">
        <f t="shared" si="0"/>
        <v>16202.947272280899</v>
      </c>
      <c r="AM16" s="12">
        <f t="shared" si="0"/>
        <v>16196.380643451888</v>
      </c>
      <c r="AN16" s="12">
        <f t="shared" si="0"/>
        <v>16193.100349756853</v>
      </c>
      <c r="AO16" s="12">
        <f t="shared" si="0"/>
        <v>16190.158261196706</v>
      </c>
      <c r="AP16" s="12">
        <f t="shared" si="0"/>
        <v>16183.810547617755</v>
      </c>
      <c r="AQ16" s="12">
        <f t="shared" si="0"/>
        <v>16181.201243807169</v>
      </c>
      <c r="AR16" s="12">
        <f t="shared" si="0"/>
        <v>16180.689398520699</v>
      </c>
      <c r="AS16" s="12">
        <f t="shared" si="0"/>
        <v>16174.270366206494</v>
      </c>
      <c r="AT16" s="12">
        <f t="shared" si="0"/>
        <v>16166.020093246249</v>
      </c>
      <c r="AU16" s="12">
        <f t="shared" si="0"/>
        <v>16156.609821090344</v>
      </c>
      <c r="AV16" s="12">
        <f t="shared" si="0"/>
        <v>16126.723676235952</v>
      </c>
      <c r="AW16" s="12">
        <f t="shared" si="0"/>
        <v>16122.579498986757</v>
      </c>
      <c r="AX16" s="12">
        <f t="shared" si="0"/>
        <v>16119.105909949749</v>
      </c>
      <c r="AY16" s="12">
        <f t="shared" si="0"/>
        <v>16113.19381241707</v>
      </c>
      <c r="AZ16" s="12">
        <f t="shared" si="0"/>
        <v>16111.926309972865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"/>
  <sheetViews>
    <sheetView workbookViewId="0">
      <selection activeCell="D16" sqref="D16"/>
    </sheetView>
  </sheetViews>
  <sheetFormatPr defaultColWidth="10.6328125" defaultRowHeight="14.5" x14ac:dyDescent="0.35"/>
  <cols>
    <col min="1" max="1" width="21.1796875" customWidth="1"/>
  </cols>
  <sheetData>
    <row r="1" spans="1:52" s="13" customFormat="1" ht="12.65" customHeight="1" x14ac:dyDescent="0.35">
      <c r="A1" s="9" t="s">
        <v>31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s="13" customFormat="1" ht="12.65" customHeight="1" x14ac:dyDescent="0.25">
      <c r="A2" s="14" t="s">
        <v>33</v>
      </c>
      <c r="B2" s="15">
        <v>266048.85522999999</v>
      </c>
      <c r="C2" s="15">
        <v>262782.37115999998</v>
      </c>
      <c r="D2" s="15">
        <v>288800.66814000002</v>
      </c>
      <c r="E2" s="15">
        <v>294975.21429999999</v>
      </c>
      <c r="F2" s="15">
        <v>286917.96512000001</v>
      </c>
      <c r="G2" s="15">
        <v>335101.40236000001</v>
      </c>
      <c r="H2" s="15">
        <v>319398.55278999999</v>
      </c>
      <c r="I2" s="15">
        <v>325849.45256000001</v>
      </c>
      <c r="J2" s="15">
        <v>317352.83477000002</v>
      </c>
      <c r="K2" s="15">
        <v>298815.45604999998</v>
      </c>
      <c r="L2" s="15">
        <v>298616.02886999998</v>
      </c>
      <c r="M2" s="15">
        <v>329735.44293000002</v>
      </c>
      <c r="N2" s="15">
        <v>362963.72223000001</v>
      </c>
      <c r="O2" s="15">
        <v>349530.43297999998</v>
      </c>
      <c r="P2" s="15">
        <v>386859.50640999997</v>
      </c>
      <c r="Q2" s="15">
        <v>410257.88858000003</v>
      </c>
      <c r="R2" s="15">
        <v>378721</v>
      </c>
      <c r="S2" s="15">
        <v>374045.93378000002</v>
      </c>
      <c r="T2" s="15">
        <v>373260.82553999999</v>
      </c>
      <c r="U2" s="15">
        <v>359729.62766</v>
      </c>
      <c r="V2" s="15">
        <v>355189.96399999998</v>
      </c>
      <c r="W2" s="15">
        <v>354203.30350309698</v>
      </c>
      <c r="X2" s="15">
        <v>352793.62874000001</v>
      </c>
      <c r="Y2" s="15">
        <v>352193.86637</v>
      </c>
      <c r="Z2" s="15">
        <v>351886.02827000001</v>
      </c>
      <c r="AA2" s="15">
        <v>351499.21928999998</v>
      </c>
      <c r="AB2" s="15">
        <v>351187.66555999999</v>
      </c>
      <c r="AC2" s="15">
        <v>350541.97824000003</v>
      </c>
      <c r="AD2" s="15">
        <v>342509.76046000002</v>
      </c>
      <c r="AE2" s="15">
        <v>342075.82273000001</v>
      </c>
      <c r="AF2" s="15">
        <v>341875.94264999998</v>
      </c>
      <c r="AG2" s="15">
        <v>341507.36567000003</v>
      </c>
      <c r="AH2" s="15">
        <v>341245.72379000002</v>
      </c>
      <c r="AI2" s="15">
        <v>341101.80940999999</v>
      </c>
      <c r="AJ2" s="15">
        <v>340848.66129999998</v>
      </c>
      <c r="AK2" s="15">
        <v>340705.76374999998</v>
      </c>
      <c r="AL2" s="15">
        <v>340462.59341999999</v>
      </c>
      <c r="AM2" s="15">
        <v>340161.09879999998</v>
      </c>
      <c r="AN2" s="15">
        <v>339977.52620000002</v>
      </c>
      <c r="AO2" s="15">
        <v>339782.58659999998</v>
      </c>
      <c r="AP2" s="15">
        <v>339500.33896000002</v>
      </c>
      <c r="AQ2" s="15">
        <v>339338.29908999999</v>
      </c>
      <c r="AR2" s="15">
        <v>339194.04057999997</v>
      </c>
      <c r="AS2" s="15">
        <v>338903.93884000002</v>
      </c>
      <c r="AT2" s="15">
        <v>338589.83893999999</v>
      </c>
      <c r="AU2" s="15">
        <v>338290.59969</v>
      </c>
      <c r="AV2" s="15">
        <v>337486.18732999999</v>
      </c>
      <c r="AW2" s="15">
        <v>337279.63915</v>
      </c>
      <c r="AX2" s="15">
        <v>337086.57961999997</v>
      </c>
      <c r="AY2" s="15">
        <v>336876.73794000002</v>
      </c>
      <c r="AZ2" s="15">
        <v>336741.45912999997</v>
      </c>
    </row>
    <row r="3" spans="1:52" s="13" customFormat="1" ht="12.65" customHeight="1" x14ac:dyDescent="0.35">
      <c r="A3" s="9" t="s">
        <v>142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  <c r="Z3" s="10">
        <v>2024</v>
      </c>
      <c r="AA3" s="10">
        <v>2025</v>
      </c>
      <c r="AB3" s="10">
        <v>2026</v>
      </c>
      <c r="AC3" s="10">
        <v>2027</v>
      </c>
      <c r="AD3" s="10">
        <v>2028</v>
      </c>
      <c r="AE3" s="10">
        <v>2029</v>
      </c>
      <c r="AF3" s="10">
        <v>2030</v>
      </c>
      <c r="AG3" s="10">
        <v>2031</v>
      </c>
      <c r="AH3" s="10">
        <v>2032</v>
      </c>
      <c r="AI3" s="10">
        <v>2033</v>
      </c>
      <c r="AJ3" s="10">
        <v>2034</v>
      </c>
      <c r="AK3" s="10">
        <v>2035</v>
      </c>
      <c r="AL3" s="10">
        <v>2036</v>
      </c>
      <c r="AM3" s="10">
        <v>2037</v>
      </c>
      <c r="AN3" s="10">
        <v>2038</v>
      </c>
      <c r="AO3" s="10">
        <v>2039</v>
      </c>
      <c r="AP3" s="10">
        <v>2040</v>
      </c>
      <c r="AQ3" s="10">
        <v>2041</v>
      </c>
      <c r="AR3" s="10">
        <v>2042</v>
      </c>
      <c r="AS3" s="10">
        <v>2043</v>
      </c>
      <c r="AT3" s="10">
        <v>2044</v>
      </c>
      <c r="AU3" s="10">
        <v>2045</v>
      </c>
      <c r="AV3" s="10">
        <v>2046</v>
      </c>
      <c r="AW3" s="10">
        <v>2047</v>
      </c>
      <c r="AX3" s="10">
        <v>2048</v>
      </c>
      <c r="AY3" s="10">
        <v>2049</v>
      </c>
      <c r="AZ3" s="10">
        <v>2050</v>
      </c>
    </row>
    <row r="4" spans="1:52" s="13" customFormat="1" ht="12.65" customHeight="1" x14ac:dyDescent="0.25">
      <c r="A4" s="14" t="s">
        <v>33</v>
      </c>
      <c r="B4" s="15">
        <v>14305.056210000001</v>
      </c>
      <c r="C4" s="15">
        <v>10661.421630000001</v>
      </c>
      <c r="D4" s="15">
        <v>9180.2325600000004</v>
      </c>
      <c r="E4" s="15">
        <v>5117.6226699999997</v>
      </c>
      <c r="F4" s="15">
        <v>9781.8626700000004</v>
      </c>
      <c r="G4" s="15">
        <v>11157.989439999999</v>
      </c>
      <c r="H4" s="15">
        <v>10279.15</v>
      </c>
      <c r="I4" s="15">
        <v>8611.6279099999992</v>
      </c>
      <c r="J4" s="15">
        <v>12290.42907</v>
      </c>
      <c r="K4" s="15">
        <v>6607.1105799999996</v>
      </c>
      <c r="L4" s="15">
        <v>7142.60322</v>
      </c>
      <c r="M4" s="15">
        <v>8687.2768099999994</v>
      </c>
      <c r="N4" s="15">
        <v>13739.47134</v>
      </c>
      <c r="O4" s="15">
        <v>17528.789260000001</v>
      </c>
      <c r="P4" s="15">
        <v>23239.705740000001</v>
      </c>
      <c r="Q4" s="15">
        <v>22712.022949999999</v>
      </c>
      <c r="R4" s="15">
        <v>19699</v>
      </c>
      <c r="S4" s="15">
        <v>19678.302049999998</v>
      </c>
      <c r="T4" s="15">
        <v>19571.45969</v>
      </c>
      <c r="U4" s="15">
        <v>15755.478859999999</v>
      </c>
      <c r="V4" s="15">
        <v>15719.29477</v>
      </c>
      <c r="W4" s="15">
        <v>15486.94652</v>
      </c>
      <c r="X4" s="15">
        <v>15490.608490000001</v>
      </c>
      <c r="Y4" s="15">
        <v>15491.316080000001</v>
      </c>
      <c r="Z4" s="15">
        <v>15490.272440000001</v>
      </c>
      <c r="AA4" s="15">
        <v>15495.64255</v>
      </c>
      <c r="AB4" s="15">
        <v>15505.43317</v>
      </c>
      <c r="AC4" s="15">
        <v>15497.88258</v>
      </c>
      <c r="AD4" s="15">
        <v>15449.93244</v>
      </c>
      <c r="AE4" s="15">
        <v>15457.90272</v>
      </c>
      <c r="AF4" s="15">
        <v>15466.655189999999</v>
      </c>
      <c r="AG4" s="15">
        <v>15473.037200000001</v>
      </c>
      <c r="AH4" s="15">
        <v>15483.81763</v>
      </c>
      <c r="AI4" s="15">
        <v>15493.99235</v>
      </c>
      <c r="AJ4" s="15">
        <v>15504.978999999999</v>
      </c>
      <c r="AK4" s="15">
        <v>15516.368539999999</v>
      </c>
      <c r="AL4" s="15">
        <v>15485.67001</v>
      </c>
      <c r="AM4" s="15">
        <v>15500.43065</v>
      </c>
      <c r="AN4" s="15">
        <v>15503.561089999999</v>
      </c>
      <c r="AO4" s="15">
        <v>15446.441290000001</v>
      </c>
      <c r="AP4" s="15">
        <v>15458.16063</v>
      </c>
      <c r="AQ4" s="15">
        <v>15442.53573</v>
      </c>
      <c r="AR4" s="15">
        <v>15453.743409999999</v>
      </c>
      <c r="AS4" s="15">
        <v>15450.47437</v>
      </c>
      <c r="AT4" s="15">
        <v>15455.045749999999</v>
      </c>
      <c r="AU4" s="15">
        <v>15405.70016</v>
      </c>
      <c r="AV4" s="15">
        <v>15198.24231</v>
      </c>
      <c r="AW4" s="15">
        <v>15186.99121</v>
      </c>
      <c r="AX4" s="15">
        <v>15199.313050000001</v>
      </c>
      <c r="AY4" s="15">
        <v>15150.7168</v>
      </c>
      <c r="AZ4" s="15">
        <v>15148.96334</v>
      </c>
    </row>
    <row r="6" spans="1:52" x14ac:dyDescent="0.35">
      <c r="B6" t="s">
        <v>154</v>
      </c>
    </row>
    <row r="7" spans="1:52" x14ac:dyDescent="0.35">
      <c r="B7">
        <v>371061219.75</v>
      </c>
      <c r="C7" t="s">
        <v>128</v>
      </c>
      <c r="E7" t="s">
        <v>139</v>
      </c>
    </row>
    <row r="8" spans="1:52" x14ac:dyDescent="0.35">
      <c r="B8">
        <v>371061.21974999999</v>
      </c>
      <c r="C8" t="s">
        <v>129</v>
      </c>
      <c r="E8">
        <f>B11/B7</f>
        <v>0.2422090357773099</v>
      </c>
    </row>
    <row r="10" spans="1:52" x14ac:dyDescent="0.35">
      <c r="B10" t="s">
        <v>144</v>
      </c>
    </row>
    <row r="11" spans="1:52" x14ac:dyDescent="0.35">
      <c r="B11">
        <v>89874380.25</v>
      </c>
      <c r="C11" t="s">
        <v>128</v>
      </c>
    </row>
    <row r="12" spans="1:52" x14ac:dyDescent="0.35">
      <c r="B12">
        <v>89874.380250000002</v>
      </c>
      <c r="C12" t="s">
        <v>129</v>
      </c>
    </row>
    <row r="15" spans="1:52" ht="26" x14ac:dyDescent="0.35">
      <c r="A15" s="9" t="s">
        <v>153</v>
      </c>
      <c r="B15" s="10">
        <v>2000</v>
      </c>
      <c r="C15" s="10">
        <v>2001</v>
      </c>
      <c r="D15" s="10">
        <v>2002</v>
      </c>
      <c r="E15" s="10">
        <v>2003</v>
      </c>
      <c r="F15" s="10">
        <v>2004</v>
      </c>
      <c r="G15" s="10">
        <v>2005</v>
      </c>
      <c r="H15" s="10">
        <v>2006</v>
      </c>
      <c r="I15" s="10">
        <v>2007</v>
      </c>
      <c r="J15" s="10">
        <v>2008</v>
      </c>
      <c r="K15" s="10">
        <v>2009</v>
      </c>
      <c r="L15" s="10">
        <v>2010</v>
      </c>
      <c r="M15" s="10">
        <v>2011</v>
      </c>
      <c r="N15" s="10">
        <v>2012</v>
      </c>
      <c r="O15" s="10">
        <v>2013</v>
      </c>
      <c r="P15" s="10">
        <v>2014</v>
      </c>
      <c r="Q15" s="10">
        <v>2015</v>
      </c>
      <c r="R15" s="10">
        <v>2016</v>
      </c>
      <c r="S15" s="10">
        <v>2017</v>
      </c>
      <c r="T15" s="10">
        <v>2018</v>
      </c>
      <c r="U15" s="10">
        <v>2019</v>
      </c>
      <c r="V15" s="10">
        <v>2020</v>
      </c>
      <c r="W15" s="10">
        <v>2021</v>
      </c>
      <c r="X15" s="10">
        <v>2022</v>
      </c>
      <c r="Y15" s="10">
        <v>2023</v>
      </c>
      <c r="Z15" s="10">
        <v>2024</v>
      </c>
      <c r="AA15" s="10">
        <v>2025</v>
      </c>
      <c r="AB15" s="10">
        <v>2026</v>
      </c>
      <c r="AC15" s="10">
        <v>2027</v>
      </c>
      <c r="AD15" s="10">
        <v>2028</v>
      </c>
      <c r="AE15" s="10">
        <v>2029</v>
      </c>
      <c r="AF15" s="10">
        <v>2030</v>
      </c>
      <c r="AG15" s="10">
        <v>2031</v>
      </c>
      <c r="AH15" s="10">
        <v>2032</v>
      </c>
      <c r="AI15" s="10">
        <v>2033</v>
      </c>
      <c r="AJ15" s="10">
        <v>2034</v>
      </c>
      <c r="AK15" s="10">
        <v>2035</v>
      </c>
      <c r="AL15" s="10">
        <v>2036</v>
      </c>
      <c r="AM15" s="10">
        <v>2037</v>
      </c>
      <c r="AN15" s="10">
        <v>2038</v>
      </c>
      <c r="AO15" s="10">
        <v>2039</v>
      </c>
      <c r="AP15" s="10">
        <v>2040</v>
      </c>
      <c r="AQ15" s="10">
        <v>2041</v>
      </c>
      <c r="AR15" s="10">
        <v>2042</v>
      </c>
      <c r="AS15" s="10">
        <v>2043</v>
      </c>
      <c r="AT15" s="10">
        <v>2044</v>
      </c>
      <c r="AU15" s="10">
        <v>2045</v>
      </c>
      <c r="AV15" s="10">
        <v>2046</v>
      </c>
      <c r="AW15" s="10">
        <v>2047</v>
      </c>
      <c r="AX15" s="10">
        <v>2048</v>
      </c>
      <c r="AY15" s="10">
        <v>2049</v>
      </c>
      <c r="AZ15" s="10">
        <v>2050</v>
      </c>
    </row>
    <row r="16" spans="1:52" x14ac:dyDescent="0.35">
      <c r="A16" s="11" t="s">
        <v>32</v>
      </c>
      <c r="B16" s="12">
        <f>(B2-B4)*$E$8</f>
        <v>60974.622823551086</v>
      </c>
      <c r="C16" s="12">
        <f t="shared" ref="C16:AZ16" si="0">(C2-C4)*$E$8</f>
        <v>61065.972084921108</v>
      </c>
      <c r="D16" s="12">
        <f t="shared" si="0"/>
        <v>67726.596085463214</v>
      </c>
      <c r="E16" s="12">
        <f t="shared" si="0"/>
        <v>70206.127781435542</v>
      </c>
      <c r="F16" s="12">
        <f t="shared" si="0"/>
        <v>67124.868153496267</v>
      </c>
      <c r="G16" s="12">
        <f t="shared" si="0"/>
        <v>78462.021689764166</v>
      </c>
      <c r="H16" s="12">
        <f t="shared" si="0"/>
        <v>74871.51248982377</v>
      </c>
      <c r="I16" s="12">
        <f t="shared" si="0"/>
        <v>76837.86762056782</v>
      </c>
      <c r="J16" s="12">
        <f t="shared" si="0"/>
        <v>73888.871136503527</v>
      </c>
      <c r="K16" s="12">
        <f t="shared" si="0"/>
        <v>70775.501602371762</v>
      </c>
      <c r="L16" s="12">
        <f t="shared" si="0"/>
        <v>70597.497381395922</v>
      </c>
      <c r="M16" s="12">
        <f t="shared" si="0"/>
        <v>77760.766753998818</v>
      </c>
      <c r="N16" s="12">
        <f t="shared" si="0"/>
        <v>84585.269078120269</v>
      </c>
      <c r="O16" s="12">
        <f t="shared" si="0"/>
        <v>80413.798001903167</v>
      </c>
      <c r="P16" s="12">
        <f t="shared" si="0"/>
        <v>88072.001309818312</v>
      </c>
      <c r="Q16" s="12">
        <f t="shared" si="0"/>
        <v>93867.110433725204</v>
      </c>
      <c r="R16" s="12">
        <f t="shared" si="0"/>
        <v>86958.372442841355</v>
      </c>
      <c r="S16" s="12">
        <f t="shared" si="0"/>
        <v>85831.042392012154</v>
      </c>
      <c r="T16" s="12">
        <f t="shared" si="0"/>
        <v>85666.760267216698</v>
      </c>
      <c r="U16" s="12">
        <f t="shared" si="0"/>
        <v>83313.646913168923</v>
      </c>
      <c r="V16" s="12">
        <f t="shared" si="0"/>
        <v>82222.8634688764</v>
      </c>
      <c r="W16" s="12">
        <f t="shared" si="0"/>
        <v>82040.162226879009</v>
      </c>
      <c r="X16" s="12">
        <f t="shared" si="0"/>
        <v>81697.839299526939</v>
      </c>
      <c r="Y16" s="12">
        <f t="shared" si="0"/>
        <v>81552.400049502088</v>
      </c>
      <c r="Z16" s="12">
        <f t="shared" si="0"/>
        <v>81478.091659163678</v>
      </c>
      <c r="AA16" s="12">
        <f t="shared" si="0"/>
        <v>81383.102339922756</v>
      </c>
      <c r="AB16" s="12">
        <f t="shared" si="0"/>
        <v>81305.269834756764</v>
      </c>
      <c r="AC16" s="12">
        <f t="shared" si="0"/>
        <v>81150.707352689395</v>
      </c>
      <c r="AD16" s="12">
        <f t="shared" si="0"/>
        <v>79216.845586217009</v>
      </c>
      <c r="AE16" s="12">
        <f t="shared" si="0"/>
        <v>79109.811473212627</v>
      </c>
      <c r="AF16" s="12">
        <f t="shared" si="0"/>
        <v>79059.278784445356</v>
      </c>
      <c r="AG16" s="12">
        <f t="shared" si="0"/>
        <v>78968.460329021444</v>
      </c>
      <c r="AH16" s="12">
        <f t="shared" si="0"/>
        <v>78902.477183992116</v>
      </c>
      <c r="AI16" s="12">
        <f t="shared" si="0"/>
        <v>78865.15541165731</v>
      </c>
      <c r="AJ16" s="12">
        <f t="shared" si="0"/>
        <v>78801.179586122438</v>
      </c>
      <c r="AK16" s="12">
        <f t="shared" si="0"/>
        <v>78763.809858820649</v>
      </c>
      <c r="AL16" s="12">
        <f t="shared" si="0"/>
        <v>78712.347269012782</v>
      </c>
      <c r="AM16" s="12">
        <f t="shared" si="0"/>
        <v>78635.747387428681</v>
      </c>
      <c r="AN16" s="12">
        <f t="shared" si="0"/>
        <v>78590.526224133602</v>
      </c>
      <c r="AO16" s="12">
        <f t="shared" si="0"/>
        <v>78557.145023264573</v>
      </c>
      <c r="AP16" s="12">
        <f t="shared" si="0"/>
        <v>78485.943564488407</v>
      </c>
      <c r="AQ16" s="12">
        <f t="shared" si="0"/>
        <v>78450.480535781331</v>
      </c>
      <c r="AR16" s="12">
        <f t="shared" si="0"/>
        <v>78412.825219805469</v>
      </c>
      <c r="AS16" s="12">
        <f t="shared" si="0"/>
        <v>78343.351748109068</v>
      </c>
      <c r="AT16" s="12">
        <f t="shared" si="0"/>
        <v>78266.16668465035</v>
      </c>
      <c r="AU16" s="12">
        <f t="shared" si="0"/>
        <v>78205.640182214876</v>
      </c>
      <c r="AV16" s="12">
        <f t="shared" si="0"/>
        <v>78061.052405944865</v>
      </c>
      <c r="AW16" s="12">
        <f t="shared" si="0"/>
        <v>78013.749688507945</v>
      </c>
      <c r="AX16" s="12">
        <f t="shared" si="0"/>
        <v>77964.004464913611</v>
      </c>
      <c r="AY16" s="12">
        <f t="shared" si="0"/>
        <v>77924.949364789834</v>
      </c>
      <c r="AZ16" s="12">
        <f t="shared" si="0"/>
        <v>77892.608318514482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2"/>
  <sheetViews>
    <sheetView topLeftCell="A10" workbookViewId="0">
      <selection activeCell="B14" sqref="B14"/>
    </sheetView>
  </sheetViews>
  <sheetFormatPr defaultRowHeight="14.5" x14ac:dyDescent="0.35"/>
  <cols>
    <col min="1" max="1" width="27.1796875" customWidth="1"/>
    <col min="2" max="2" width="11.6328125" bestFit="1" customWidth="1"/>
  </cols>
  <sheetData>
    <row r="1" spans="1:33" x14ac:dyDescent="0.35">
      <c r="A1" s="20" t="s">
        <v>137</v>
      </c>
    </row>
    <row r="2" spans="1:33" x14ac:dyDescent="0.35">
      <c r="A2" t="s">
        <v>46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35">
      <c r="A3" t="s">
        <v>47</v>
      </c>
      <c r="B3">
        <v>6.1574532520516036E-5</v>
      </c>
      <c r="C3">
        <v>6.2572623446658851E-5</v>
      </c>
      <c r="D3">
        <v>6.3110057022274188E-5</v>
      </c>
      <c r="E3">
        <v>6.3647490597889701E-5</v>
      </c>
      <c r="F3">
        <v>6.4184924173505201E-5</v>
      </c>
      <c r="G3">
        <v>6.4722357749120714E-5</v>
      </c>
      <c r="H3">
        <v>6.5259791324736227E-5</v>
      </c>
      <c r="I3">
        <v>6.5336567549824167E-5</v>
      </c>
      <c r="J3">
        <v>6.541334377491208E-5</v>
      </c>
      <c r="K3">
        <v>6.549012000000002E-5</v>
      </c>
      <c r="L3">
        <v>6.5566896225087933E-5</v>
      </c>
      <c r="M3">
        <v>6.5643672450175846E-5</v>
      </c>
      <c r="N3">
        <v>6.5874001125439585E-5</v>
      </c>
      <c r="O3">
        <v>6.6104329800703419E-5</v>
      </c>
      <c r="P3">
        <v>6.6334658475967158E-5</v>
      </c>
      <c r="Q3">
        <v>6.6564987151230897E-5</v>
      </c>
      <c r="R3">
        <v>6.6795315826494731E-5</v>
      </c>
      <c r="S3">
        <v>6.6718539601406804E-5</v>
      </c>
      <c r="T3">
        <v>6.6641763376318878E-5</v>
      </c>
      <c r="U3">
        <v>6.6564987151230965E-5</v>
      </c>
      <c r="V3">
        <v>6.6488210926143052E-5</v>
      </c>
      <c r="W3">
        <v>6.6411434701055098E-5</v>
      </c>
      <c r="X3">
        <v>6.6334658475967185E-5</v>
      </c>
      <c r="Y3">
        <v>6.6257882250879259E-5</v>
      </c>
      <c r="Z3">
        <v>6.6181106025791332E-5</v>
      </c>
      <c r="AA3">
        <v>6.6104329800703419E-5</v>
      </c>
      <c r="AB3">
        <v>6.6027553575615479E-5</v>
      </c>
      <c r="AC3">
        <v>6.5950777350527566E-5</v>
      </c>
      <c r="AD3">
        <v>6.5874001125439639E-5</v>
      </c>
      <c r="AE3">
        <v>6.5797224900351713E-5</v>
      </c>
      <c r="AF3">
        <v>6.57204486752638E-5</v>
      </c>
      <c r="AG3">
        <v>6.5643672450175846E-5</v>
      </c>
    </row>
    <row r="4" spans="1:33" x14ac:dyDescent="0.35">
      <c r="A4" t="s">
        <v>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49</v>
      </c>
      <c r="B5">
        <v>5.7505392590855881E-5</v>
      </c>
      <c r="C5">
        <v>5.8349931066822978E-5</v>
      </c>
      <c r="D5">
        <v>5.8887364642438315E-5</v>
      </c>
      <c r="E5">
        <v>5.9424798218053828E-5</v>
      </c>
      <c r="F5">
        <v>5.9962231793669334E-5</v>
      </c>
      <c r="G5">
        <v>6.0499665369284847E-5</v>
      </c>
      <c r="H5">
        <v>6.103709894490036E-5</v>
      </c>
      <c r="I5">
        <v>6.1190651395076227E-5</v>
      </c>
      <c r="J5">
        <v>6.134420384525208E-5</v>
      </c>
      <c r="K5">
        <v>6.149775629542792E-5</v>
      </c>
      <c r="L5">
        <v>6.1651308745603759E-5</v>
      </c>
      <c r="M5">
        <v>6.1804861195779599E-5</v>
      </c>
      <c r="N5">
        <v>6.2111966096131373E-5</v>
      </c>
      <c r="O5">
        <v>6.2419070996483052E-5</v>
      </c>
      <c r="P5">
        <v>6.2726175896834731E-5</v>
      </c>
      <c r="Q5">
        <v>6.3033280797186411E-5</v>
      </c>
      <c r="R5">
        <v>6.3340385697538117E-5</v>
      </c>
      <c r="S5">
        <v>6.3186833247362223E-5</v>
      </c>
      <c r="T5">
        <v>6.303328079718637E-5</v>
      </c>
      <c r="U5">
        <v>6.287972834701053E-5</v>
      </c>
      <c r="V5">
        <v>6.2726175896834691E-5</v>
      </c>
      <c r="W5">
        <v>6.2572623446658851E-5</v>
      </c>
      <c r="X5">
        <v>6.2342294771395112E-5</v>
      </c>
      <c r="Y5">
        <v>6.2111966096131292E-5</v>
      </c>
      <c r="Z5">
        <v>6.1881637420867539E-5</v>
      </c>
      <c r="AA5">
        <v>6.16513087456038E-5</v>
      </c>
      <c r="AB5">
        <v>6.142098007033998E-5</v>
      </c>
      <c r="AC5">
        <v>6.1344203845252053E-5</v>
      </c>
      <c r="AD5">
        <v>6.126742762016414E-5</v>
      </c>
      <c r="AE5">
        <v>6.1190651395076214E-5</v>
      </c>
      <c r="AF5">
        <v>6.1113875169988287E-5</v>
      </c>
      <c r="AG5">
        <v>6.103709894490036E-5</v>
      </c>
    </row>
    <row r="6" spans="1:33" x14ac:dyDescent="0.35">
      <c r="A6" t="s">
        <v>50</v>
      </c>
      <c r="B6">
        <v>6.1574532520516036E-5</v>
      </c>
      <c r="C6">
        <v>6.2572623446658851E-5</v>
      </c>
      <c r="D6">
        <v>6.3110057022274188E-5</v>
      </c>
      <c r="E6">
        <v>6.3647490597889701E-5</v>
      </c>
      <c r="F6">
        <v>6.4184924173505201E-5</v>
      </c>
      <c r="G6">
        <v>6.4722357749120714E-5</v>
      </c>
      <c r="H6">
        <v>6.5259791324736227E-5</v>
      </c>
      <c r="I6">
        <v>6.5336567549824167E-5</v>
      </c>
      <c r="J6">
        <v>6.541334377491208E-5</v>
      </c>
      <c r="K6">
        <v>6.549012000000002E-5</v>
      </c>
      <c r="L6">
        <v>6.5566896225087933E-5</v>
      </c>
      <c r="M6">
        <v>6.5643672450175846E-5</v>
      </c>
      <c r="N6">
        <v>6.5874001125439585E-5</v>
      </c>
      <c r="O6">
        <v>6.6104329800703419E-5</v>
      </c>
      <c r="P6">
        <v>6.6334658475967158E-5</v>
      </c>
      <c r="Q6">
        <v>6.6564987151230897E-5</v>
      </c>
      <c r="R6">
        <v>6.6795315826494731E-5</v>
      </c>
      <c r="S6">
        <v>6.6718539601406804E-5</v>
      </c>
      <c r="T6">
        <v>6.6641763376318878E-5</v>
      </c>
      <c r="U6">
        <v>6.6564987151230965E-5</v>
      </c>
      <c r="V6">
        <v>6.6488210926143052E-5</v>
      </c>
      <c r="W6">
        <v>6.6411434701055098E-5</v>
      </c>
      <c r="X6">
        <v>6.6334658475967185E-5</v>
      </c>
      <c r="Y6">
        <v>6.6257882250879259E-5</v>
      </c>
      <c r="Z6">
        <v>6.6181106025791332E-5</v>
      </c>
      <c r="AA6">
        <v>6.6104329800703419E-5</v>
      </c>
      <c r="AB6">
        <v>6.6027553575615479E-5</v>
      </c>
      <c r="AC6">
        <v>6.5950777350527566E-5</v>
      </c>
      <c r="AD6">
        <v>6.5874001125439639E-5</v>
      </c>
      <c r="AE6">
        <v>6.5797224900351713E-5</v>
      </c>
      <c r="AF6">
        <v>6.57204486752638E-5</v>
      </c>
      <c r="AG6">
        <v>6.5643672450175846E-5</v>
      </c>
    </row>
    <row r="7" spans="1:33" x14ac:dyDescent="0.35">
      <c r="A7" t="s">
        <v>51</v>
      </c>
      <c r="B7">
        <v>3.5931273341148895E-5</v>
      </c>
      <c r="C7">
        <v>3.6084825791324734E-5</v>
      </c>
      <c r="D7">
        <v>3.6238378241500621E-5</v>
      </c>
      <c r="E7">
        <v>3.6391930691676454E-5</v>
      </c>
      <c r="F7">
        <v>3.6545483141852307E-5</v>
      </c>
      <c r="G7">
        <v>3.6699035592028147E-5</v>
      </c>
      <c r="H7">
        <v>3.6852588042203986E-5</v>
      </c>
      <c r="I7">
        <v>3.7006140492379867E-5</v>
      </c>
      <c r="J7">
        <v>3.7159692942555713E-5</v>
      </c>
      <c r="K7">
        <v>3.7313245392731553E-5</v>
      </c>
      <c r="L7">
        <v>3.7466797842907399E-5</v>
      </c>
      <c r="M7">
        <v>3.7620350293083239E-5</v>
      </c>
      <c r="N7">
        <v>3.7773902743259119E-5</v>
      </c>
      <c r="O7">
        <v>3.7927455193434965E-5</v>
      </c>
      <c r="P7">
        <v>3.8081007643610798E-5</v>
      </c>
      <c r="Q7">
        <v>3.8234560093786638E-5</v>
      </c>
      <c r="R7">
        <v>3.8388112543962491E-5</v>
      </c>
      <c r="S7">
        <v>3.8388112543962491E-5</v>
      </c>
      <c r="T7">
        <v>3.8388112543962491E-5</v>
      </c>
      <c r="U7">
        <v>3.8388112543962491E-5</v>
      </c>
      <c r="V7">
        <v>3.8388112543962491E-5</v>
      </c>
      <c r="W7">
        <v>3.8388112543962491E-5</v>
      </c>
      <c r="X7">
        <v>3.8388112543962491E-5</v>
      </c>
      <c r="Y7">
        <v>3.8388112543962491E-5</v>
      </c>
      <c r="Z7">
        <v>3.8388112543962491E-5</v>
      </c>
      <c r="AA7">
        <v>3.8388112543962491E-5</v>
      </c>
      <c r="AB7">
        <v>3.8388112543962491E-5</v>
      </c>
      <c r="AC7">
        <v>3.8311336318874544E-5</v>
      </c>
      <c r="AD7">
        <v>3.8234560093786624E-5</v>
      </c>
      <c r="AE7">
        <v>3.8157783868698697E-5</v>
      </c>
      <c r="AF7">
        <v>3.8081007643610778E-5</v>
      </c>
      <c r="AG7">
        <v>3.8004231418522865E-5</v>
      </c>
    </row>
    <row r="8" spans="1:33" x14ac:dyDescent="0.35">
      <c r="A8" t="s">
        <v>52</v>
      </c>
      <c r="B8">
        <v>3.5931273341148895E-5</v>
      </c>
      <c r="C8">
        <v>3.6084825791324734E-5</v>
      </c>
      <c r="D8">
        <v>3.6238378241500621E-5</v>
      </c>
      <c r="E8">
        <v>3.6391930691676454E-5</v>
      </c>
      <c r="F8">
        <v>3.6545483141852307E-5</v>
      </c>
      <c r="G8">
        <v>3.6699035592028147E-5</v>
      </c>
      <c r="H8">
        <v>3.6852588042203986E-5</v>
      </c>
      <c r="I8">
        <v>3.7006140492379867E-5</v>
      </c>
      <c r="J8">
        <v>3.7159692942555713E-5</v>
      </c>
      <c r="K8">
        <v>3.7313245392731553E-5</v>
      </c>
      <c r="L8">
        <v>3.7466797842907399E-5</v>
      </c>
      <c r="M8">
        <v>3.7620350293083239E-5</v>
      </c>
      <c r="N8">
        <v>3.7773902743259119E-5</v>
      </c>
      <c r="O8">
        <v>3.7927455193434965E-5</v>
      </c>
      <c r="P8">
        <v>3.8081007643610798E-5</v>
      </c>
      <c r="Q8">
        <v>3.8234560093786638E-5</v>
      </c>
      <c r="R8">
        <v>3.8388112543962491E-5</v>
      </c>
      <c r="S8">
        <v>3.8388112543962491E-5</v>
      </c>
      <c r="T8">
        <v>3.8388112543962491E-5</v>
      </c>
      <c r="U8">
        <v>3.8388112543962491E-5</v>
      </c>
      <c r="V8">
        <v>3.8388112543962491E-5</v>
      </c>
      <c r="W8">
        <v>3.8388112543962491E-5</v>
      </c>
      <c r="X8">
        <v>3.8388112543962491E-5</v>
      </c>
      <c r="Y8">
        <v>3.8388112543962491E-5</v>
      </c>
      <c r="Z8">
        <v>3.8388112543962491E-5</v>
      </c>
      <c r="AA8">
        <v>3.8388112543962491E-5</v>
      </c>
      <c r="AB8">
        <v>3.8388112543962491E-5</v>
      </c>
      <c r="AC8">
        <v>3.8311336318874544E-5</v>
      </c>
      <c r="AD8">
        <v>3.8234560093786624E-5</v>
      </c>
      <c r="AE8">
        <v>3.8157783868698697E-5</v>
      </c>
      <c r="AF8">
        <v>3.8081007643610778E-5</v>
      </c>
      <c r="AG8">
        <v>3.8004231418522865E-5</v>
      </c>
    </row>
    <row r="9" spans="1:33" x14ac:dyDescent="0.3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54</v>
      </c>
      <c r="B10">
        <v>3.5931273341148895E-5</v>
      </c>
      <c r="C10">
        <v>3.6084825791324734E-5</v>
      </c>
      <c r="D10">
        <v>3.6238378241500621E-5</v>
      </c>
      <c r="E10">
        <v>3.6391930691676454E-5</v>
      </c>
      <c r="F10">
        <v>3.6545483141852307E-5</v>
      </c>
      <c r="G10">
        <v>3.6699035592028147E-5</v>
      </c>
      <c r="H10">
        <v>3.6852588042203986E-5</v>
      </c>
      <c r="I10">
        <v>3.7006140492379867E-5</v>
      </c>
      <c r="J10">
        <v>3.7159692942555713E-5</v>
      </c>
      <c r="K10">
        <v>3.7313245392731553E-5</v>
      </c>
      <c r="L10">
        <v>3.7466797842907399E-5</v>
      </c>
      <c r="M10">
        <v>3.7620350293083239E-5</v>
      </c>
      <c r="N10">
        <v>3.7773902743259119E-5</v>
      </c>
      <c r="O10">
        <v>3.7927455193434965E-5</v>
      </c>
      <c r="P10">
        <v>3.8081007643610798E-5</v>
      </c>
      <c r="Q10">
        <v>3.8234560093786638E-5</v>
      </c>
      <c r="R10">
        <v>3.8388112543962491E-5</v>
      </c>
      <c r="S10">
        <v>3.8388112543962491E-5</v>
      </c>
      <c r="T10">
        <v>3.8388112543962491E-5</v>
      </c>
      <c r="U10">
        <v>3.8388112543962491E-5</v>
      </c>
      <c r="V10">
        <v>3.8388112543962491E-5</v>
      </c>
      <c r="W10">
        <v>3.8388112543962491E-5</v>
      </c>
      <c r="X10">
        <v>3.8388112543962491E-5</v>
      </c>
      <c r="Y10">
        <v>3.8388112543962491E-5</v>
      </c>
      <c r="Z10">
        <v>3.8388112543962491E-5</v>
      </c>
      <c r="AA10">
        <v>3.8388112543962491E-5</v>
      </c>
      <c r="AB10">
        <v>3.8388112543962491E-5</v>
      </c>
      <c r="AC10">
        <v>3.8311336318874544E-5</v>
      </c>
      <c r="AD10">
        <v>3.8234560093786624E-5</v>
      </c>
      <c r="AE10">
        <v>3.8157783868698697E-5</v>
      </c>
      <c r="AF10">
        <v>3.8081007643610778E-5</v>
      </c>
      <c r="AG10">
        <v>3.8004231418522865E-5</v>
      </c>
    </row>
    <row r="12" spans="1:33" x14ac:dyDescent="0.35">
      <c r="A12" t="s">
        <v>145</v>
      </c>
    </row>
    <row r="13" spans="1:33" s="13" customFormat="1" ht="12.65" customHeight="1" x14ac:dyDescent="0.35">
      <c r="A13" s="9" t="s">
        <v>140</v>
      </c>
      <c r="B13" s="10">
        <v>2019</v>
      </c>
      <c r="C13" s="10">
        <v>2020</v>
      </c>
      <c r="D13" s="10">
        <v>2021</v>
      </c>
      <c r="E13" s="10">
        <v>2022</v>
      </c>
      <c r="F13" s="10">
        <v>2023</v>
      </c>
      <c r="G13" s="10">
        <v>2024</v>
      </c>
      <c r="H13" s="10">
        <v>2025</v>
      </c>
      <c r="I13" s="10">
        <v>2026</v>
      </c>
      <c r="J13" s="10">
        <v>2027</v>
      </c>
      <c r="K13" s="10">
        <v>2028</v>
      </c>
      <c r="L13" s="10">
        <v>2029</v>
      </c>
      <c r="M13" s="10">
        <v>2030</v>
      </c>
      <c r="N13" s="10">
        <v>2031</v>
      </c>
      <c r="O13" s="10">
        <v>2032</v>
      </c>
      <c r="P13" s="10">
        <v>2033</v>
      </c>
      <c r="Q13" s="10">
        <v>2034</v>
      </c>
      <c r="R13" s="10">
        <v>2035</v>
      </c>
      <c r="S13" s="10">
        <v>2036</v>
      </c>
      <c r="T13" s="10">
        <v>2037</v>
      </c>
      <c r="U13" s="10">
        <v>2038</v>
      </c>
      <c r="V13" s="10">
        <v>2039</v>
      </c>
      <c r="W13" s="10">
        <v>2040</v>
      </c>
      <c r="X13" s="10">
        <v>2041</v>
      </c>
      <c r="Y13" s="10">
        <v>2042</v>
      </c>
      <c r="Z13" s="10">
        <v>2043</v>
      </c>
      <c r="AA13" s="10">
        <v>2044</v>
      </c>
      <c r="AB13" s="10">
        <v>2045</v>
      </c>
      <c r="AC13" s="10">
        <v>2046</v>
      </c>
      <c r="AD13" s="10">
        <v>2047</v>
      </c>
      <c r="AE13" s="10">
        <v>2048</v>
      </c>
      <c r="AF13" s="10">
        <v>2049</v>
      </c>
      <c r="AG13" s="10">
        <v>2050</v>
      </c>
    </row>
    <row r="14" spans="1:33" s="13" customFormat="1" ht="12.65" customHeight="1" x14ac:dyDescent="0.25">
      <c r="A14" s="21" t="s">
        <v>55</v>
      </c>
      <c r="B14" s="22">
        <v>2474449.2737449058</v>
      </c>
      <c r="C14" s="22">
        <v>2483321.4086599997</v>
      </c>
      <c r="D14" s="22">
        <v>2502085.5751254796</v>
      </c>
      <c r="E14" s="22">
        <v>2525629.3410594575</v>
      </c>
      <c r="F14" s="22">
        <v>2534703.6260747798</v>
      </c>
      <c r="G14" s="22">
        <v>2550961.840323214</v>
      </c>
      <c r="H14" s="22">
        <v>2567522.4495825293</v>
      </c>
      <c r="I14" s="22">
        <v>2587976.2721975846</v>
      </c>
      <c r="J14" s="22">
        <v>2605629.8216055217</v>
      </c>
      <c r="K14" s="22">
        <v>2626638.3077441482</v>
      </c>
      <c r="L14" s="22">
        <v>2643343.0344365947</v>
      </c>
      <c r="M14" s="22">
        <v>2654101.653601754</v>
      </c>
      <c r="N14" s="22">
        <v>2659696.4271210991</v>
      </c>
      <c r="O14" s="22">
        <v>2679151.0539736128</v>
      </c>
      <c r="P14" s="22">
        <v>2691642.1998726409</v>
      </c>
      <c r="Q14" s="22">
        <v>2698571.1478789761</v>
      </c>
      <c r="R14" s="22">
        <v>2711212.9601077675</v>
      </c>
      <c r="S14" s="22">
        <v>2727281.3944133762</v>
      </c>
      <c r="T14" s="22">
        <v>2746350.4898617445</v>
      </c>
      <c r="U14" s="22">
        <v>2766724.200705783</v>
      </c>
      <c r="V14" s="22">
        <v>2787857.0217624293</v>
      </c>
      <c r="W14" s="22">
        <v>2811739.7895229333</v>
      </c>
      <c r="X14" s="22">
        <v>2839773.1096237986</v>
      </c>
      <c r="Y14" s="22">
        <v>2865244.8594552097</v>
      </c>
      <c r="Z14" s="22">
        <v>2887420.2803410199</v>
      </c>
      <c r="AA14" s="22">
        <v>2910516.1497898763</v>
      </c>
      <c r="AB14" s="22">
        <v>2932467.8190216823</v>
      </c>
      <c r="AC14" s="22">
        <v>2958147.5852745809</v>
      </c>
      <c r="AD14" s="22">
        <v>2983982.7922188127</v>
      </c>
      <c r="AE14" s="22">
        <v>3004663.1641574157</v>
      </c>
      <c r="AF14" s="22">
        <v>3029362.4441876449</v>
      </c>
      <c r="AG14" s="22">
        <v>3053060.6868686839</v>
      </c>
    </row>
    <row r="15" spans="1:33" s="13" customFormat="1" ht="12.65" customHeight="1" x14ac:dyDescent="0.25">
      <c r="A15" s="17" t="s">
        <v>56</v>
      </c>
      <c r="B15" s="18">
        <v>2474449.2737449058</v>
      </c>
      <c r="C15" s="18">
        <v>2483321.4086599997</v>
      </c>
      <c r="D15" s="18">
        <v>2502085.5751254796</v>
      </c>
      <c r="E15" s="18">
        <v>2525629.3410594575</v>
      </c>
      <c r="F15" s="18">
        <v>2534703.6260747798</v>
      </c>
      <c r="G15" s="18">
        <v>2550961.840323214</v>
      </c>
      <c r="H15" s="18">
        <v>2567522.4495825293</v>
      </c>
      <c r="I15" s="18">
        <v>2587976.2721975846</v>
      </c>
      <c r="J15" s="18">
        <v>2605629.8216055217</v>
      </c>
      <c r="K15" s="18">
        <v>2626638.3077441482</v>
      </c>
      <c r="L15" s="18">
        <v>2643343.0344365947</v>
      </c>
      <c r="M15" s="18">
        <v>2654101.653601754</v>
      </c>
      <c r="N15" s="18">
        <v>2659696.4271210991</v>
      </c>
      <c r="O15" s="18">
        <v>2679151.0539736128</v>
      </c>
      <c r="P15" s="18">
        <v>2691642.1998726409</v>
      </c>
      <c r="Q15" s="18">
        <v>2698571.1478789761</v>
      </c>
      <c r="R15" s="18">
        <v>2711212.9601077675</v>
      </c>
      <c r="S15" s="18">
        <v>2727281.3944133762</v>
      </c>
      <c r="T15" s="18">
        <v>2746350.4898617445</v>
      </c>
      <c r="U15" s="18">
        <v>2766724.200705783</v>
      </c>
      <c r="V15" s="18">
        <v>2787857.0217624293</v>
      </c>
      <c r="W15" s="18">
        <v>2811739.7895229333</v>
      </c>
      <c r="X15" s="18">
        <v>2839773.1096237986</v>
      </c>
      <c r="Y15" s="18">
        <v>2865244.8594552097</v>
      </c>
      <c r="Z15" s="18">
        <v>2887420.2803410199</v>
      </c>
      <c r="AA15" s="18">
        <v>2910516.1497898763</v>
      </c>
      <c r="AB15" s="18">
        <v>2932467.8190216823</v>
      </c>
      <c r="AC15" s="18">
        <v>2958147.5852745809</v>
      </c>
      <c r="AD15" s="18">
        <v>2983982.7922188127</v>
      </c>
      <c r="AE15" s="18">
        <v>3004663.1641574157</v>
      </c>
      <c r="AF15" s="18">
        <v>3029362.4441876449</v>
      </c>
      <c r="AG15" s="18">
        <v>3053060.6868686839</v>
      </c>
    </row>
    <row r="16" spans="1:33" s="13" customFormat="1" ht="12.65" customHeight="1" x14ac:dyDescent="0.25">
      <c r="A16" s="23" t="s">
        <v>57</v>
      </c>
      <c r="B16" s="24">
        <v>930153.00650458469</v>
      </c>
      <c r="C16" s="24">
        <v>938110.75611326005</v>
      </c>
      <c r="D16" s="24">
        <v>937680.77212841506</v>
      </c>
      <c r="E16" s="24">
        <v>945427.21439136693</v>
      </c>
      <c r="F16" s="24">
        <v>945353.18813589215</v>
      </c>
      <c r="G16" s="24">
        <v>947146.54435543157</v>
      </c>
      <c r="H16" s="24">
        <v>947843.94404860167</v>
      </c>
      <c r="I16" s="24">
        <v>948519.35292728327</v>
      </c>
      <c r="J16" s="24">
        <v>950413.87201183988</v>
      </c>
      <c r="K16" s="24">
        <v>957033.90182758728</v>
      </c>
      <c r="L16" s="24">
        <v>958521.336785533</v>
      </c>
      <c r="M16" s="24">
        <v>961926.62466547848</v>
      </c>
      <c r="N16" s="24">
        <v>965083.7539647331</v>
      </c>
      <c r="O16" s="24">
        <v>969806.34357909241</v>
      </c>
      <c r="P16" s="24">
        <v>972839.89418961562</v>
      </c>
      <c r="Q16" s="24">
        <v>975614.09210134356</v>
      </c>
      <c r="R16" s="24">
        <v>978233.95923621044</v>
      </c>
      <c r="S16" s="24">
        <v>983203.59483003884</v>
      </c>
      <c r="T16" s="24">
        <v>988142.87202013691</v>
      </c>
      <c r="U16" s="24">
        <v>993311.3102054029</v>
      </c>
      <c r="V16" s="24">
        <v>998876.96925260592</v>
      </c>
      <c r="W16" s="24">
        <v>1004726.8003017998</v>
      </c>
      <c r="X16" s="24">
        <v>1011667.1631766586</v>
      </c>
      <c r="Y16" s="24">
        <v>1019430.3633539213</v>
      </c>
      <c r="Z16" s="24">
        <v>1025870.1615402756</v>
      </c>
      <c r="AA16" s="24">
        <v>1033727.4959703971</v>
      </c>
      <c r="AB16" s="24">
        <v>1040076.4208680049</v>
      </c>
      <c r="AC16" s="24">
        <v>1048725.9342706078</v>
      </c>
      <c r="AD16" s="24">
        <v>1059312.2818361972</v>
      </c>
      <c r="AE16" s="24">
        <v>1067176.7538734653</v>
      </c>
      <c r="AF16" s="24">
        <v>1078584.711443153</v>
      </c>
      <c r="AG16" s="24">
        <v>1089964.19639859</v>
      </c>
    </row>
    <row r="17" spans="1:33" s="13" customFormat="1" ht="12.65" customHeight="1" x14ac:dyDescent="0.25">
      <c r="A17" s="25" t="s">
        <v>58</v>
      </c>
      <c r="B17" s="26">
        <v>107689.28724811174</v>
      </c>
      <c r="C17" s="26">
        <v>106880.47797889813</v>
      </c>
      <c r="D17" s="26">
        <v>106575.97108045295</v>
      </c>
      <c r="E17" s="26">
        <v>106885.89885060959</v>
      </c>
      <c r="F17" s="26">
        <v>106483.13379161186</v>
      </c>
      <c r="G17" s="26">
        <v>105556.71797413001</v>
      </c>
      <c r="H17" s="26">
        <v>105374.00347931928</v>
      </c>
      <c r="I17" s="26">
        <v>105619.48766673409</v>
      </c>
      <c r="J17" s="26">
        <v>105851.0896051294</v>
      </c>
      <c r="K17" s="26">
        <v>106071.15468785077</v>
      </c>
      <c r="L17" s="26">
        <v>106325.87320039318</v>
      </c>
      <c r="M17" s="26">
        <v>106250.36054254738</v>
      </c>
      <c r="N17" s="26">
        <v>106171.83074001543</v>
      </c>
      <c r="O17" s="26">
        <v>106526.11982497764</v>
      </c>
      <c r="P17" s="26">
        <v>106299.55255882019</v>
      </c>
      <c r="Q17" s="26">
        <v>106109.8447834164</v>
      </c>
      <c r="R17" s="26">
        <v>105881.68016363971</v>
      </c>
      <c r="S17" s="26">
        <v>105939.5740043549</v>
      </c>
      <c r="T17" s="26">
        <v>106472.83291721944</v>
      </c>
      <c r="U17" s="26">
        <v>106725.70648217974</v>
      </c>
      <c r="V17" s="26">
        <v>107095.231441517</v>
      </c>
      <c r="W17" s="26">
        <v>107877.53117194347</v>
      </c>
      <c r="X17" s="26">
        <v>108652.52665084595</v>
      </c>
      <c r="Y17" s="26">
        <v>109780.49771186343</v>
      </c>
      <c r="Z17" s="26">
        <v>110836.7952233359</v>
      </c>
      <c r="AA17" s="26">
        <v>112106.3053386449</v>
      </c>
      <c r="AB17" s="26">
        <v>113288.75957346869</v>
      </c>
      <c r="AC17" s="26">
        <v>115181.377241599</v>
      </c>
      <c r="AD17" s="26">
        <v>117227.02618422202</v>
      </c>
      <c r="AE17" s="26">
        <v>119019.56199363738</v>
      </c>
      <c r="AF17" s="26">
        <v>123568.37526164619</v>
      </c>
      <c r="AG17" s="26">
        <v>126296.28534367468</v>
      </c>
    </row>
    <row r="18" spans="1:33" s="13" customFormat="1" ht="12.65" customHeight="1" x14ac:dyDescent="0.25">
      <c r="A18" s="25" t="s">
        <v>59</v>
      </c>
      <c r="B18" s="26">
        <v>63917.420281393075</v>
      </c>
      <c r="C18" s="26">
        <v>63894.172328136097</v>
      </c>
      <c r="D18" s="26">
        <v>64173.092603722384</v>
      </c>
      <c r="E18" s="26">
        <v>64832.966211648301</v>
      </c>
      <c r="F18" s="26">
        <v>64993.125778827562</v>
      </c>
      <c r="G18" s="26">
        <v>65028.795010115478</v>
      </c>
      <c r="H18" s="26">
        <v>65310.639856847069</v>
      </c>
      <c r="I18" s="26">
        <v>65510.470597203253</v>
      </c>
      <c r="J18" s="26">
        <v>65761.273713428905</v>
      </c>
      <c r="K18" s="26">
        <v>66017.097970038783</v>
      </c>
      <c r="L18" s="26">
        <v>66170.940159025093</v>
      </c>
      <c r="M18" s="26">
        <v>66403.613230435396</v>
      </c>
      <c r="N18" s="26">
        <v>66581.25034016493</v>
      </c>
      <c r="O18" s="26">
        <v>66880.333136678746</v>
      </c>
      <c r="P18" s="26">
        <v>67105.635089156727</v>
      </c>
      <c r="Q18" s="26">
        <v>67301.314129292368</v>
      </c>
      <c r="R18" s="26">
        <v>67518.606030246534</v>
      </c>
      <c r="S18" s="26">
        <v>67829.843008295298</v>
      </c>
      <c r="T18" s="26">
        <v>68245.14454736741</v>
      </c>
      <c r="U18" s="26">
        <v>68649.317225367762</v>
      </c>
      <c r="V18" s="26">
        <v>68947.485226890218</v>
      </c>
      <c r="W18" s="26">
        <v>69344.559848696153</v>
      </c>
      <c r="X18" s="26">
        <v>69800.223391615713</v>
      </c>
      <c r="Y18" s="26">
        <v>70301.745441706866</v>
      </c>
      <c r="Z18" s="26">
        <v>70700.029750720016</v>
      </c>
      <c r="AA18" s="26">
        <v>71179.298033787214</v>
      </c>
      <c r="AB18" s="26">
        <v>71695.830963893866</v>
      </c>
      <c r="AC18" s="26">
        <v>72218.367693862805</v>
      </c>
      <c r="AD18" s="26">
        <v>73008.444005493948</v>
      </c>
      <c r="AE18" s="26">
        <v>73539.612384069551</v>
      </c>
      <c r="AF18" s="26">
        <v>74010.355265023769</v>
      </c>
      <c r="AG18" s="26">
        <v>74769.062443950635</v>
      </c>
    </row>
    <row r="19" spans="1:33" s="13" customFormat="1" ht="12.65" customHeight="1" x14ac:dyDescent="0.25">
      <c r="A19" s="25" t="s">
        <v>60</v>
      </c>
      <c r="B19" s="26">
        <v>168583.61009823621</v>
      </c>
      <c r="C19" s="26">
        <v>171837.95407968995</v>
      </c>
      <c r="D19" s="26">
        <v>172655.8601078685</v>
      </c>
      <c r="E19" s="26">
        <v>173309.00805838793</v>
      </c>
      <c r="F19" s="26">
        <v>173244.56826736007</v>
      </c>
      <c r="G19" s="26">
        <v>174375.88210809065</v>
      </c>
      <c r="H19" s="26">
        <v>174153.47323545313</v>
      </c>
      <c r="I19" s="26">
        <v>175188.18476303937</v>
      </c>
      <c r="J19" s="26">
        <v>174937.27060900713</v>
      </c>
      <c r="K19" s="26">
        <v>175789.23739526232</v>
      </c>
      <c r="L19" s="26">
        <v>176158.73113550417</v>
      </c>
      <c r="M19" s="26">
        <v>176182.48960826837</v>
      </c>
      <c r="N19" s="26">
        <v>176639.81818735256</v>
      </c>
      <c r="O19" s="26">
        <v>177276.98534279983</v>
      </c>
      <c r="P19" s="26">
        <v>177793.36254751284</v>
      </c>
      <c r="Q19" s="26">
        <v>178238.12847122838</v>
      </c>
      <c r="R19" s="26">
        <v>178519.62483590672</v>
      </c>
      <c r="S19" s="26">
        <v>179393.12754705499</v>
      </c>
      <c r="T19" s="26">
        <v>180006.17738644921</v>
      </c>
      <c r="U19" s="26">
        <v>180877.39665949461</v>
      </c>
      <c r="V19" s="26">
        <v>181643.03343539656</v>
      </c>
      <c r="W19" s="26">
        <v>182396.77603883093</v>
      </c>
      <c r="X19" s="26">
        <v>183451.4270799307</v>
      </c>
      <c r="Y19" s="26">
        <v>184684.08126313059</v>
      </c>
      <c r="Z19" s="26">
        <v>185429.96731711816</v>
      </c>
      <c r="AA19" s="26">
        <v>186960.58289835945</v>
      </c>
      <c r="AB19" s="26">
        <v>188169.59798994582</v>
      </c>
      <c r="AC19" s="26">
        <v>189794.29049169115</v>
      </c>
      <c r="AD19" s="26">
        <v>191508.20987387534</v>
      </c>
      <c r="AE19" s="26">
        <v>192730.94284425818</v>
      </c>
      <c r="AF19" s="26">
        <v>194218.36156450963</v>
      </c>
      <c r="AG19" s="26">
        <v>195796.93544349354</v>
      </c>
    </row>
    <row r="20" spans="1:33" s="13" customFormat="1" ht="12.65" customHeight="1" x14ac:dyDescent="0.25">
      <c r="A20" s="25" t="s">
        <v>61</v>
      </c>
      <c r="B20" s="26">
        <v>57067.676817884261</v>
      </c>
      <c r="C20" s="26">
        <v>57128.034668049469</v>
      </c>
      <c r="D20" s="26">
        <v>56577.651746052252</v>
      </c>
      <c r="E20" s="26">
        <v>56768.10246132897</v>
      </c>
      <c r="F20" s="26">
        <v>56223.08353149514</v>
      </c>
      <c r="G20" s="26">
        <v>56122.177060059315</v>
      </c>
      <c r="H20" s="26">
        <v>55698.203425289059</v>
      </c>
      <c r="I20" s="26">
        <v>55677.757569248068</v>
      </c>
      <c r="J20" s="26">
        <v>56118.650578000939</v>
      </c>
      <c r="K20" s="26">
        <v>57221.757626493076</v>
      </c>
      <c r="L20" s="26">
        <v>57867.684246585595</v>
      </c>
      <c r="M20" s="26">
        <v>58949.903726025892</v>
      </c>
      <c r="N20" s="26">
        <v>59701.396925450666</v>
      </c>
      <c r="O20" s="26">
        <v>60841.830882705173</v>
      </c>
      <c r="P20" s="26">
        <v>61570.565121627005</v>
      </c>
      <c r="Q20" s="26">
        <v>62379.655601769096</v>
      </c>
      <c r="R20" s="26">
        <v>63333.540427864718</v>
      </c>
      <c r="S20" s="26">
        <v>63748.361654819229</v>
      </c>
      <c r="T20" s="26">
        <v>64860.571918711066</v>
      </c>
      <c r="U20" s="26">
        <v>65843.516916131179</v>
      </c>
      <c r="V20" s="26">
        <v>67338.740513456505</v>
      </c>
      <c r="W20" s="26">
        <v>68373.907949939385</v>
      </c>
      <c r="X20" s="26">
        <v>69602.418193948441</v>
      </c>
      <c r="Y20" s="26">
        <v>71750.330756254771</v>
      </c>
      <c r="Z20" s="26">
        <v>74267.377894329009</v>
      </c>
      <c r="AA20" s="26">
        <v>75902.845714555791</v>
      </c>
      <c r="AB20" s="26">
        <v>77141.932091970317</v>
      </c>
      <c r="AC20" s="26">
        <v>78602.537716863299</v>
      </c>
      <c r="AD20" s="26">
        <v>81914.881524088065</v>
      </c>
      <c r="AE20" s="26">
        <v>83368.70672987774</v>
      </c>
      <c r="AF20" s="26">
        <v>85558.379876119623</v>
      </c>
      <c r="AG20" s="26">
        <v>89191.096326132596</v>
      </c>
    </row>
    <row r="21" spans="1:33" s="13" customFormat="1" ht="12.65" customHeight="1" x14ac:dyDescent="0.25">
      <c r="A21" s="25" t="s">
        <v>62</v>
      </c>
      <c r="B21" s="26">
        <v>110714.21567545766</v>
      </c>
      <c r="C21" s="26">
        <v>111081.47243422976</v>
      </c>
      <c r="D21" s="26">
        <v>111607.46788503759</v>
      </c>
      <c r="E21" s="26">
        <v>112927.47137017369</v>
      </c>
      <c r="F21" s="26">
        <v>112512.56007913397</v>
      </c>
      <c r="G21" s="26">
        <v>112263.29876727414</v>
      </c>
      <c r="H21" s="26">
        <v>112770.6695820051</v>
      </c>
      <c r="I21" s="26">
        <v>112354.63203774235</v>
      </c>
      <c r="J21" s="26">
        <v>112584.56142329138</v>
      </c>
      <c r="K21" s="26">
        <v>113169.58720386573</v>
      </c>
      <c r="L21" s="26">
        <v>113326.18184723335</v>
      </c>
      <c r="M21" s="26">
        <v>113585.46247483414</v>
      </c>
      <c r="N21" s="26">
        <v>113822.24752363027</v>
      </c>
      <c r="O21" s="26">
        <v>114045.00233095283</v>
      </c>
      <c r="P21" s="26">
        <v>114040.18250977267</v>
      </c>
      <c r="Q21" s="26">
        <v>113983.51348277021</v>
      </c>
      <c r="R21" s="26">
        <v>114284.36411973975</v>
      </c>
      <c r="S21" s="26">
        <v>115181.95332056875</v>
      </c>
      <c r="T21" s="26">
        <v>115505.05161580753</v>
      </c>
      <c r="U21" s="26">
        <v>116197.11826975894</v>
      </c>
      <c r="V21" s="26">
        <v>116838.76863421027</v>
      </c>
      <c r="W21" s="26">
        <v>117388.12896021814</v>
      </c>
      <c r="X21" s="26">
        <v>118363.54061276872</v>
      </c>
      <c r="Y21" s="26">
        <v>118834.83294992117</v>
      </c>
      <c r="Z21" s="26">
        <v>119029.57900502812</v>
      </c>
      <c r="AA21" s="26">
        <v>119714.50995569804</v>
      </c>
      <c r="AB21" s="26">
        <v>120331.40579703185</v>
      </c>
      <c r="AC21" s="26">
        <v>121366.91628136906</v>
      </c>
      <c r="AD21" s="26">
        <v>122138.09535664509</v>
      </c>
      <c r="AE21" s="26">
        <v>123086.25609543288</v>
      </c>
      <c r="AF21" s="26">
        <v>124025.77897261197</v>
      </c>
      <c r="AG21" s="26">
        <v>124843.3987873068</v>
      </c>
    </row>
    <row r="22" spans="1:33" s="13" customFormat="1" ht="12.65" customHeight="1" x14ac:dyDescent="0.25">
      <c r="A22" s="25" t="s">
        <v>63</v>
      </c>
      <c r="B22" s="26">
        <v>111415.42766319372</v>
      </c>
      <c r="C22" s="26">
        <v>114232.29356366806</v>
      </c>
      <c r="D22" s="26">
        <v>114579.55637611869</v>
      </c>
      <c r="E22" s="26">
        <v>115716.93866565599</v>
      </c>
      <c r="F22" s="26">
        <v>116890.81431180987</v>
      </c>
      <c r="G22" s="26">
        <v>118187.43332007865</v>
      </c>
      <c r="H22" s="26">
        <v>118484.29733274822</v>
      </c>
      <c r="I22" s="26">
        <v>119381.7298383493</v>
      </c>
      <c r="J22" s="26">
        <v>120229.08200908975</v>
      </c>
      <c r="K22" s="26">
        <v>121327.82139041228</v>
      </c>
      <c r="L22" s="26">
        <v>122065.66390850427</v>
      </c>
      <c r="M22" s="26">
        <v>123102.37727330382</v>
      </c>
      <c r="N22" s="26">
        <v>124060.20462955837</v>
      </c>
      <c r="O22" s="26">
        <v>125214.2886491151</v>
      </c>
      <c r="P22" s="26">
        <v>126314.65084786445</v>
      </c>
      <c r="Q22" s="26">
        <v>127281.13040321498</v>
      </c>
      <c r="R22" s="26">
        <v>127960.82119916563</v>
      </c>
      <c r="S22" s="26">
        <v>128941.3206745411</v>
      </c>
      <c r="T22" s="26">
        <v>129890.96838931245</v>
      </c>
      <c r="U22" s="26">
        <v>130964.0028020895</v>
      </c>
      <c r="V22" s="26">
        <v>131837.02862338335</v>
      </c>
      <c r="W22" s="26">
        <v>132770.81896193436</v>
      </c>
      <c r="X22" s="26">
        <v>133832.54232420222</v>
      </c>
      <c r="Y22" s="26">
        <v>134783.75471533003</v>
      </c>
      <c r="Z22" s="26">
        <v>135632.51076564699</v>
      </c>
      <c r="AA22" s="26">
        <v>136494.05490049208</v>
      </c>
      <c r="AB22" s="26">
        <v>137414.52752755111</v>
      </c>
      <c r="AC22" s="26">
        <v>138507.23370121297</v>
      </c>
      <c r="AD22" s="26">
        <v>139494.80481021554</v>
      </c>
      <c r="AE22" s="26">
        <v>140512.26055163995</v>
      </c>
      <c r="AF22" s="26">
        <v>141279.68463432553</v>
      </c>
      <c r="AG22" s="26">
        <v>142231.70861618535</v>
      </c>
    </row>
    <row r="23" spans="1:33" s="13" customFormat="1" ht="12.65" customHeight="1" x14ac:dyDescent="0.25">
      <c r="A23" s="25" t="s">
        <v>64</v>
      </c>
      <c r="B23" s="26">
        <v>53994.225695451059</v>
      </c>
      <c r="C23" s="26">
        <v>53842.617940182521</v>
      </c>
      <c r="D23" s="26">
        <v>53786.853515620198</v>
      </c>
      <c r="E23" s="26">
        <v>55101.60928354245</v>
      </c>
      <c r="F23" s="26">
        <v>54871.305819314839</v>
      </c>
      <c r="G23" s="26">
        <v>54766.614148682267</v>
      </c>
      <c r="H23" s="26">
        <v>55482.087878538987</v>
      </c>
      <c r="I23" s="26">
        <v>55159.32321440526</v>
      </c>
      <c r="J23" s="26">
        <v>55279.287176409445</v>
      </c>
      <c r="K23" s="26">
        <v>56107.423427856964</v>
      </c>
      <c r="L23" s="26">
        <v>55952.710633026218</v>
      </c>
      <c r="M23" s="26">
        <v>56181.880965782999</v>
      </c>
      <c r="N23" s="26">
        <v>56553.732178036778</v>
      </c>
      <c r="O23" s="26">
        <v>56861.801244618589</v>
      </c>
      <c r="P23" s="26">
        <v>57316.912306596954</v>
      </c>
      <c r="Q23" s="26">
        <v>57605.572846025985</v>
      </c>
      <c r="R23" s="26">
        <v>58002.432768271647</v>
      </c>
      <c r="S23" s="26">
        <v>58587.791483387729</v>
      </c>
      <c r="T23" s="26">
        <v>59017.520998073393</v>
      </c>
      <c r="U23" s="26">
        <v>59522.839772528052</v>
      </c>
      <c r="V23" s="26">
        <v>59972.376014242982</v>
      </c>
      <c r="W23" s="26">
        <v>60548.491053568883</v>
      </c>
      <c r="X23" s="26">
        <v>61151.008291140883</v>
      </c>
      <c r="Y23" s="26">
        <v>61668.909875798883</v>
      </c>
      <c r="Z23" s="26">
        <v>62123.67995944788</v>
      </c>
      <c r="AA23" s="26">
        <v>62605.074074480457</v>
      </c>
      <c r="AB23" s="26">
        <v>62955.835870302464</v>
      </c>
      <c r="AC23" s="26">
        <v>63499.283358448811</v>
      </c>
      <c r="AD23" s="26">
        <v>64031.63375729484</v>
      </c>
      <c r="AE23" s="26">
        <v>64492.13006725569</v>
      </c>
      <c r="AF23" s="26">
        <v>64963.576844674819</v>
      </c>
      <c r="AG23" s="26">
        <v>65456.867448258046</v>
      </c>
    </row>
    <row r="24" spans="1:33" s="13" customFormat="1" ht="12.65" customHeight="1" x14ac:dyDescent="0.25">
      <c r="A24" s="25" t="s">
        <v>65</v>
      </c>
      <c r="B24" s="26">
        <v>109927.25532575746</v>
      </c>
      <c r="C24" s="26">
        <v>109505.5698018781</v>
      </c>
      <c r="D24" s="26">
        <v>109574.76691283382</v>
      </c>
      <c r="E24" s="26">
        <v>111768.05272789004</v>
      </c>
      <c r="F24" s="26">
        <v>111071.13644096513</v>
      </c>
      <c r="G24" s="26">
        <v>110635.94695690718</v>
      </c>
      <c r="H24" s="26">
        <v>111676.52041749544</v>
      </c>
      <c r="I24" s="26">
        <v>110926.16554453294</v>
      </c>
      <c r="J24" s="26">
        <v>110801.77007801378</v>
      </c>
      <c r="K24" s="26">
        <v>111777.12396630441</v>
      </c>
      <c r="L24" s="26">
        <v>111124.9963741955</v>
      </c>
      <c r="M24" s="26">
        <v>111094.03106138771</v>
      </c>
      <c r="N24" s="26">
        <v>111369.71664265956</v>
      </c>
      <c r="O24" s="26">
        <v>111492.23498184481</v>
      </c>
      <c r="P24" s="26">
        <v>111363.23330683594</v>
      </c>
      <c r="Q24" s="26">
        <v>111217.68940377675</v>
      </c>
      <c r="R24" s="26">
        <v>111138.93438307113</v>
      </c>
      <c r="S24" s="26">
        <v>111427.1040096135</v>
      </c>
      <c r="T24" s="26">
        <v>111596.03868573392</v>
      </c>
      <c r="U24" s="26">
        <v>111405.7578421698</v>
      </c>
      <c r="V24" s="26">
        <v>111506.74315675521</v>
      </c>
      <c r="W24" s="26">
        <v>111714.09774182887</v>
      </c>
      <c r="X24" s="26">
        <v>111837.70279841888</v>
      </c>
      <c r="Y24" s="26">
        <v>111893.61436797009</v>
      </c>
      <c r="Z24" s="26">
        <v>111864.11026897338</v>
      </c>
      <c r="AA24" s="26">
        <v>112118.92415102352</v>
      </c>
      <c r="AB24" s="26">
        <v>112070.87211312029</v>
      </c>
      <c r="AC24" s="26">
        <v>112263.84745158575</v>
      </c>
      <c r="AD24" s="26">
        <v>112483.24421458186</v>
      </c>
      <c r="AE24" s="26">
        <v>112375.92077289573</v>
      </c>
      <c r="AF24" s="26">
        <v>112386.48113229124</v>
      </c>
      <c r="AG24" s="26">
        <v>112484.43655515424</v>
      </c>
    </row>
    <row r="25" spans="1:33" s="13" customFormat="1" ht="12.65" customHeight="1" x14ac:dyDescent="0.25">
      <c r="A25" s="25" t="s">
        <v>66</v>
      </c>
      <c r="B25" s="26">
        <v>17702.018058978163</v>
      </c>
      <c r="C25" s="26">
        <v>18009.060894635775</v>
      </c>
      <c r="D25" s="26">
        <v>17737.45909440692</v>
      </c>
      <c r="E25" s="26">
        <v>17694.425085583287</v>
      </c>
      <c r="F25" s="26">
        <v>17695.618989477982</v>
      </c>
      <c r="G25" s="26">
        <v>17802.344659332775</v>
      </c>
      <c r="H25" s="26">
        <v>17547.630361063937</v>
      </c>
      <c r="I25" s="26">
        <v>17515.786131753965</v>
      </c>
      <c r="J25" s="26">
        <v>17490.943686540792</v>
      </c>
      <c r="K25" s="26">
        <v>17536.449220031936</v>
      </c>
      <c r="L25" s="26">
        <v>17470.824431582743</v>
      </c>
      <c r="M25" s="26">
        <v>17530.276932277793</v>
      </c>
      <c r="N25" s="26">
        <v>17588.89579911024</v>
      </c>
      <c r="O25" s="26">
        <v>17616.436945813035</v>
      </c>
      <c r="P25" s="26">
        <v>17718.391613827403</v>
      </c>
      <c r="Q25" s="26">
        <v>17774.850897202141</v>
      </c>
      <c r="R25" s="26">
        <v>17760.718390170634</v>
      </c>
      <c r="S25" s="26">
        <v>17807.677005210418</v>
      </c>
      <c r="T25" s="26">
        <v>17814.753491383544</v>
      </c>
      <c r="U25" s="26">
        <v>17855.157136773676</v>
      </c>
      <c r="V25" s="26">
        <v>17886.256690539089</v>
      </c>
      <c r="W25" s="26">
        <v>17922.804292449371</v>
      </c>
      <c r="X25" s="26">
        <v>17956.99042108727</v>
      </c>
      <c r="Y25" s="26">
        <v>17994.139802957634</v>
      </c>
      <c r="Z25" s="26">
        <v>17998.753093226987</v>
      </c>
      <c r="AA25" s="26">
        <v>18045.612341008899</v>
      </c>
      <c r="AB25" s="26">
        <v>18073.832071076431</v>
      </c>
      <c r="AC25" s="26">
        <v>18129.525421263988</v>
      </c>
      <c r="AD25" s="26">
        <v>18162.765634539333</v>
      </c>
      <c r="AE25" s="26">
        <v>18219.291889411332</v>
      </c>
      <c r="AF25" s="26">
        <v>18278.128084920343</v>
      </c>
      <c r="AG25" s="26">
        <v>18326.002376184919</v>
      </c>
    </row>
    <row r="26" spans="1:33" s="13" customFormat="1" ht="12.65" customHeight="1" x14ac:dyDescent="0.25">
      <c r="A26" s="25" t="s">
        <v>67</v>
      </c>
      <c r="B26" s="26">
        <v>25424.603649733323</v>
      </c>
      <c r="C26" s="26">
        <v>25888.150008930592</v>
      </c>
      <c r="D26" s="26">
        <v>25705.003474596913</v>
      </c>
      <c r="E26" s="26">
        <v>25823.449724243867</v>
      </c>
      <c r="F26" s="26">
        <v>25947.910128783788</v>
      </c>
      <c r="G26" s="26">
        <v>26065.182590989334</v>
      </c>
      <c r="H26" s="26">
        <v>25955.833104342724</v>
      </c>
      <c r="I26" s="26">
        <v>25960.685649468029</v>
      </c>
      <c r="J26" s="26">
        <v>25950.67689406942</v>
      </c>
      <c r="K26" s="26">
        <v>26086.12229933557</v>
      </c>
      <c r="L26" s="26">
        <v>26143.71732533634</v>
      </c>
      <c r="M26" s="26">
        <v>26258.002116480668</v>
      </c>
      <c r="N26" s="26">
        <v>26010.20531174857</v>
      </c>
      <c r="O26" s="26">
        <v>26114.075375808068</v>
      </c>
      <c r="P26" s="26">
        <v>26175.519915000066</v>
      </c>
      <c r="Q26" s="26">
        <v>26194.122670133667</v>
      </c>
      <c r="R26" s="26">
        <v>26199.797081962606</v>
      </c>
      <c r="S26" s="26">
        <v>26270.301196508786</v>
      </c>
      <c r="T26" s="26">
        <v>26279.536577072849</v>
      </c>
      <c r="U26" s="26">
        <v>26398.94040120046</v>
      </c>
      <c r="V26" s="26">
        <v>26513.426173375632</v>
      </c>
      <c r="W26" s="26">
        <v>26651.87226580374</v>
      </c>
      <c r="X26" s="26">
        <v>26692.940583513035</v>
      </c>
      <c r="Y26" s="26">
        <v>26842.89979730573</v>
      </c>
      <c r="Z26" s="26">
        <v>26966.035328699578</v>
      </c>
      <c r="AA26" s="26">
        <v>27068.709971185915</v>
      </c>
      <c r="AB26" s="26">
        <v>27154.883487406045</v>
      </c>
      <c r="AC26" s="26">
        <v>27280.609893674649</v>
      </c>
      <c r="AD26" s="26">
        <v>27386.164781691728</v>
      </c>
      <c r="AE26" s="26">
        <v>27544.608676802589</v>
      </c>
      <c r="AF26" s="26">
        <v>27670.025244080287</v>
      </c>
      <c r="AG26" s="26">
        <v>27825.161711306555</v>
      </c>
    </row>
    <row r="27" spans="1:33" s="13" customFormat="1" ht="12.65" customHeight="1" x14ac:dyDescent="0.25">
      <c r="A27" s="25" t="s">
        <v>68</v>
      </c>
      <c r="B27" s="26">
        <v>103717.26599038792</v>
      </c>
      <c r="C27" s="26">
        <v>105810.95241496207</v>
      </c>
      <c r="D27" s="26">
        <v>104707.08933170472</v>
      </c>
      <c r="E27" s="26">
        <v>104599.29195230281</v>
      </c>
      <c r="F27" s="26">
        <v>105419.93099711214</v>
      </c>
      <c r="G27" s="26">
        <v>106342.15175977179</v>
      </c>
      <c r="H27" s="26">
        <v>105390.58537549881</v>
      </c>
      <c r="I27" s="26">
        <v>105225.12991480684</v>
      </c>
      <c r="J27" s="26">
        <v>105409.26623885901</v>
      </c>
      <c r="K27" s="26">
        <v>105930.12664013538</v>
      </c>
      <c r="L27" s="26">
        <v>105914.01352414665</v>
      </c>
      <c r="M27" s="26">
        <v>106388.22673413443</v>
      </c>
      <c r="N27" s="26">
        <v>106584.45568700571</v>
      </c>
      <c r="O27" s="26">
        <v>106937.23486377855</v>
      </c>
      <c r="P27" s="26">
        <v>107141.88837260148</v>
      </c>
      <c r="Q27" s="26">
        <v>107528.26941251314</v>
      </c>
      <c r="R27" s="26">
        <v>107633.43983617138</v>
      </c>
      <c r="S27" s="26">
        <v>108076.54092568398</v>
      </c>
      <c r="T27" s="26">
        <v>108454.275493006</v>
      </c>
      <c r="U27" s="26">
        <v>108871.55669770968</v>
      </c>
      <c r="V27" s="26">
        <v>109297.87934283915</v>
      </c>
      <c r="W27" s="26">
        <v>109737.81201658671</v>
      </c>
      <c r="X27" s="26">
        <v>110325.84282918715</v>
      </c>
      <c r="Y27" s="26">
        <v>110895.55667168243</v>
      </c>
      <c r="Z27" s="26">
        <v>111021.32293374959</v>
      </c>
      <c r="AA27" s="26">
        <v>111531.57859116103</v>
      </c>
      <c r="AB27" s="26">
        <v>111778.94338223813</v>
      </c>
      <c r="AC27" s="26">
        <v>111881.94501903614</v>
      </c>
      <c r="AD27" s="26">
        <v>111957.01169354956</v>
      </c>
      <c r="AE27" s="26">
        <v>112287.46186818469</v>
      </c>
      <c r="AF27" s="26">
        <v>112625.56456294963</v>
      </c>
      <c r="AG27" s="26">
        <v>112743.2413469429</v>
      </c>
    </row>
    <row r="28" spans="1:33" s="13" customFormat="1" ht="12.65" customHeight="1" x14ac:dyDescent="0.25">
      <c r="A28" s="23" t="s">
        <v>69</v>
      </c>
      <c r="B28" s="24">
        <v>1478094.7855111167</v>
      </c>
      <c r="C28" s="24">
        <v>1475718.3415831751</v>
      </c>
      <c r="D28" s="24">
        <v>1484377.8279412095</v>
      </c>
      <c r="E28" s="24">
        <v>1487864.1970150778</v>
      </c>
      <c r="F28" s="24">
        <v>1482736.0598615424</v>
      </c>
      <c r="G28" s="24">
        <v>1483798.4730775964</v>
      </c>
      <c r="H28" s="24">
        <v>1486459.4604145547</v>
      </c>
      <c r="I28" s="24">
        <v>1494314.7839614088</v>
      </c>
      <c r="J28" s="24">
        <v>1498775.478691644</v>
      </c>
      <c r="K28" s="24">
        <v>1503454.7624752056</v>
      </c>
      <c r="L28" s="24">
        <v>1509845.5888462141</v>
      </c>
      <c r="M28" s="24">
        <v>1508109.0745625421</v>
      </c>
      <c r="N28" s="24">
        <v>1501215.7137831443</v>
      </c>
      <c r="O28" s="24">
        <v>1505618.539082116</v>
      </c>
      <c r="P28" s="24">
        <v>1504342.9817694298</v>
      </c>
      <c r="Q28" s="24">
        <v>1497136.0283853528</v>
      </c>
      <c r="R28" s="24">
        <v>1494945.9682584028</v>
      </c>
      <c r="S28" s="24">
        <v>1493024.4473861454</v>
      </c>
      <c r="T28" s="24">
        <v>1493355.890707911</v>
      </c>
      <c r="U28" s="24">
        <v>1494189.667263533</v>
      </c>
      <c r="V28" s="24">
        <v>1495033.5375265882</v>
      </c>
      <c r="W28" s="24">
        <v>1498024.3941345508</v>
      </c>
      <c r="X28" s="24">
        <v>1503900.1769894785</v>
      </c>
      <c r="Y28" s="24">
        <v>1506702.0687778438</v>
      </c>
      <c r="Z28" s="24">
        <v>1507970.6090013816</v>
      </c>
      <c r="AA28" s="24">
        <v>1509129.6969163092</v>
      </c>
      <c r="AB28" s="24">
        <v>1511233.1463155381</v>
      </c>
      <c r="AC28" s="24">
        <v>1515267.7976180648</v>
      </c>
      <c r="AD28" s="24">
        <v>1518201.4687164281</v>
      </c>
      <c r="AE28" s="24">
        <v>1519474.4353126988</v>
      </c>
      <c r="AF28" s="24">
        <v>1521648.0293975295</v>
      </c>
      <c r="AG28" s="24">
        <v>1523349.2567463226</v>
      </c>
    </row>
    <row r="29" spans="1:33" s="13" customFormat="1" ht="12.65" customHeight="1" x14ac:dyDescent="0.25">
      <c r="A29" s="25" t="s">
        <v>70</v>
      </c>
      <c r="B29" s="26">
        <v>699934.23701636493</v>
      </c>
      <c r="C29" s="26">
        <v>704235.81814581004</v>
      </c>
      <c r="D29" s="26">
        <v>711169.66786542663</v>
      </c>
      <c r="E29" s="26">
        <v>718313.14358768449</v>
      </c>
      <c r="F29" s="26">
        <v>720294.27217214601</v>
      </c>
      <c r="G29" s="26">
        <v>726838.71469946578</v>
      </c>
      <c r="H29" s="26">
        <v>732686.56193377101</v>
      </c>
      <c r="I29" s="26">
        <v>736899.86386654072</v>
      </c>
      <c r="J29" s="26">
        <v>740281.34307770804</v>
      </c>
      <c r="K29" s="26">
        <v>744328.39550672588</v>
      </c>
      <c r="L29" s="26">
        <v>746295.11010287504</v>
      </c>
      <c r="M29" s="26">
        <v>746588.82697182242</v>
      </c>
      <c r="N29" s="26">
        <v>747788.8408917886</v>
      </c>
      <c r="O29" s="26">
        <v>749583.82351857482</v>
      </c>
      <c r="P29" s="26">
        <v>748307.98578806536</v>
      </c>
      <c r="Q29" s="26">
        <v>743404.05163678003</v>
      </c>
      <c r="R29" s="26">
        <v>739704.25932861096</v>
      </c>
      <c r="S29" s="26">
        <v>735959.79886861437</v>
      </c>
      <c r="T29" s="26">
        <v>733782.57492784061</v>
      </c>
      <c r="U29" s="26">
        <v>731413.14014002064</v>
      </c>
      <c r="V29" s="26">
        <v>729025.47599376168</v>
      </c>
      <c r="W29" s="26">
        <v>727897.29779655824</v>
      </c>
      <c r="X29" s="26">
        <v>728369.57937043696</v>
      </c>
      <c r="Y29" s="26">
        <v>727222.44326781586</v>
      </c>
      <c r="Z29" s="26">
        <v>725633.56927210791</v>
      </c>
      <c r="AA29" s="26">
        <v>723822.06168012053</v>
      </c>
      <c r="AB29" s="26">
        <v>722955.88969623181</v>
      </c>
      <c r="AC29" s="26">
        <v>722877.72019584675</v>
      </c>
      <c r="AD29" s="26">
        <v>722362.61133053794</v>
      </c>
      <c r="AE29" s="26">
        <v>721351.0885394573</v>
      </c>
      <c r="AF29" s="26">
        <v>721127.73153614963</v>
      </c>
      <c r="AG29" s="26">
        <v>720678.5612725903</v>
      </c>
    </row>
    <row r="30" spans="1:33" s="13" customFormat="1" ht="12.65" customHeight="1" x14ac:dyDescent="0.25">
      <c r="A30" s="25" t="s">
        <v>71</v>
      </c>
      <c r="B30" s="26">
        <v>723696.48059949826</v>
      </c>
      <c r="C30" s="26">
        <v>716645.87755713612</v>
      </c>
      <c r="D30" s="26">
        <v>717850.48375018383</v>
      </c>
      <c r="E30" s="26">
        <v>713669.5050190679</v>
      </c>
      <c r="F30" s="26">
        <v>706187.35799855622</v>
      </c>
      <c r="G30" s="26">
        <v>700487.3700905639</v>
      </c>
      <c r="H30" s="26">
        <v>697045.83900812035</v>
      </c>
      <c r="I30" s="26">
        <v>700271.39079777617</v>
      </c>
      <c r="J30" s="26">
        <v>700979.34982902498</v>
      </c>
      <c r="K30" s="26">
        <v>701406.87304292561</v>
      </c>
      <c r="L30" s="26">
        <v>705500.60187975061</v>
      </c>
      <c r="M30" s="26">
        <v>703165.91599163774</v>
      </c>
      <c r="N30" s="26">
        <v>694795.73138684768</v>
      </c>
      <c r="O30" s="26">
        <v>697042.35355013225</v>
      </c>
      <c r="P30" s="26">
        <v>696713.90058486618</v>
      </c>
      <c r="Q30" s="26">
        <v>693846.4365954469</v>
      </c>
      <c r="R30" s="26">
        <v>695048.82594549819</v>
      </c>
      <c r="S30" s="26">
        <v>696418.74035781855</v>
      </c>
      <c r="T30" s="26">
        <v>698545.93835901632</v>
      </c>
      <c r="U30" s="26">
        <v>701342.319834364</v>
      </c>
      <c r="V30" s="26">
        <v>704223.56008373538</v>
      </c>
      <c r="W30" s="26">
        <v>708035.59519707365</v>
      </c>
      <c r="X30" s="26">
        <v>713151.16527946037</v>
      </c>
      <c r="Y30" s="26">
        <v>716670.57590106037</v>
      </c>
      <c r="Z30" s="26">
        <v>719263.18162263709</v>
      </c>
      <c r="AA30" s="26">
        <v>721735.47769492737</v>
      </c>
      <c r="AB30" s="26">
        <v>724336.48177183559</v>
      </c>
      <c r="AC30" s="26">
        <v>727943.0911944781</v>
      </c>
      <c r="AD30" s="26">
        <v>730921.625801733</v>
      </c>
      <c r="AE30" s="26">
        <v>732737.35858301341</v>
      </c>
      <c r="AF30" s="26">
        <v>734658.01142429654</v>
      </c>
      <c r="AG30" s="26">
        <v>736315.71053883503</v>
      </c>
    </row>
    <row r="31" spans="1:33" s="13" customFormat="1" ht="12.65" customHeight="1" x14ac:dyDescent="0.25">
      <c r="A31" s="25" t="s">
        <v>72</v>
      </c>
      <c r="B31" s="26">
        <v>54464.067895253502</v>
      </c>
      <c r="C31" s="26">
        <v>54836.645880228702</v>
      </c>
      <c r="D31" s="26">
        <v>55357.676325599685</v>
      </c>
      <c r="E31" s="26">
        <v>55881.548408325536</v>
      </c>
      <c r="F31" s="26">
        <v>56254.429690840268</v>
      </c>
      <c r="G31" s="26">
        <v>56472.388287566573</v>
      </c>
      <c r="H31" s="26">
        <v>56727.059472662942</v>
      </c>
      <c r="I31" s="26">
        <v>57143.529297092733</v>
      </c>
      <c r="J31" s="26">
        <v>57514.785784911437</v>
      </c>
      <c r="K31" s="26">
        <v>57719.49392555395</v>
      </c>
      <c r="L31" s="26">
        <v>58049.876863588339</v>
      </c>
      <c r="M31" s="26">
        <v>58354.331599081896</v>
      </c>
      <c r="N31" s="26">
        <v>58631.141504507461</v>
      </c>
      <c r="O31" s="26">
        <v>58992.362013408812</v>
      </c>
      <c r="P31" s="26">
        <v>59321.095396498</v>
      </c>
      <c r="Q31" s="26">
        <v>59885.540153125075</v>
      </c>
      <c r="R31" s="26">
        <v>60192.882984293239</v>
      </c>
      <c r="S31" s="26">
        <v>60645.908159713152</v>
      </c>
      <c r="T31" s="26">
        <v>61027.377421053963</v>
      </c>
      <c r="U31" s="26">
        <v>61434.207289149017</v>
      </c>
      <c r="V31" s="26">
        <v>61784.501449090923</v>
      </c>
      <c r="W31" s="26">
        <v>62091.501140919143</v>
      </c>
      <c r="X31" s="26">
        <v>62379.432339580737</v>
      </c>
      <c r="Y31" s="26">
        <v>62809.049608967558</v>
      </c>
      <c r="Z31" s="26">
        <v>63073.858106636435</v>
      </c>
      <c r="AA31" s="26">
        <v>63572.157541260851</v>
      </c>
      <c r="AB31" s="26">
        <v>63940.774847470566</v>
      </c>
      <c r="AC31" s="26">
        <v>64446.986227740024</v>
      </c>
      <c r="AD31" s="26">
        <v>64917.231584157271</v>
      </c>
      <c r="AE31" s="26">
        <v>65385.988190228381</v>
      </c>
      <c r="AF31" s="26">
        <v>65862.286437082279</v>
      </c>
      <c r="AG31" s="26">
        <v>66354.984934897453</v>
      </c>
    </row>
    <row r="32" spans="1:33" s="13" customFormat="1" ht="12.65" customHeight="1" x14ac:dyDescent="0.25">
      <c r="A32" s="23" t="s">
        <v>73</v>
      </c>
      <c r="B32" s="24">
        <v>66201.481729204592</v>
      </c>
      <c r="C32" s="24">
        <v>69492.310963563257</v>
      </c>
      <c r="D32" s="24">
        <v>80026.975055854782</v>
      </c>
      <c r="E32" s="24">
        <v>92337.929653011961</v>
      </c>
      <c r="F32" s="24">
        <v>106614.37807734391</v>
      </c>
      <c r="G32" s="24">
        <v>120016.8228901853</v>
      </c>
      <c r="H32" s="24">
        <v>133219.04511937319</v>
      </c>
      <c r="I32" s="24">
        <v>145142.13530889124</v>
      </c>
      <c r="J32" s="24">
        <v>156440.47090203752</v>
      </c>
      <c r="K32" s="24">
        <v>166149.64344135468</v>
      </c>
      <c r="L32" s="24">
        <v>174976.10880484807</v>
      </c>
      <c r="M32" s="24">
        <v>184065.95437373387</v>
      </c>
      <c r="N32" s="24">
        <v>193396.95937322266</v>
      </c>
      <c r="O32" s="24">
        <v>203726.17131240427</v>
      </c>
      <c r="P32" s="24">
        <v>214459.32391359669</v>
      </c>
      <c r="Q32" s="24">
        <v>225821.02739228145</v>
      </c>
      <c r="R32" s="24">
        <v>238033.03261315526</v>
      </c>
      <c r="S32" s="24">
        <v>251053.35219719241</v>
      </c>
      <c r="T32" s="24">
        <v>264851.72713369678</v>
      </c>
      <c r="U32" s="24">
        <v>279223.22323684639</v>
      </c>
      <c r="V32" s="24">
        <v>293946.51498323434</v>
      </c>
      <c r="W32" s="24">
        <v>308988.59508658363</v>
      </c>
      <c r="X32" s="24">
        <v>324205.76945766073</v>
      </c>
      <c r="Y32" s="24">
        <v>339112.42732344352</v>
      </c>
      <c r="Z32" s="24">
        <v>353579.50979936268</v>
      </c>
      <c r="AA32" s="24">
        <v>367658.95690317126</v>
      </c>
      <c r="AB32" s="24">
        <v>381158.25183814013</v>
      </c>
      <c r="AC32" s="24">
        <v>394153.85338590824</v>
      </c>
      <c r="AD32" s="24">
        <v>406469.04166618659</v>
      </c>
      <c r="AE32" s="24">
        <v>418011.97497125145</v>
      </c>
      <c r="AF32" s="24">
        <v>429129.70334696333</v>
      </c>
      <c r="AG32" s="24">
        <v>439747.23372377019</v>
      </c>
    </row>
    <row r="33" spans="1:33" s="13" customFormat="1" ht="12.65" customHeight="1" x14ac:dyDescent="0.25">
      <c r="A33" s="25" t="s">
        <v>74</v>
      </c>
      <c r="B33" s="26">
        <v>6181.2000736436594</v>
      </c>
      <c r="C33" s="26">
        <v>8664.7149465307175</v>
      </c>
      <c r="D33" s="26">
        <v>18440.708988741659</v>
      </c>
      <c r="E33" s="26">
        <v>29986.322556631862</v>
      </c>
      <c r="F33" s="26">
        <v>43596.149121341303</v>
      </c>
      <c r="G33" s="26">
        <v>56505.371397206065</v>
      </c>
      <c r="H33" s="26">
        <v>69063.934108477231</v>
      </c>
      <c r="I33" s="26">
        <v>80262.723407464</v>
      </c>
      <c r="J33" s="26">
        <v>90698.49901724841</v>
      </c>
      <c r="K33" s="26">
        <v>99735.635167856526</v>
      </c>
      <c r="L33" s="26">
        <v>107948.61554441559</v>
      </c>
      <c r="M33" s="26">
        <v>116497.89382085318</v>
      </c>
      <c r="N33" s="26">
        <v>125494.32930277062</v>
      </c>
      <c r="O33" s="26">
        <v>135227.79947046324</v>
      </c>
      <c r="P33" s="26">
        <v>145524.90117708349</v>
      </c>
      <c r="Q33" s="26">
        <v>156573.57151303132</v>
      </c>
      <c r="R33" s="26">
        <v>168498.1796916883</v>
      </c>
      <c r="S33" s="26">
        <v>181304.94233575946</v>
      </c>
      <c r="T33" s="26">
        <v>194881.78570717148</v>
      </c>
      <c r="U33" s="26">
        <v>209075.05777869912</v>
      </c>
      <c r="V33" s="26">
        <v>223610.41429764818</v>
      </c>
      <c r="W33" s="26">
        <v>238453.19980870761</v>
      </c>
      <c r="X33" s="26">
        <v>253464.55400621364</v>
      </c>
      <c r="Y33" s="26">
        <v>268253.58099414181</v>
      </c>
      <c r="Z33" s="26">
        <v>282604.32968524523</v>
      </c>
      <c r="AA33" s="26">
        <v>296569.70039196091</v>
      </c>
      <c r="AB33" s="26">
        <v>310001.07610071049</v>
      </c>
      <c r="AC33" s="26">
        <v>322953.03388171142</v>
      </c>
      <c r="AD33" s="26">
        <v>335171.72589783708</v>
      </c>
      <c r="AE33" s="26">
        <v>346664.22252388106</v>
      </c>
      <c r="AF33" s="26">
        <v>357658.25836395286</v>
      </c>
      <c r="AG33" s="26">
        <v>368125.25968965067</v>
      </c>
    </row>
    <row r="34" spans="1:33" s="13" customFormat="1" ht="12.65" customHeight="1" x14ac:dyDescent="0.25">
      <c r="A34" s="25" t="s">
        <v>75</v>
      </c>
      <c r="B34" s="26">
        <v>58919.459421995118</v>
      </c>
      <c r="C34" s="26">
        <v>59727.214408225082</v>
      </c>
      <c r="D34" s="26">
        <v>60479.267452121079</v>
      </c>
      <c r="E34" s="26">
        <v>61235.16617833099</v>
      </c>
      <c r="F34" s="26">
        <v>61889.610524349984</v>
      </c>
      <c r="G34" s="26">
        <v>62386.346375540328</v>
      </c>
      <c r="H34" s="26">
        <v>63029.80768287812</v>
      </c>
      <c r="I34" s="26">
        <v>63746.449234933789</v>
      </c>
      <c r="J34" s="26">
        <v>64591.210190822167</v>
      </c>
      <c r="K34" s="26">
        <v>65255.699281497065</v>
      </c>
      <c r="L34" s="26">
        <v>65862.144001230728</v>
      </c>
      <c r="M34" s="26">
        <v>66391.737361701642</v>
      </c>
      <c r="N34" s="26">
        <v>66718.16115762663</v>
      </c>
      <c r="O34" s="26">
        <v>67311.655841754866</v>
      </c>
      <c r="P34" s="26">
        <v>67741.975961784963</v>
      </c>
      <c r="Q34" s="26">
        <v>68053.19574556005</v>
      </c>
      <c r="R34" s="26">
        <v>68339.058518329432</v>
      </c>
      <c r="S34" s="26">
        <v>68549.493306997509</v>
      </c>
      <c r="T34" s="26">
        <v>68770.193796417545</v>
      </c>
      <c r="U34" s="26">
        <v>68948.089921456791</v>
      </c>
      <c r="V34" s="26">
        <v>69136.810508478302</v>
      </c>
      <c r="W34" s="26">
        <v>69335.352504939568</v>
      </c>
      <c r="X34" s="26">
        <v>69539.213895332869</v>
      </c>
      <c r="Y34" s="26">
        <v>69656.733992885449</v>
      </c>
      <c r="Z34" s="26">
        <v>69773.940212558489</v>
      </c>
      <c r="AA34" s="26">
        <v>69888.711820598866</v>
      </c>
      <c r="AB34" s="26">
        <v>69958.269252643469</v>
      </c>
      <c r="AC34" s="26">
        <v>70003.419005239746</v>
      </c>
      <c r="AD34" s="26">
        <v>70105.080841241928</v>
      </c>
      <c r="AE34" s="26">
        <v>70159.415075550743</v>
      </c>
      <c r="AF34" s="26">
        <v>70288.182855233419</v>
      </c>
      <c r="AG34" s="26">
        <v>70444.029440272003</v>
      </c>
    </row>
    <row r="35" spans="1:33" s="13" customFormat="1" ht="12.65" customHeight="1" x14ac:dyDescent="0.25">
      <c r="A35" s="25" t="s">
        <v>76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</row>
    <row r="36" spans="1:33" s="13" customFormat="1" ht="12.65" customHeight="1" x14ac:dyDescent="0.25">
      <c r="A36" s="25" t="s">
        <v>77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</row>
    <row r="37" spans="1:33" s="13" customFormat="1" ht="12.65" customHeight="1" x14ac:dyDescent="0.25">
      <c r="A37" s="25" t="s">
        <v>78</v>
      </c>
      <c r="B37" s="26">
        <v>1100.8222335658033</v>
      </c>
      <c r="C37" s="26">
        <v>1100.3816088074793</v>
      </c>
      <c r="D37" s="26">
        <v>1106.9986149920221</v>
      </c>
      <c r="E37" s="26">
        <v>1116.4409180490954</v>
      </c>
      <c r="F37" s="26">
        <v>1128.6184316526108</v>
      </c>
      <c r="G37" s="26">
        <v>1125.1051174388842</v>
      </c>
      <c r="H37" s="26">
        <v>1125.3033280178192</v>
      </c>
      <c r="I37" s="26">
        <v>1132.9626664934942</v>
      </c>
      <c r="J37" s="26">
        <v>1150.7616939668749</v>
      </c>
      <c r="K37" s="26">
        <v>1158.3089920011059</v>
      </c>
      <c r="L37" s="26">
        <v>1165.3492592017171</v>
      </c>
      <c r="M37" s="26">
        <v>1176.3231911791138</v>
      </c>
      <c r="N37" s="26">
        <v>1184.4689128253856</v>
      </c>
      <c r="O37" s="26">
        <v>1186.7160001862919</v>
      </c>
      <c r="P37" s="26">
        <v>1192.446774728149</v>
      </c>
      <c r="Q37" s="26">
        <v>1194.2601336900416</v>
      </c>
      <c r="R37" s="26">
        <v>1195.7944031375503</v>
      </c>
      <c r="S37" s="26">
        <v>1198.9165544354562</v>
      </c>
      <c r="T37" s="26">
        <v>1199.7476301076715</v>
      </c>
      <c r="U37" s="26">
        <v>1200.0755366903795</v>
      </c>
      <c r="V37" s="26">
        <v>1199.2901771078762</v>
      </c>
      <c r="W37" s="26">
        <v>1200.0427729364981</v>
      </c>
      <c r="X37" s="26">
        <v>1202.0015561142725</v>
      </c>
      <c r="Y37" s="26">
        <v>1202.1123364162459</v>
      </c>
      <c r="Z37" s="26">
        <v>1201.2399015591782</v>
      </c>
      <c r="AA37" s="26">
        <v>1200.5446906114839</v>
      </c>
      <c r="AB37" s="26">
        <v>1198.9064847861782</v>
      </c>
      <c r="AC37" s="26">
        <v>1197.4004989570656</v>
      </c>
      <c r="AD37" s="26">
        <v>1192.2349271077408</v>
      </c>
      <c r="AE37" s="26">
        <v>1188.3373718196051</v>
      </c>
      <c r="AF37" s="26">
        <v>1183.2621277769877</v>
      </c>
      <c r="AG37" s="26">
        <v>1177.9445938475535</v>
      </c>
    </row>
    <row r="40" spans="1:33" x14ac:dyDescent="0.35">
      <c r="A40" s="1" t="s">
        <v>79</v>
      </c>
    </row>
    <row r="41" spans="1:33" x14ac:dyDescent="0.35">
      <c r="B41">
        <v>2019</v>
      </c>
      <c r="C41">
        <v>2020</v>
      </c>
      <c r="D41">
        <v>2021</v>
      </c>
      <c r="E41">
        <v>2022</v>
      </c>
      <c r="F41">
        <v>2023</v>
      </c>
      <c r="G41">
        <v>2024</v>
      </c>
      <c r="H41">
        <v>2025</v>
      </c>
      <c r="I41">
        <v>2026</v>
      </c>
      <c r="J41">
        <v>2027</v>
      </c>
      <c r="K41">
        <v>2028</v>
      </c>
      <c r="L41">
        <v>2029</v>
      </c>
      <c r="M41">
        <v>2030</v>
      </c>
      <c r="N41">
        <v>2031</v>
      </c>
      <c r="O41">
        <v>2032</v>
      </c>
      <c r="P41">
        <v>2033</v>
      </c>
      <c r="Q41">
        <v>2034</v>
      </c>
      <c r="R41">
        <v>2035</v>
      </c>
      <c r="S41">
        <v>2036</v>
      </c>
      <c r="T41">
        <v>2037</v>
      </c>
      <c r="U41">
        <v>2038</v>
      </c>
      <c r="V41">
        <v>2039</v>
      </c>
      <c r="W41">
        <v>2040</v>
      </c>
      <c r="X41">
        <v>2041</v>
      </c>
      <c r="Y41">
        <v>2042</v>
      </c>
      <c r="Z41">
        <v>2043</v>
      </c>
      <c r="AA41">
        <v>2044</v>
      </c>
      <c r="AB41">
        <v>2045</v>
      </c>
      <c r="AC41">
        <v>2046</v>
      </c>
      <c r="AD41">
        <v>2047</v>
      </c>
      <c r="AE41">
        <v>2048</v>
      </c>
      <c r="AF41">
        <v>2049</v>
      </c>
      <c r="AG41">
        <v>2050</v>
      </c>
    </row>
    <row r="42" spans="1:33" x14ac:dyDescent="0.35">
      <c r="B42">
        <f>(B16*B7+B29*B5+SUM(B30:B31)*B6)/SUM(B16,B28)</f>
        <v>5.0487515203292205E-5</v>
      </c>
      <c r="C42">
        <f t="shared" ref="C42:AG42" si="0">(C16*C7+C29*C5+SUM(C30:C31)*C6)/SUM(C16,C28)</f>
        <v>5.1046430836061989E-5</v>
      </c>
      <c r="D42">
        <f t="shared" si="0"/>
        <v>5.1467024420173823E-5</v>
      </c>
      <c r="E42">
        <f t="shared" si="0"/>
        <v>5.1811109890851961E-5</v>
      </c>
      <c r="F42">
        <f t="shared" si="0"/>
        <v>5.2171109254648222E-5</v>
      </c>
      <c r="G42">
        <f t="shared" si="0"/>
        <v>5.2541329864068546E-5</v>
      </c>
      <c r="H42">
        <f t="shared" si="0"/>
        <v>5.2927924431910717E-5</v>
      </c>
      <c r="I42">
        <f t="shared" si="0"/>
        <v>5.3085599324518051E-5</v>
      </c>
      <c r="J42">
        <f t="shared" si="0"/>
        <v>5.3219525420372852E-5</v>
      </c>
      <c r="K42">
        <f t="shared" si="0"/>
        <v>5.3322677673787361E-5</v>
      </c>
      <c r="L42">
        <f t="shared" si="0"/>
        <v>5.3471154970343033E-5</v>
      </c>
      <c r="M42">
        <f t="shared" si="0"/>
        <v>5.3570003516892022E-5</v>
      </c>
      <c r="N42">
        <f t="shared" si="0"/>
        <v>5.3737536499452141E-5</v>
      </c>
      <c r="O42">
        <f t="shared" si="0"/>
        <v>5.3949437793179484E-5</v>
      </c>
      <c r="P42">
        <f t="shared" si="0"/>
        <v>5.414882621072713E-5</v>
      </c>
      <c r="Q42">
        <f t="shared" si="0"/>
        <v>5.4325558494637397E-5</v>
      </c>
      <c r="R42">
        <f t="shared" si="0"/>
        <v>5.452588199653839E-5</v>
      </c>
      <c r="S42">
        <f t="shared" si="0"/>
        <v>5.4420087639494848E-5</v>
      </c>
      <c r="T42">
        <f t="shared" si="0"/>
        <v>5.4324011791613893E-5</v>
      </c>
      <c r="U42">
        <f t="shared" si="0"/>
        <v>5.4229773928889276E-5</v>
      </c>
      <c r="V42">
        <f t="shared" si="0"/>
        <v>5.4133653534494328E-5</v>
      </c>
      <c r="W42">
        <f t="shared" si="0"/>
        <v>5.4045026401120787E-5</v>
      </c>
      <c r="X42">
        <f t="shared" si="0"/>
        <v>5.3939633855496844E-5</v>
      </c>
      <c r="Y42">
        <f t="shared" si="0"/>
        <v>5.3817405126712237E-5</v>
      </c>
      <c r="Z42">
        <f t="shared" si="0"/>
        <v>5.3697353364453452E-5</v>
      </c>
      <c r="AA42">
        <f t="shared" si="0"/>
        <v>5.3569528069582516E-5</v>
      </c>
      <c r="AB42">
        <f t="shared" si="0"/>
        <v>5.3454606426217761E-5</v>
      </c>
      <c r="AC42">
        <f t="shared" si="0"/>
        <v>5.3346929076592333E-5</v>
      </c>
      <c r="AD42">
        <f t="shared" si="0"/>
        <v>5.3223664805222783E-5</v>
      </c>
      <c r="AE42">
        <f t="shared" si="0"/>
        <v>5.3109342626657951E-5</v>
      </c>
      <c r="AF42">
        <f t="shared" si="0"/>
        <v>5.2977971468828393E-5</v>
      </c>
      <c r="AG42">
        <f t="shared" si="0"/>
        <v>5.2845414415380667E-5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A4B7-7BAB-4B61-9484-4BC65CD4F9FB}">
  <dimension ref="A1:AG80"/>
  <sheetViews>
    <sheetView topLeftCell="A46" workbookViewId="0">
      <selection activeCell="D51" sqref="D51"/>
    </sheetView>
  </sheetViews>
  <sheetFormatPr defaultRowHeight="14.5" x14ac:dyDescent="0.35"/>
  <cols>
    <col min="1" max="1" width="35" customWidth="1"/>
  </cols>
  <sheetData>
    <row r="1" spans="1:33" x14ac:dyDescent="0.35">
      <c r="A1" s="9" t="s">
        <v>31</v>
      </c>
      <c r="B1" s="10">
        <v>2019</v>
      </c>
      <c r="C1" s="10">
        <v>2020</v>
      </c>
      <c r="D1" s="10">
        <v>2021</v>
      </c>
      <c r="E1" s="10">
        <v>2022</v>
      </c>
      <c r="F1" s="10">
        <v>2023</v>
      </c>
      <c r="G1" s="10">
        <v>2024</v>
      </c>
      <c r="H1" s="10">
        <v>2025</v>
      </c>
      <c r="I1" s="10">
        <v>2026</v>
      </c>
      <c r="J1" s="10">
        <v>2027</v>
      </c>
      <c r="K1" s="10">
        <v>2028</v>
      </c>
      <c r="L1" s="10">
        <v>2029</v>
      </c>
      <c r="M1" s="10">
        <v>2030</v>
      </c>
      <c r="N1" s="10">
        <v>2031</v>
      </c>
      <c r="O1" s="10">
        <v>2032</v>
      </c>
      <c r="P1" s="10">
        <v>2033</v>
      </c>
      <c r="Q1" s="10">
        <v>2034</v>
      </c>
      <c r="R1" s="10">
        <v>2035</v>
      </c>
      <c r="S1" s="10">
        <v>2036</v>
      </c>
      <c r="T1" s="10">
        <v>2037</v>
      </c>
      <c r="U1" s="10">
        <v>2038</v>
      </c>
      <c r="V1" s="10">
        <v>2039</v>
      </c>
      <c r="W1" s="10">
        <v>2040</v>
      </c>
      <c r="X1" s="10">
        <v>2041</v>
      </c>
      <c r="Y1" s="10">
        <v>2042</v>
      </c>
      <c r="Z1" s="10">
        <v>2043</v>
      </c>
      <c r="AA1" s="10">
        <v>2044</v>
      </c>
      <c r="AB1" s="10">
        <v>2045</v>
      </c>
      <c r="AC1" s="10">
        <v>2046</v>
      </c>
      <c r="AD1" s="10">
        <v>2047</v>
      </c>
      <c r="AE1" s="10">
        <v>2048</v>
      </c>
      <c r="AF1" s="10">
        <v>2049</v>
      </c>
      <c r="AG1" s="10">
        <v>2050</v>
      </c>
    </row>
    <row r="2" spans="1:33" x14ac:dyDescent="0.35">
      <c r="A2" s="14" t="s">
        <v>55</v>
      </c>
      <c r="B2" s="15">
        <v>2774970.395606399</v>
      </c>
      <c r="C2" s="15">
        <v>2782786.057432998</v>
      </c>
      <c r="D2" s="15">
        <v>2803234.9927103114</v>
      </c>
      <c r="E2" s="15">
        <v>2828583.8179191612</v>
      </c>
      <c r="F2" s="15">
        <v>2838871.2359850961</v>
      </c>
      <c r="G2" s="15">
        <v>2858180.4955705898</v>
      </c>
      <c r="H2" s="15">
        <v>2877574.1590687172</v>
      </c>
      <c r="I2" s="15">
        <v>2902656.7181224748</v>
      </c>
      <c r="J2" s="15">
        <v>2925512.334270786</v>
      </c>
      <c r="K2" s="15">
        <v>2951456.5705414028</v>
      </c>
      <c r="L2" s="15">
        <v>2971651.0248761405</v>
      </c>
      <c r="M2" s="15">
        <v>2986540.2534403419</v>
      </c>
      <c r="N2" s="15">
        <v>2994997.2835872099</v>
      </c>
      <c r="O2" s="15">
        <v>3019474.6669461876</v>
      </c>
      <c r="P2" s="15">
        <v>3036797.9859510856</v>
      </c>
      <c r="Q2" s="15">
        <v>3048781.3329136451</v>
      </c>
      <c r="R2" s="15">
        <v>3066793.3920396524</v>
      </c>
      <c r="S2" s="15">
        <v>3088447.3234801879</v>
      </c>
      <c r="T2" s="15">
        <v>3114375.9802517919</v>
      </c>
      <c r="U2" s="15">
        <v>3140835.5550876851</v>
      </c>
      <c r="V2" s="15">
        <v>3167407.1781268385</v>
      </c>
      <c r="W2" s="15">
        <v>3196884.64584806</v>
      </c>
      <c r="X2" s="15">
        <v>3230550.2575703077</v>
      </c>
      <c r="Y2" s="15">
        <v>3261475.779410149</v>
      </c>
      <c r="Z2" s="15">
        <v>3288240.7501379736</v>
      </c>
      <c r="AA2" s="15">
        <v>3316511.8272889699</v>
      </c>
      <c r="AB2" s="15">
        <v>3345211.563482543</v>
      </c>
      <c r="AC2" s="15">
        <v>3376168.5139612993</v>
      </c>
      <c r="AD2" s="15">
        <v>3407055.6197675345</v>
      </c>
      <c r="AE2" s="15">
        <v>3434641.4760266938</v>
      </c>
      <c r="AF2" s="15">
        <v>3464777.6757375319</v>
      </c>
      <c r="AG2" s="15">
        <v>3493726.4174170489</v>
      </c>
    </row>
    <row r="3" spans="1:33" x14ac:dyDescent="0.35">
      <c r="A3" s="48" t="s">
        <v>56</v>
      </c>
      <c r="B3" s="49">
        <v>2774970.395606399</v>
      </c>
      <c r="C3" s="49">
        <v>2782786.057432998</v>
      </c>
      <c r="D3" s="49">
        <v>2803234.9927103114</v>
      </c>
      <c r="E3" s="49">
        <v>2828583.8179191612</v>
      </c>
      <c r="F3" s="49">
        <v>2838871.2359850961</v>
      </c>
      <c r="G3" s="49">
        <v>2858180.4955705898</v>
      </c>
      <c r="H3" s="49">
        <v>2877574.1590687172</v>
      </c>
      <c r="I3" s="49">
        <v>2902656.7181224748</v>
      </c>
      <c r="J3" s="49">
        <v>2925512.334270786</v>
      </c>
      <c r="K3" s="49">
        <v>2951456.5705414028</v>
      </c>
      <c r="L3" s="49">
        <v>2971651.0248761405</v>
      </c>
      <c r="M3" s="49">
        <v>2986540.2534403419</v>
      </c>
      <c r="N3" s="49">
        <v>2994997.2835872099</v>
      </c>
      <c r="O3" s="49">
        <v>3019474.6669461876</v>
      </c>
      <c r="P3" s="49">
        <v>3036797.9859510856</v>
      </c>
      <c r="Q3" s="49">
        <v>3048781.3329136451</v>
      </c>
      <c r="R3" s="49">
        <v>3066793.3920396524</v>
      </c>
      <c r="S3" s="49">
        <v>3088447.3234801879</v>
      </c>
      <c r="T3" s="49">
        <v>3114375.9802517919</v>
      </c>
      <c r="U3" s="49">
        <v>3140835.5550876851</v>
      </c>
      <c r="V3" s="49">
        <v>3167407.1781268385</v>
      </c>
      <c r="W3" s="49">
        <v>3196884.64584806</v>
      </c>
      <c r="X3" s="49">
        <v>3230550.2575703077</v>
      </c>
      <c r="Y3" s="49">
        <v>3261475.779410149</v>
      </c>
      <c r="Z3" s="49">
        <v>3288240.7501379736</v>
      </c>
      <c r="AA3" s="49">
        <v>3316511.8272889699</v>
      </c>
      <c r="AB3" s="49">
        <v>3345211.563482543</v>
      </c>
      <c r="AC3" s="49">
        <v>3376168.5139612993</v>
      </c>
      <c r="AD3" s="49">
        <v>3407055.6197675345</v>
      </c>
      <c r="AE3" s="49">
        <v>3434641.4760266938</v>
      </c>
      <c r="AF3" s="49">
        <v>3464777.6757375319</v>
      </c>
      <c r="AG3" s="49">
        <v>3493726.4174170489</v>
      </c>
    </row>
    <row r="4" spans="1:33" x14ac:dyDescent="0.35">
      <c r="A4" s="50" t="s">
        <v>57</v>
      </c>
      <c r="B4" s="51">
        <v>1023174.225615969</v>
      </c>
      <c r="C4" s="51">
        <v>1031618.8607590069</v>
      </c>
      <c r="D4" s="51">
        <v>1031548.4463470267</v>
      </c>
      <c r="E4" s="51">
        <v>1040410.6742444552</v>
      </c>
      <c r="F4" s="51">
        <v>1040772.4740551738</v>
      </c>
      <c r="G4" s="51">
        <v>1043305.5144129643</v>
      </c>
      <c r="H4" s="51">
        <v>1044641.3442106521</v>
      </c>
      <c r="I4" s="51">
        <v>1046413.7101022797</v>
      </c>
      <c r="J4" s="51">
        <v>1049733.8927628642</v>
      </c>
      <c r="K4" s="51">
        <v>1058013.532649237</v>
      </c>
      <c r="L4" s="51">
        <v>1060512.5292210458</v>
      </c>
      <c r="M4" s="51">
        <v>1065328.3251071705</v>
      </c>
      <c r="N4" s="51">
        <v>1069799.0647648778</v>
      </c>
      <c r="O4" s="51">
        <v>1075959.7835962691</v>
      </c>
      <c r="P4" s="51">
        <v>1080412.8359921938</v>
      </c>
      <c r="Q4" s="51">
        <v>1084632.3389402719</v>
      </c>
      <c r="R4" s="51">
        <v>1088529.1694807108</v>
      </c>
      <c r="S4" s="51">
        <v>1094967.8779609767</v>
      </c>
      <c r="T4" s="51">
        <v>1101437.1630800257</v>
      </c>
      <c r="U4" s="51">
        <v>1108261.3572868968</v>
      </c>
      <c r="V4" s="51">
        <v>1115309.1954234759</v>
      </c>
      <c r="W4" s="51">
        <v>1122681.9771836512</v>
      </c>
      <c r="X4" s="51">
        <v>1131123.9921147164</v>
      </c>
      <c r="Y4" s="51">
        <v>1140617.7365876287</v>
      </c>
      <c r="Z4" s="51">
        <v>1148416.9363963085</v>
      </c>
      <c r="AA4" s="51">
        <v>1157987.2204378259</v>
      </c>
      <c r="AB4" s="51">
        <v>1166378.4454358832</v>
      </c>
      <c r="AC4" s="51">
        <v>1177129.7911500363</v>
      </c>
      <c r="AD4" s="51">
        <v>1189356.6112100244</v>
      </c>
      <c r="AE4" s="51">
        <v>1200084.5031339971</v>
      </c>
      <c r="AF4" s="51">
        <v>1213768.2812703066</v>
      </c>
      <c r="AG4" s="51">
        <v>1227503.5961476171</v>
      </c>
    </row>
    <row r="5" spans="1:33" x14ac:dyDescent="0.35">
      <c r="A5" s="52" t="s">
        <v>58</v>
      </c>
      <c r="B5" s="53">
        <v>110138.51266157138</v>
      </c>
      <c r="C5" s="53">
        <v>109316.09247547583</v>
      </c>
      <c r="D5" s="53">
        <v>109001.185814326</v>
      </c>
      <c r="E5" s="53">
        <v>109325.47241845023</v>
      </c>
      <c r="F5" s="53">
        <v>108916.29923893955</v>
      </c>
      <c r="G5" s="53">
        <v>107932.10595509721</v>
      </c>
      <c r="H5" s="53">
        <v>107751.57510692145</v>
      </c>
      <c r="I5" s="53">
        <v>108027.45403795347</v>
      </c>
      <c r="J5" s="53">
        <v>108298.08329127099</v>
      </c>
      <c r="K5" s="53">
        <v>108571.06235248693</v>
      </c>
      <c r="L5" s="53">
        <v>108854.48941704736</v>
      </c>
      <c r="M5" s="53">
        <v>108783.95435685923</v>
      </c>
      <c r="N5" s="53">
        <v>108709.19084420853</v>
      </c>
      <c r="O5" s="53">
        <v>109088.64322714705</v>
      </c>
      <c r="P5" s="53">
        <v>108874.05076848376</v>
      </c>
      <c r="Q5" s="53">
        <v>108706.58978657423</v>
      </c>
      <c r="R5" s="53">
        <v>108496.16322290857</v>
      </c>
      <c r="S5" s="53">
        <v>108553.4705220724</v>
      </c>
      <c r="T5" s="53">
        <v>109137.81713701395</v>
      </c>
      <c r="U5" s="53">
        <v>109436.25245633026</v>
      </c>
      <c r="V5" s="53">
        <v>109853.51044054661</v>
      </c>
      <c r="W5" s="53">
        <v>110709.66364352523</v>
      </c>
      <c r="X5" s="53">
        <v>111567.78245088685</v>
      </c>
      <c r="Y5" s="53">
        <v>112799.32955841161</v>
      </c>
      <c r="Z5" s="53">
        <v>113956.41095517999</v>
      </c>
      <c r="AA5" s="53">
        <v>115370.42307985899</v>
      </c>
      <c r="AB5" s="53">
        <v>116699.29865049533</v>
      </c>
      <c r="AC5" s="53">
        <v>118789.68723282356</v>
      </c>
      <c r="AD5" s="53">
        <v>120929.56441944085</v>
      </c>
      <c r="AE5" s="53">
        <v>122792.65406988318</v>
      </c>
      <c r="AF5" s="53">
        <v>127474.61074042619</v>
      </c>
      <c r="AG5" s="53">
        <v>130279.91485548427</v>
      </c>
    </row>
    <row r="6" spans="1:33" x14ac:dyDescent="0.35">
      <c r="A6" s="52" t="s">
        <v>59</v>
      </c>
      <c r="B6" s="53">
        <v>68195.316379245793</v>
      </c>
      <c r="C6" s="53">
        <v>68138.443184384509</v>
      </c>
      <c r="D6" s="53">
        <v>68396.949501669515</v>
      </c>
      <c r="E6" s="53">
        <v>69078.482574495822</v>
      </c>
      <c r="F6" s="53">
        <v>69244.527763344842</v>
      </c>
      <c r="G6" s="53">
        <v>69249.424261845954</v>
      </c>
      <c r="H6" s="53">
        <v>69538.093657783611</v>
      </c>
      <c r="I6" s="53">
        <v>69760.254319616346</v>
      </c>
      <c r="J6" s="53">
        <v>70049.719796482314</v>
      </c>
      <c r="K6" s="53">
        <v>70327.331081966593</v>
      </c>
      <c r="L6" s="53">
        <v>70513.4534106848</v>
      </c>
      <c r="M6" s="53">
        <v>70777.768608901446</v>
      </c>
      <c r="N6" s="53">
        <v>71024.094827045163</v>
      </c>
      <c r="O6" s="53">
        <v>71388.044655120349</v>
      </c>
      <c r="P6" s="53">
        <v>71691.735873519865</v>
      </c>
      <c r="Q6" s="53">
        <v>71961.038557346837</v>
      </c>
      <c r="R6" s="53">
        <v>72255.593169450411</v>
      </c>
      <c r="S6" s="53">
        <v>72652.69904769992</v>
      </c>
      <c r="T6" s="53">
        <v>73160.409371469606</v>
      </c>
      <c r="U6" s="53">
        <v>73672.181567052641</v>
      </c>
      <c r="V6" s="53">
        <v>74053.2887119144</v>
      </c>
      <c r="W6" s="53">
        <v>74540.276437367022</v>
      </c>
      <c r="X6" s="53">
        <v>75047.425648392993</v>
      </c>
      <c r="Y6" s="53">
        <v>75563.678959443292</v>
      </c>
      <c r="Z6" s="53">
        <v>76053.82072251261</v>
      </c>
      <c r="AA6" s="53">
        <v>76618.797637468073</v>
      </c>
      <c r="AB6" s="53">
        <v>77228.931418634573</v>
      </c>
      <c r="AC6" s="53">
        <v>77850.816766767981</v>
      </c>
      <c r="AD6" s="53">
        <v>78568.333272812713</v>
      </c>
      <c r="AE6" s="53">
        <v>79194.471733218277</v>
      </c>
      <c r="AF6" s="53">
        <v>79765.505064481476</v>
      </c>
      <c r="AG6" s="53">
        <v>80606.907884673608</v>
      </c>
    </row>
    <row r="7" spans="1:33" x14ac:dyDescent="0.35">
      <c r="A7" s="52" t="s">
        <v>60</v>
      </c>
      <c r="B7" s="53">
        <v>185082.46152665815</v>
      </c>
      <c r="C7" s="53">
        <v>188446.97977296973</v>
      </c>
      <c r="D7" s="53">
        <v>189381.26037991859</v>
      </c>
      <c r="E7" s="53">
        <v>190297.64335697176</v>
      </c>
      <c r="F7" s="53">
        <v>190332.09963157683</v>
      </c>
      <c r="G7" s="53">
        <v>191717.86524982995</v>
      </c>
      <c r="H7" s="53">
        <v>191660.69445710379</v>
      </c>
      <c r="I7" s="53">
        <v>193053.53195036208</v>
      </c>
      <c r="J7" s="53">
        <v>193128.64984466892</v>
      </c>
      <c r="K7" s="53">
        <v>194328.47561341271</v>
      </c>
      <c r="L7" s="53">
        <v>194927.61170927424</v>
      </c>
      <c r="M7" s="53">
        <v>195232.32087071877</v>
      </c>
      <c r="N7" s="53">
        <v>195937.46544739543</v>
      </c>
      <c r="O7" s="53">
        <v>196931.81750007122</v>
      </c>
      <c r="P7" s="53">
        <v>197745.02706762895</v>
      </c>
      <c r="Q7" s="53">
        <v>198559.23672088518</v>
      </c>
      <c r="R7" s="53">
        <v>199051.662760704</v>
      </c>
      <c r="S7" s="53">
        <v>200315.69893220247</v>
      </c>
      <c r="T7" s="53">
        <v>201219.06449364018</v>
      </c>
      <c r="U7" s="53">
        <v>202471.67245042123</v>
      </c>
      <c r="V7" s="53">
        <v>203515.16012985632</v>
      </c>
      <c r="W7" s="53">
        <v>204595.09627953992</v>
      </c>
      <c r="X7" s="53">
        <v>205939.9513933995</v>
      </c>
      <c r="Y7" s="53">
        <v>207642.21372720864</v>
      </c>
      <c r="Z7" s="53">
        <v>208662.3054149579</v>
      </c>
      <c r="AA7" s="53">
        <v>210697.31331386513</v>
      </c>
      <c r="AB7" s="53">
        <v>212379.41066951104</v>
      </c>
      <c r="AC7" s="53">
        <v>214592.24687703417</v>
      </c>
      <c r="AD7" s="53">
        <v>216802.39933961447</v>
      </c>
      <c r="AE7" s="53">
        <v>218612.31386677141</v>
      </c>
      <c r="AF7" s="53">
        <v>220732.02698327176</v>
      </c>
      <c r="AG7" s="53">
        <v>222915.06670645997</v>
      </c>
    </row>
    <row r="8" spans="1:33" x14ac:dyDescent="0.35">
      <c r="A8" s="52" t="s">
        <v>61</v>
      </c>
      <c r="B8" s="53">
        <v>62285.723600672172</v>
      </c>
      <c r="C8" s="53">
        <v>62353.165035329468</v>
      </c>
      <c r="D8" s="53">
        <v>61786.428341939201</v>
      </c>
      <c r="E8" s="53">
        <v>62018.331711915132</v>
      </c>
      <c r="F8" s="53">
        <v>61472.387463306623</v>
      </c>
      <c r="G8" s="53">
        <v>61441.59007433529</v>
      </c>
      <c r="H8" s="53">
        <v>61062.465830092231</v>
      </c>
      <c r="I8" s="53">
        <v>61133.318327831461</v>
      </c>
      <c r="J8" s="53">
        <v>61649.880968417718</v>
      </c>
      <c r="K8" s="53">
        <v>63025.242213649377</v>
      </c>
      <c r="L8" s="53">
        <v>63780.659083391438</v>
      </c>
      <c r="M8" s="53">
        <v>65054.909794262094</v>
      </c>
      <c r="N8" s="53">
        <v>65913.279096400845</v>
      </c>
      <c r="O8" s="53">
        <v>67209.252147254156</v>
      </c>
      <c r="P8" s="53">
        <v>68051.012311165483</v>
      </c>
      <c r="Q8" s="53">
        <v>68993.832193258349</v>
      </c>
      <c r="R8" s="53">
        <v>70075.574722096455</v>
      </c>
      <c r="S8" s="53">
        <v>70564.918147595003</v>
      </c>
      <c r="T8" s="53">
        <v>71830.54827031483</v>
      </c>
      <c r="U8" s="53">
        <v>72962.404704412736</v>
      </c>
      <c r="V8" s="53">
        <v>74621.032034909265</v>
      </c>
      <c r="W8" s="53">
        <v>75796.54136362781</v>
      </c>
      <c r="X8" s="53">
        <v>77170.385673034936</v>
      </c>
      <c r="Y8" s="53">
        <v>79533.764749226058</v>
      </c>
      <c r="Z8" s="53">
        <v>82210.679116254149</v>
      </c>
      <c r="AA8" s="53">
        <v>84052.380112238185</v>
      </c>
      <c r="AB8" s="53">
        <v>85688.585930263856</v>
      </c>
      <c r="AC8" s="53">
        <v>87410.066926858795</v>
      </c>
      <c r="AD8" s="53">
        <v>90951.587769018326</v>
      </c>
      <c r="AE8" s="53">
        <v>93638.579678307535</v>
      </c>
      <c r="AF8" s="53">
        <v>96270.083105999045</v>
      </c>
      <c r="AG8" s="53">
        <v>100550.22237561172</v>
      </c>
    </row>
    <row r="9" spans="1:33" x14ac:dyDescent="0.35">
      <c r="A9" s="52" t="s">
        <v>62</v>
      </c>
      <c r="B9" s="53">
        <v>122298.17139574941</v>
      </c>
      <c r="C9" s="53">
        <v>122684.20896484015</v>
      </c>
      <c r="D9" s="53">
        <v>123262.63634666239</v>
      </c>
      <c r="E9" s="53">
        <v>124701.81735919997</v>
      </c>
      <c r="F9" s="53">
        <v>124330.44160573254</v>
      </c>
      <c r="G9" s="53">
        <v>124134.5160566152</v>
      </c>
      <c r="H9" s="53">
        <v>124698.30057342778</v>
      </c>
      <c r="I9" s="53">
        <v>124381.0040914236</v>
      </c>
      <c r="J9" s="53">
        <v>124733.53019192992</v>
      </c>
      <c r="K9" s="53">
        <v>125438.65871993318</v>
      </c>
      <c r="L9" s="53">
        <v>125684.69519379894</v>
      </c>
      <c r="M9" s="53">
        <v>126029.61264808341</v>
      </c>
      <c r="N9" s="53">
        <v>126358.95903110254</v>
      </c>
      <c r="O9" s="53">
        <v>126694.66637978709</v>
      </c>
      <c r="P9" s="53">
        <v>126821.15203011312</v>
      </c>
      <c r="Q9" s="53">
        <v>126869.55929194612</v>
      </c>
      <c r="R9" s="53">
        <v>127285.27535502962</v>
      </c>
      <c r="S9" s="53">
        <v>128301.56897556194</v>
      </c>
      <c r="T9" s="53">
        <v>128743.96538043839</v>
      </c>
      <c r="U9" s="53">
        <v>129582.1935693679</v>
      </c>
      <c r="V9" s="53">
        <v>130304.76039491709</v>
      </c>
      <c r="W9" s="53">
        <v>130946.80409770795</v>
      </c>
      <c r="X9" s="53">
        <v>132011.04441369019</v>
      </c>
      <c r="Y9" s="53">
        <v>132581.12560103936</v>
      </c>
      <c r="Z9" s="53">
        <v>132852.05645935703</v>
      </c>
      <c r="AA9" s="53">
        <v>133608.29829329863</v>
      </c>
      <c r="AB9" s="53">
        <v>134289.61294817747</v>
      </c>
      <c r="AC9" s="53">
        <v>135409.72692063905</v>
      </c>
      <c r="AD9" s="53">
        <v>136215.4433536329</v>
      </c>
      <c r="AE9" s="53">
        <v>137247.61445145248</v>
      </c>
      <c r="AF9" s="53">
        <v>138292.23562903615</v>
      </c>
      <c r="AG9" s="53">
        <v>139179.85394876081</v>
      </c>
    </row>
    <row r="10" spans="1:33" x14ac:dyDescent="0.35">
      <c r="A10" s="52" t="s">
        <v>63</v>
      </c>
      <c r="B10" s="53">
        <v>122628.29327933084</v>
      </c>
      <c r="C10" s="53">
        <v>125595.10752142848</v>
      </c>
      <c r="D10" s="53">
        <v>126019.135669911</v>
      </c>
      <c r="E10" s="53">
        <v>127290.43611847432</v>
      </c>
      <c r="F10" s="53">
        <v>128612.92089989483</v>
      </c>
      <c r="G10" s="53">
        <v>130096.72089325932</v>
      </c>
      <c r="H10" s="53">
        <v>130487.66848174883</v>
      </c>
      <c r="I10" s="53">
        <v>131581.25661284057</v>
      </c>
      <c r="J10" s="53">
        <v>132665.01383655565</v>
      </c>
      <c r="K10" s="53">
        <v>134009.66073903296</v>
      </c>
      <c r="L10" s="53">
        <v>134954.83937151424</v>
      </c>
      <c r="M10" s="53">
        <v>136275.70240682093</v>
      </c>
      <c r="N10" s="53">
        <v>137509.85631466107</v>
      </c>
      <c r="O10" s="53">
        <v>138954.38533331774</v>
      </c>
      <c r="P10" s="53">
        <v>140380.94286422071</v>
      </c>
      <c r="Q10" s="53">
        <v>141649.64762521951</v>
      </c>
      <c r="R10" s="53">
        <v>142606.81300877614</v>
      </c>
      <c r="S10" s="53">
        <v>143874.7794806961</v>
      </c>
      <c r="T10" s="53">
        <v>145120.82608135429</v>
      </c>
      <c r="U10" s="53">
        <v>146502.90697470726</v>
      </c>
      <c r="V10" s="53">
        <v>147678.36381679133</v>
      </c>
      <c r="W10" s="53">
        <v>148878.02180949898</v>
      </c>
      <c r="X10" s="53">
        <v>150224.98679560522</v>
      </c>
      <c r="Y10" s="53">
        <v>151460.30002163583</v>
      </c>
      <c r="Z10" s="53">
        <v>152576.81521940933</v>
      </c>
      <c r="AA10" s="53">
        <v>153731.46254019073</v>
      </c>
      <c r="AB10" s="53">
        <v>154952.12102078844</v>
      </c>
      <c r="AC10" s="53">
        <v>156354.32630359766</v>
      </c>
      <c r="AD10" s="53">
        <v>157640.1158538294</v>
      </c>
      <c r="AE10" s="53">
        <v>158977.47959623259</v>
      </c>
      <c r="AF10" s="53">
        <v>160056.93828272846</v>
      </c>
      <c r="AG10" s="53">
        <v>161302.81490598593</v>
      </c>
    </row>
    <row r="11" spans="1:33" x14ac:dyDescent="0.35">
      <c r="A11" s="52" t="s">
        <v>64</v>
      </c>
      <c r="B11" s="53">
        <v>59092.253289470398</v>
      </c>
      <c r="C11" s="53">
        <v>58904.801069527784</v>
      </c>
      <c r="D11" s="53">
        <v>58910.448176492879</v>
      </c>
      <c r="E11" s="53">
        <v>60406.916138350643</v>
      </c>
      <c r="F11" s="53">
        <v>60184.568797182066</v>
      </c>
      <c r="G11" s="53">
        <v>60118.925845039754</v>
      </c>
      <c r="H11" s="53">
        <v>60947.631849206089</v>
      </c>
      <c r="I11" s="53">
        <v>60667.788531345963</v>
      </c>
      <c r="J11" s="53">
        <v>60883.567480857011</v>
      </c>
      <c r="K11" s="53">
        <v>61849.966047568676</v>
      </c>
      <c r="L11" s="53">
        <v>61737.829261925624</v>
      </c>
      <c r="M11" s="53">
        <v>62060.599434553114</v>
      </c>
      <c r="N11" s="53">
        <v>62539.102040812519</v>
      </c>
      <c r="O11" s="53">
        <v>62949.109837788157</v>
      </c>
      <c r="P11" s="53">
        <v>63511.562004048268</v>
      </c>
      <c r="Q11" s="53">
        <v>63901.724532830231</v>
      </c>
      <c r="R11" s="53">
        <v>64422.597456715899</v>
      </c>
      <c r="S11" s="53">
        <v>65111.358984613245</v>
      </c>
      <c r="T11" s="53">
        <v>65642.503395009015</v>
      </c>
      <c r="U11" s="53">
        <v>66246.160016349371</v>
      </c>
      <c r="V11" s="53">
        <v>66794.054389165845</v>
      </c>
      <c r="W11" s="53">
        <v>67468.9220309175</v>
      </c>
      <c r="X11" s="53">
        <v>68191.159654211166</v>
      </c>
      <c r="Y11" s="53">
        <v>68818.872147016751</v>
      </c>
      <c r="Z11" s="53">
        <v>69398.038529930898</v>
      </c>
      <c r="AA11" s="53">
        <v>70020.267062428713</v>
      </c>
      <c r="AB11" s="53">
        <v>70471.338202626663</v>
      </c>
      <c r="AC11" s="53">
        <v>71112.928334703509</v>
      </c>
      <c r="AD11" s="53">
        <v>71746.292993995477</v>
      </c>
      <c r="AE11" s="53">
        <v>72321.52826246203</v>
      </c>
      <c r="AF11" s="53">
        <v>72901.703637501065</v>
      </c>
      <c r="AG11" s="53">
        <v>73484.200092481187</v>
      </c>
    </row>
    <row r="12" spans="1:33" x14ac:dyDescent="0.35">
      <c r="A12" s="52" t="s">
        <v>65</v>
      </c>
      <c r="B12" s="53">
        <v>122584.20841827789</v>
      </c>
      <c r="C12" s="53">
        <v>122099.68971128073</v>
      </c>
      <c r="D12" s="53">
        <v>122227.4621125819</v>
      </c>
      <c r="E12" s="53">
        <v>124625.81617933867</v>
      </c>
      <c r="F12" s="53">
        <v>123897.8015090847</v>
      </c>
      <c r="G12" s="53">
        <v>123472.37432495959</v>
      </c>
      <c r="H12" s="53">
        <v>124628.60329562324</v>
      </c>
      <c r="I12" s="53">
        <v>123932.52898916668</v>
      </c>
      <c r="J12" s="53">
        <v>123947.51567033175</v>
      </c>
      <c r="K12" s="53">
        <v>125076.79477425804</v>
      </c>
      <c r="L12" s="53">
        <v>124481.38913748592</v>
      </c>
      <c r="M12" s="53">
        <v>124542.2414071173</v>
      </c>
      <c r="N12" s="53">
        <v>124925.11728593813</v>
      </c>
      <c r="O12" s="53">
        <v>125140.27082442938</v>
      </c>
      <c r="P12" s="53">
        <v>125122.30790966202</v>
      </c>
      <c r="Q12" s="53">
        <v>125067.75415840137</v>
      </c>
      <c r="R12" s="53">
        <v>125089.6871782926</v>
      </c>
      <c r="S12" s="53">
        <v>125495.17386662567</v>
      </c>
      <c r="T12" s="53">
        <v>125791.06268671507</v>
      </c>
      <c r="U12" s="53">
        <v>125733.73443273785</v>
      </c>
      <c r="V12" s="53">
        <v>125973.40884991926</v>
      </c>
      <c r="W12" s="53">
        <v>126322.91216071119</v>
      </c>
      <c r="X12" s="53">
        <v>126593.0723896963</v>
      </c>
      <c r="Y12" s="53">
        <v>126797.54031402657</v>
      </c>
      <c r="Z12" s="53">
        <v>126949.1273571177</v>
      </c>
      <c r="AA12" s="53">
        <v>127397.09936826001</v>
      </c>
      <c r="AB12" s="53">
        <v>127525.90561400613</v>
      </c>
      <c r="AC12" s="53">
        <v>127887.21131773377</v>
      </c>
      <c r="AD12" s="53">
        <v>128268.23999584818</v>
      </c>
      <c r="AE12" s="53">
        <v>128335.42862678837</v>
      </c>
      <c r="AF12" s="53">
        <v>128534.32524711898</v>
      </c>
      <c r="AG12" s="53">
        <v>128808.18206064569</v>
      </c>
    </row>
    <row r="13" spans="1:33" x14ac:dyDescent="0.35">
      <c r="A13" s="52" t="s">
        <v>66</v>
      </c>
      <c r="B13" s="53">
        <v>20214.232675519626</v>
      </c>
      <c r="C13" s="53">
        <v>20615.483937695368</v>
      </c>
      <c r="D13" s="53">
        <v>20305.635089447889</v>
      </c>
      <c r="E13" s="53">
        <v>20260.633841182509</v>
      </c>
      <c r="F13" s="53">
        <v>20291.646800663024</v>
      </c>
      <c r="G13" s="53">
        <v>20454.080188909524</v>
      </c>
      <c r="H13" s="53">
        <v>20154.431069674851</v>
      </c>
      <c r="I13" s="53">
        <v>20136.111359515773</v>
      </c>
      <c r="J13" s="53">
        <v>20150.137737996829</v>
      </c>
      <c r="K13" s="53">
        <v>20241.510457004526</v>
      </c>
      <c r="L13" s="53">
        <v>20177.646781032658</v>
      </c>
      <c r="M13" s="53">
        <v>20275.618322443865</v>
      </c>
      <c r="N13" s="53">
        <v>20366.336750998464</v>
      </c>
      <c r="O13" s="53">
        <v>20421.067685700564</v>
      </c>
      <c r="P13" s="53">
        <v>20567.678140722004</v>
      </c>
      <c r="Q13" s="53">
        <v>20657.588742282947</v>
      </c>
      <c r="R13" s="53">
        <v>20662.15724569805</v>
      </c>
      <c r="S13" s="53">
        <v>20725.096325975097</v>
      </c>
      <c r="T13" s="53">
        <v>20748.536975648887</v>
      </c>
      <c r="U13" s="53">
        <v>20807.82553211031</v>
      </c>
      <c r="V13" s="53">
        <v>20859.416715515435</v>
      </c>
      <c r="W13" s="53">
        <v>20918.494203693517</v>
      </c>
      <c r="X13" s="53">
        <v>20973.042510606469</v>
      </c>
      <c r="Y13" s="53">
        <v>21031.979053660642</v>
      </c>
      <c r="Z13" s="53">
        <v>21053.421488697266</v>
      </c>
      <c r="AA13" s="53">
        <v>21123.083385266487</v>
      </c>
      <c r="AB13" s="53">
        <v>21177.357005062189</v>
      </c>
      <c r="AC13" s="53">
        <v>21261.209627222201</v>
      </c>
      <c r="AD13" s="53">
        <v>21323.64477281084</v>
      </c>
      <c r="AE13" s="53">
        <v>21411.469700237736</v>
      </c>
      <c r="AF13" s="53">
        <v>21499.332862805208</v>
      </c>
      <c r="AG13" s="53">
        <v>21575.072628902191</v>
      </c>
    </row>
    <row r="14" spans="1:33" x14ac:dyDescent="0.35">
      <c r="A14" s="52" t="s">
        <v>67</v>
      </c>
      <c r="B14" s="53">
        <v>25424.603649733323</v>
      </c>
      <c r="C14" s="53">
        <v>25888.150008930592</v>
      </c>
      <c r="D14" s="53">
        <v>25705.003474596913</v>
      </c>
      <c r="E14" s="53">
        <v>25823.449724243867</v>
      </c>
      <c r="F14" s="53">
        <v>25947.910128783788</v>
      </c>
      <c r="G14" s="53">
        <v>26065.182590989334</v>
      </c>
      <c r="H14" s="53">
        <v>25955.833104342724</v>
      </c>
      <c r="I14" s="53">
        <v>25960.685649468029</v>
      </c>
      <c r="J14" s="53">
        <v>25950.67689406942</v>
      </c>
      <c r="K14" s="53">
        <v>26086.12229933557</v>
      </c>
      <c r="L14" s="53">
        <v>26143.71732533634</v>
      </c>
      <c r="M14" s="53">
        <v>26258.002116480668</v>
      </c>
      <c r="N14" s="53">
        <v>26010.20531174857</v>
      </c>
      <c r="O14" s="53">
        <v>26114.075375808068</v>
      </c>
      <c r="P14" s="53">
        <v>26175.519915000066</v>
      </c>
      <c r="Q14" s="53">
        <v>26194.122670133667</v>
      </c>
      <c r="R14" s="53">
        <v>26199.797081962606</v>
      </c>
      <c r="S14" s="53">
        <v>26270.301196508786</v>
      </c>
      <c r="T14" s="53">
        <v>26279.536577072849</v>
      </c>
      <c r="U14" s="53">
        <v>26398.94040120046</v>
      </c>
      <c r="V14" s="53">
        <v>26513.426173375632</v>
      </c>
      <c r="W14" s="53">
        <v>26651.87226580374</v>
      </c>
      <c r="X14" s="53">
        <v>26692.940583513035</v>
      </c>
      <c r="Y14" s="53">
        <v>26842.89979730573</v>
      </c>
      <c r="Z14" s="53">
        <v>26966.035328699578</v>
      </c>
      <c r="AA14" s="53">
        <v>27068.709971185915</v>
      </c>
      <c r="AB14" s="53">
        <v>27154.883487406045</v>
      </c>
      <c r="AC14" s="53">
        <v>27280.609893674649</v>
      </c>
      <c r="AD14" s="53">
        <v>27386.164781691728</v>
      </c>
      <c r="AE14" s="53">
        <v>27544.608676802589</v>
      </c>
      <c r="AF14" s="53">
        <v>27670.025244080287</v>
      </c>
      <c r="AG14" s="53">
        <v>27825.161711306555</v>
      </c>
    </row>
    <row r="15" spans="1:33" x14ac:dyDescent="0.35">
      <c r="A15" s="52" t="s">
        <v>68</v>
      </c>
      <c r="B15" s="53">
        <v>125230.44873973998</v>
      </c>
      <c r="C15" s="53">
        <v>127576.73907714471</v>
      </c>
      <c r="D15" s="53">
        <v>126552.30143948036</v>
      </c>
      <c r="E15" s="53">
        <v>126581.6748218323</v>
      </c>
      <c r="F15" s="53">
        <v>127541.87021666516</v>
      </c>
      <c r="G15" s="53">
        <v>128622.72897208326</v>
      </c>
      <c r="H15" s="53">
        <v>127756.04678472748</v>
      </c>
      <c r="I15" s="53">
        <v>127779.77623275584</v>
      </c>
      <c r="J15" s="53">
        <v>128277.11705028379</v>
      </c>
      <c r="K15" s="53">
        <v>129058.70835058835</v>
      </c>
      <c r="L15" s="53">
        <v>129256.19852955436</v>
      </c>
      <c r="M15" s="53">
        <v>130037.59514092974</v>
      </c>
      <c r="N15" s="53">
        <v>130505.4578145665</v>
      </c>
      <c r="O15" s="53">
        <v>131068.45062984526</v>
      </c>
      <c r="P15" s="53">
        <v>131471.84710762967</v>
      </c>
      <c r="Q15" s="53">
        <v>132071.24466139299</v>
      </c>
      <c r="R15" s="53">
        <v>132383.84827907645</v>
      </c>
      <c r="S15" s="53">
        <v>133102.81248142588</v>
      </c>
      <c r="T15" s="53">
        <v>133762.89271134854</v>
      </c>
      <c r="U15" s="53">
        <v>134447.08518220726</v>
      </c>
      <c r="V15" s="53">
        <v>135142.77376656476</v>
      </c>
      <c r="W15" s="53">
        <v>135853.37289125859</v>
      </c>
      <c r="X15" s="53">
        <v>136712.20060168012</v>
      </c>
      <c r="Y15" s="53">
        <v>137546.0326586545</v>
      </c>
      <c r="Z15" s="53">
        <v>137738.2258041921</v>
      </c>
      <c r="AA15" s="53">
        <v>138299.38567376527</v>
      </c>
      <c r="AB15" s="53">
        <v>138811.00048891161</v>
      </c>
      <c r="AC15" s="53">
        <v>139180.96094898082</v>
      </c>
      <c r="AD15" s="53">
        <v>139524.82465732965</v>
      </c>
      <c r="AE15" s="53">
        <v>140008.35447184124</v>
      </c>
      <c r="AF15" s="53">
        <v>140571.49447285788</v>
      </c>
      <c r="AG15" s="53">
        <v>140976.19897730541</v>
      </c>
    </row>
    <row r="16" spans="1:33" x14ac:dyDescent="0.35">
      <c r="A16" s="50" t="s">
        <v>69</v>
      </c>
      <c r="B16" s="51">
        <v>1680188.3127015955</v>
      </c>
      <c r="C16" s="51">
        <v>1675763.2316420132</v>
      </c>
      <c r="D16" s="51">
        <v>1684274.767412967</v>
      </c>
      <c r="E16" s="51">
        <v>1686722.0942003208</v>
      </c>
      <c r="F16" s="51">
        <v>1680317.434454547</v>
      </c>
      <c r="G16" s="51">
        <v>1681657.1930389968</v>
      </c>
      <c r="H16" s="51">
        <v>1684468.3698405654</v>
      </c>
      <c r="I16" s="51">
        <v>1693915.8104598881</v>
      </c>
      <c r="J16" s="51">
        <v>1700285.7417668146</v>
      </c>
      <c r="K16" s="51">
        <v>1706600.9412529117</v>
      </c>
      <c r="L16" s="51">
        <v>1713973.0043930409</v>
      </c>
      <c r="M16" s="51">
        <v>1713442.1153183582</v>
      </c>
      <c r="N16" s="51">
        <v>1706601.6487136162</v>
      </c>
      <c r="O16" s="51">
        <v>1712924.7221998032</v>
      </c>
      <c r="P16" s="51">
        <v>1713321.445925826</v>
      </c>
      <c r="Q16" s="51">
        <v>1707869.3019239912</v>
      </c>
      <c r="R16" s="51">
        <v>1707812.3672732972</v>
      </c>
      <c r="S16" s="51">
        <v>1707955.1127652421</v>
      </c>
      <c r="T16" s="51">
        <v>1711419.7270715677</v>
      </c>
      <c r="U16" s="51">
        <v>1714436.1958932322</v>
      </c>
      <c r="V16" s="51">
        <v>1716970.1469545539</v>
      </c>
      <c r="W16" s="51">
        <v>1721768.0420312881</v>
      </c>
      <c r="X16" s="51">
        <v>1729545.2214150743</v>
      </c>
      <c r="Y16" s="51">
        <v>1733907.5156194966</v>
      </c>
      <c r="Z16" s="51">
        <v>1736345.3402023644</v>
      </c>
      <c r="AA16" s="51">
        <v>1738978.8737029531</v>
      </c>
      <c r="AB16" s="51">
        <v>1743790.0716999148</v>
      </c>
      <c r="AC16" s="51">
        <v>1749175.952360379</v>
      </c>
      <c r="AD16" s="51">
        <v>1753805.0946542947</v>
      </c>
      <c r="AE16" s="51">
        <v>1757473.6099414774</v>
      </c>
      <c r="AF16" s="51">
        <v>1761264.5716870008</v>
      </c>
      <c r="AG16" s="51">
        <v>1764399.9045388396</v>
      </c>
    </row>
    <row r="17" spans="1:33" x14ac:dyDescent="0.35">
      <c r="A17" s="52" t="s">
        <v>70</v>
      </c>
      <c r="B17" s="53">
        <v>804143.70077322097</v>
      </c>
      <c r="C17" s="53">
        <v>807770.94222079741</v>
      </c>
      <c r="D17" s="53">
        <v>815451.2314844504</v>
      </c>
      <c r="E17" s="53">
        <v>822310.06557134085</v>
      </c>
      <c r="F17" s="53">
        <v>823873.41287536558</v>
      </c>
      <c r="G17" s="53">
        <v>829640.54846549954</v>
      </c>
      <c r="H17" s="53">
        <v>835372.83904078952</v>
      </c>
      <c r="I17" s="53">
        <v>840132.94898086356</v>
      </c>
      <c r="J17" s="53">
        <v>843824.42981903441</v>
      </c>
      <c r="K17" s="53">
        <v>848597.84543018043</v>
      </c>
      <c r="L17" s="53">
        <v>850493.21118950972</v>
      </c>
      <c r="M17" s="53">
        <v>850371.17005862389</v>
      </c>
      <c r="N17" s="53">
        <v>851236.17461079592</v>
      </c>
      <c r="O17" s="53">
        <v>853754.71970652114</v>
      </c>
      <c r="P17" s="53">
        <v>852974.74203894834</v>
      </c>
      <c r="Q17" s="53">
        <v>848610.12726972427</v>
      </c>
      <c r="R17" s="53">
        <v>845486.91464602249</v>
      </c>
      <c r="S17" s="53">
        <v>842224.90159910894</v>
      </c>
      <c r="T17" s="53">
        <v>841320.64629437088</v>
      </c>
      <c r="U17" s="53">
        <v>839708.2031144941</v>
      </c>
      <c r="V17" s="53">
        <v>837849.90296973754</v>
      </c>
      <c r="W17" s="53">
        <v>837319.17201532552</v>
      </c>
      <c r="X17" s="53">
        <v>838492.90105768968</v>
      </c>
      <c r="Y17" s="53">
        <v>837879.62102110195</v>
      </c>
      <c r="Z17" s="53">
        <v>836623.8122175259</v>
      </c>
      <c r="AA17" s="53">
        <v>835284.87629345525</v>
      </c>
      <c r="AB17" s="53">
        <v>835517.75973167771</v>
      </c>
      <c r="AC17" s="53">
        <v>835762.16395573702</v>
      </c>
      <c r="AD17" s="53">
        <v>835771.38233544666</v>
      </c>
      <c r="AE17" s="53">
        <v>835630.22466659488</v>
      </c>
      <c r="AF17" s="53">
        <v>835909.56782777468</v>
      </c>
      <c r="AG17" s="53">
        <v>835874.73093484028</v>
      </c>
    </row>
    <row r="18" spans="1:33" x14ac:dyDescent="0.35">
      <c r="A18" s="52" t="s">
        <v>71</v>
      </c>
      <c r="B18" s="53">
        <v>817804.50918193313</v>
      </c>
      <c r="C18" s="53">
        <v>809364.74787536717</v>
      </c>
      <c r="D18" s="53">
        <v>809657.49219494394</v>
      </c>
      <c r="E18" s="53">
        <v>804697.37087857688</v>
      </c>
      <c r="F18" s="53">
        <v>796335.05858707288</v>
      </c>
      <c r="G18" s="53">
        <v>791674.68079340551</v>
      </c>
      <c r="H18" s="53">
        <v>788482.73791659647</v>
      </c>
      <c r="I18" s="53">
        <v>792709.47091813479</v>
      </c>
      <c r="J18" s="53">
        <v>794966.14161240729</v>
      </c>
      <c r="K18" s="53">
        <v>796247.42760998523</v>
      </c>
      <c r="L18" s="53">
        <v>801345.70779843582</v>
      </c>
      <c r="M18" s="53">
        <v>800590.58700864215</v>
      </c>
      <c r="N18" s="53">
        <v>792566.73141234368</v>
      </c>
      <c r="O18" s="53">
        <v>795962.97324244794</v>
      </c>
      <c r="P18" s="53">
        <v>796765.69661841355</v>
      </c>
      <c r="Q18" s="53">
        <v>795066.13050376205</v>
      </c>
      <c r="R18" s="53">
        <v>797796.01376004994</v>
      </c>
      <c r="S18" s="53">
        <v>800692.54639969661</v>
      </c>
      <c r="T18" s="53">
        <v>804626.41466345114</v>
      </c>
      <c r="U18" s="53">
        <v>808790.55826796102</v>
      </c>
      <c r="V18" s="53">
        <v>812782.61076179892</v>
      </c>
      <c r="W18" s="53">
        <v>817758.00074666273</v>
      </c>
      <c r="X18" s="53">
        <v>824023.75063322566</v>
      </c>
      <c r="Y18" s="53">
        <v>828524.06400952162</v>
      </c>
      <c r="Z18" s="53">
        <v>831919.9275951162</v>
      </c>
      <c r="AA18" s="53">
        <v>835345.18776826723</v>
      </c>
      <c r="AB18" s="53">
        <v>839522.16726272297</v>
      </c>
      <c r="AC18" s="53">
        <v>844099.04497921758</v>
      </c>
      <c r="AD18" s="53">
        <v>848189.08764759521</v>
      </c>
      <c r="AE18" s="53">
        <v>851464.29203037091</v>
      </c>
      <c r="AF18" s="53">
        <v>854435.75456734607</v>
      </c>
      <c r="AG18" s="53">
        <v>857051.91573489795</v>
      </c>
    </row>
    <row r="19" spans="1:33" x14ac:dyDescent="0.35">
      <c r="A19" s="52" t="s">
        <v>72</v>
      </c>
      <c r="B19" s="53">
        <v>58240.102746441182</v>
      </c>
      <c r="C19" s="53">
        <v>58627.541545848326</v>
      </c>
      <c r="D19" s="53">
        <v>59166.043733573315</v>
      </c>
      <c r="E19" s="53">
        <v>59714.657750402985</v>
      </c>
      <c r="F19" s="53">
        <v>60108.962992108638</v>
      </c>
      <c r="G19" s="53">
        <v>60341.96378009161</v>
      </c>
      <c r="H19" s="53">
        <v>60612.79288317894</v>
      </c>
      <c r="I19" s="53">
        <v>61073.390560890628</v>
      </c>
      <c r="J19" s="53">
        <v>61495.170335373325</v>
      </c>
      <c r="K19" s="53">
        <v>61755.668212745935</v>
      </c>
      <c r="L19" s="53">
        <v>62134.085405095349</v>
      </c>
      <c r="M19" s="53">
        <v>62480.358251092031</v>
      </c>
      <c r="N19" s="53">
        <v>62798.742690476072</v>
      </c>
      <c r="O19" s="53">
        <v>63207.029250833963</v>
      </c>
      <c r="P19" s="53">
        <v>63581.007268463887</v>
      </c>
      <c r="Q19" s="53">
        <v>64193.044150504138</v>
      </c>
      <c r="R19" s="53">
        <v>64529.438867224417</v>
      </c>
      <c r="S19" s="53">
        <v>65037.664766437214</v>
      </c>
      <c r="T19" s="53">
        <v>65472.666113745698</v>
      </c>
      <c r="U19" s="53">
        <v>65937.434510777792</v>
      </c>
      <c r="V19" s="53">
        <v>66337.63322301727</v>
      </c>
      <c r="W19" s="53">
        <v>66690.869269300063</v>
      </c>
      <c r="X19" s="53">
        <v>67028.5697241585</v>
      </c>
      <c r="Y19" s="53">
        <v>67503.830588872937</v>
      </c>
      <c r="Z19" s="53">
        <v>67801.600389722254</v>
      </c>
      <c r="AA19" s="53">
        <v>68348.809641230269</v>
      </c>
      <c r="AB19" s="53">
        <v>68750.1447055139</v>
      </c>
      <c r="AC19" s="53">
        <v>69314.743425424604</v>
      </c>
      <c r="AD19" s="53">
        <v>69844.624671252983</v>
      </c>
      <c r="AE19" s="53">
        <v>70379.093244511925</v>
      </c>
      <c r="AF19" s="53">
        <v>70919.249291879096</v>
      </c>
      <c r="AG19" s="53">
        <v>71473.257869101566</v>
      </c>
    </row>
    <row r="20" spans="1:33" x14ac:dyDescent="0.35">
      <c r="A20" s="50" t="s">
        <v>73</v>
      </c>
      <c r="B20" s="51">
        <v>71607.85728883493</v>
      </c>
      <c r="C20" s="51">
        <v>75403.965031976753</v>
      </c>
      <c r="D20" s="51">
        <v>87411.778950317501</v>
      </c>
      <c r="E20" s="51">
        <v>101451.04947438462</v>
      </c>
      <c r="F20" s="51">
        <v>117781.32747537387</v>
      </c>
      <c r="G20" s="51">
        <v>133217.78811862788</v>
      </c>
      <c r="H20" s="51">
        <v>148464.44501749994</v>
      </c>
      <c r="I20" s="51">
        <v>162327.19756030559</v>
      </c>
      <c r="J20" s="51">
        <v>175492.69974110695</v>
      </c>
      <c r="K20" s="51">
        <v>186842.09663925375</v>
      </c>
      <c r="L20" s="51">
        <v>197165.49126205398</v>
      </c>
      <c r="M20" s="51">
        <v>207769.81301481393</v>
      </c>
      <c r="N20" s="51">
        <v>218596.57010871699</v>
      </c>
      <c r="O20" s="51">
        <v>230590.16115011525</v>
      </c>
      <c r="P20" s="51">
        <v>243063.70403306669</v>
      </c>
      <c r="Q20" s="51">
        <v>256279.69204938371</v>
      </c>
      <c r="R20" s="51">
        <v>270451.85528564535</v>
      </c>
      <c r="S20" s="51">
        <v>285524.33275396936</v>
      </c>
      <c r="T20" s="51">
        <v>301519.09010019869</v>
      </c>
      <c r="U20" s="51">
        <v>318138.00190755556</v>
      </c>
      <c r="V20" s="51">
        <v>335127.83574880782</v>
      </c>
      <c r="W20" s="51">
        <v>352434.62663312152</v>
      </c>
      <c r="X20" s="51">
        <v>369881.04404051608</v>
      </c>
      <c r="Y20" s="51">
        <v>386950.52720302279</v>
      </c>
      <c r="Z20" s="51">
        <v>403478.47353930032</v>
      </c>
      <c r="AA20" s="51">
        <v>419545.73314819194</v>
      </c>
      <c r="AB20" s="51">
        <v>435043.04634674598</v>
      </c>
      <c r="AC20" s="51">
        <v>449862.77045088366</v>
      </c>
      <c r="AD20" s="51">
        <v>463893.91390321456</v>
      </c>
      <c r="AE20" s="51">
        <v>477083.36295121902</v>
      </c>
      <c r="AF20" s="51">
        <v>489744.82278022531</v>
      </c>
      <c r="AG20" s="51">
        <v>501822.91673059127</v>
      </c>
    </row>
    <row r="21" spans="1:33" x14ac:dyDescent="0.35">
      <c r="A21" s="52" t="s">
        <v>74</v>
      </c>
      <c r="B21" s="53">
        <v>7037.0594966236713</v>
      </c>
      <c r="C21" s="53">
        <v>9987.4593056840931</v>
      </c>
      <c r="D21" s="53">
        <v>21194.567394056816</v>
      </c>
      <c r="E21" s="53">
        <v>34429.587637342949</v>
      </c>
      <c r="F21" s="53">
        <v>50051.225688826024</v>
      </c>
      <c r="G21" s="53">
        <v>64933.416574105751</v>
      </c>
      <c r="H21" s="53">
        <v>79461.243009032347</v>
      </c>
      <c r="I21" s="53">
        <v>92492.513958630283</v>
      </c>
      <c r="J21" s="53">
        <v>104664.8375447727</v>
      </c>
      <c r="K21" s="53">
        <v>115208.07422167064</v>
      </c>
      <c r="L21" s="53">
        <v>124786.26752609057</v>
      </c>
      <c r="M21" s="53">
        <v>134744.32450559718</v>
      </c>
      <c r="N21" s="53">
        <v>145181.54574398469</v>
      </c>
      <c r="O21" s="53">
        <v>156463.15102324571</v>
      </c>
      <c r="P21" s="53">
        <v>168403.53145312611</v>
      </c>
      <c r="Q21" s="53">
        <v>181209.58058720556</v>
      </c>
      <c r="R21" s="53">
        <v>194996.30148074985</v>
      </c>
      <c r="S21" s="53">
        <v>209765.45297927147</v>
      </c>
      <c r="T21" s="53">
        <v>225452.14782493084</v>
      </c>
      <c r="U21" s="53">
        <v>241799.7539418833</v>
      </c>
      <c r="V21" s="53">
        <v>258513.65319878489</v>
      </c>
      <c r="W21" s="53">
        <v>275544.61426472414</v>
      </c>
      <c r="X21" s="53">
        <v>292714.95636546088</v>
      </c>
      <c r="Y21" s="53">
        <v>309600.66163382214</v>
      </c>
      <c r="Z21" s="53">
        <v>325947.07651389099</v>
      </c>
      <c r="AA21" s="53">
        <v>341839.14854414185</v>
      </c>
      <c r="AB21" s="53">
        <v>357203.24942793808</v>
      </c>
      <c r="AC21" s="53">
        <v>371935.31100544374</v>
      </c>
      <c r="AD21" s="53">
        <v>385828.32531879417</v>
      </c>
      <c r="AE21" s="53">
        <v>398924.7623606447</v>
      </c>
      <c r="AF21" s="53">
        <v>411410.18866172532</v>
      </c>
      <c r="AG21" s="53">
        <v>423288.20883518708</v>
      </c>
    </row>
    <row r="22" spans="1:33" x14ac:dyDescent="0.35">
      <c r="A22" s="52" t="s">
        <v>75</v>
      </c>
      <c r="B22" s="53">
        <v>63469.975558645441</v>
      </c>
      <c r="C22" s="53">
        <v>64316.124117485197</v>
      </c>
      <c r="D22" s="53">
        <v>65110.212941268648</v>
      </c>
      <c r="E22" s="53">
        <v>65905.020918992566</v>
      </c>
      <c r="F22" s="53">
        <v>66601.48335489523</v>
      </c>
      <c r="G22" s="53">
        <v>67159.266427083232</v>
      </c>
      <c r="H22" s="53">
        <v>67877.898680449754</v>
      </c>
      <c r="I22" s="53">
        <v>68701.72093518186</v>
      </c>
      <c r="J22" s="53">
        <v>69677.100502367321</v>
      </c>
      <c r="K22" s="53">
        <v>70475.713425582013</v>
      </c>
      <c r="L22" s="53">
        <v>71213.874476761659</v>
      </c>
      <c r="M22" s="53">
        <v>71849.165318037703</v>
      </c>
      <c r="N22" s="53">
        <v>72230.555451906868</v>
      </c>
      <c r="O22" s="53">
        <v>72940.29412668338</v>
      </c>
      <c r="P22" s="53">
        <v>73467.725805212351</v>
      </c>
      <c r="Q22" s="53">
        <v>73875.851328488061</v>
      </c>
      <c r="R22" s="53">
        <v>74259.759401757969</v>
      </c>
      <c r="S22" s="53">
        <v>74559.963220262449</v>
      </c>
      <c r="T22" s="53">
        <v>74867.194645160096</v>
      </c>
      <c r="U22" s="53">
        <v>75138.172428981779</v>
      </c>
      <c r="V22" s="53">
        <v>75414.89237291507</v>
      </c>
      <c r="W22" s="53">
        <v>75689.969595460905</v>
      </c>
      <c r="X22" s="53">
        <v>75964.086118940948</v>
      </c>
      <c r="Y22" s="53">
        <v>76147.753232784424</v>
      </c>
      <c r="Z22" s="53">
        <v>76330.157123850367</v>
      </c>
      <c r="AA22" s="53">
        <v>76506.039913438653</v>
      </c>
      <c r="AB22" s="53">
        <v>76640.890434021741</v>
      </c>
      <c r="AC22" s="53">
        <v>76730.058946482852</v>
      </c>
      <c r="AD22" s="53">
        <v>76873.353657312779</v>
      </c>
      <c r="AE22" s="53">
        <v>76970.263218754684</v>
      </c>
      <c r="AF22" s="53">
        <v>77151.371990722968</v>
      </c>
      <c r="AG22" s="53">
        <v>77356.763301556668</v>
      </c>
    </row>
    <row r="23" spans="1:33" x14ac:dyDescent="0.35">
      <c r="A23" s="52" t="s">
        <v>76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 s="53">
        <v>0</v>
      </c>
      <c r="Z23" s="53">
        <v>0</v>
      </c>
      <c r="AA23" s="53">
        <v>0</v>
      </c>
      <c r="AB23" s="53">
        <v>0</v>
      </c>
      <c r="AC23" s="53">
        <v>0</v>
      </c>
      <c r="AD23" s="53">
        <v>0</v>
      </c>
      <c r="AE23" s="53">
        <v>0</v>
      </c>
      <c r="AF23" s="53">
        <v>0</v>
      </c>
      <c r="AG23" s="53">
        <v>0</v>
      </c>
    </row>
    <row r="24" spans="1:33" x14ac:dyDescent="0.35">
      <c r="A24" s="52" t="s">
        <v>77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</row>
    <row r="25" spans="1:33" x14ac:dyDescent="0.35">
      <c r="A25" s="52" t="s">
        <v>78</v>
      </c>
      <c r="B25" s="53">
        <v>1100.8222335658033</v>
      </c>
      <c r="C25" s="53">
        <v>1100.3816088074793</v>
      </c>
      <c r="D25" s="53">
        <v>1106.9986149920221</v>
      </c>
      <c r="E25" s="53">
        <v>1116.4409180490954</v>
      </c>
      <c r="F25" s="53">
        <v>1128.6184316526108</v>
      </c>
      <c r="G25" s="53">
        <v>1125.1051174388842</v>
      </c>
      <c r="H25" s="53">
        <v>1125.3033280178192</v>
      </c>
      <c r="I25" s="53">
        <v>1132.9626664934942</v>
      </c>
      <c r="J25" s="53">
        <v>1150.7616939668749</v>
      </c>
      <c r="K25" s="53">
        <v>1158.3089920011059</v>
      </c>
      <c r="L25" s="53">
        <v>1165.3492592017171</v>
      </c>
      <c r="M25" s="53">
        <v>1176.3231911791138</v>
      </c>
      <c r="N25" s="53">
        <v>1184.4689128253856</v>
      </c>
      <c r="O25" s="53">
        <v>1186.7160001862919</v>
      </c>
      <c r="P25" s="53">
        <v>1192.446774728149</v>
      </c>
      <c r="Q25" s="53">
        <v>1194.2601336900416</v>
      </c>
      <c r="R25" s="53">
        <v>1195.7944031375503</v>
      </c>
      <c r="S25" s="53">
        <v>1198.9165544354562</v>
      </c>
      <c r="T25" s="53">
        <v>1199.7476301076715</v>
      </c>
      <c r="U25" s="53">
        <v>1200.0755366903795</v>
      </c>
      <c r="V25" s="53">
        <v>1199.2901771078762</v>
      </c>
      <c r="W25" s="53">
        <v>1200.0427729364981</v>
      </c>
      <c r="X25" s="53">
        <v>1202.0015561142725</v>
      </c>
      <c r="Y25" s="53">
        <v>1202.1123364162459</v>
      </c>
      <c r="Z25" s="53">
        <v>1201.2399015591782</v>
      </c>
      <c r="AA25" s="53">
        <v>1200.5446906114839</v>
      </c>
      <c r="AB25" s="53">
        <v>1198.9064847861782</v>
      </c>
      <c r="AC25" s="53">
        <v>1197.4004989570656</v>
      </c>
      <c r="AD25" s="53">
        <v>1192.2349271077408</v>
      </c>
      <c r="AE25" s="53">
        <v>1188.3373718196051</v>
      </c>
      <c r="AF25" s="53">
        <v>1183.2621277769877</v>
      </c>
      <c r="AG25" s="53">
        <v>1177.9445938475535</v>
      </c>
    </row>
    <row r="26" spans="1:33" x14ac:dyDescent="0.35">
      <c r="A26" s="54" t="s">
        <v>141</v>
      </c>
      <c r="B26" s="55">
        <v>0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</row>
    <row r="27" spans="1:33" x14ac:dyDescent="0.35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</row>
    <row r="28" spans="1:33" x14ac:dyDescent="0.35">
      <c r="A28" s="9" t="s">
        <v>142</v>
      </c>
      <c r="B28" s="10">
        <v>2019</v>
      </c>
      <c r="C28" s="10">
        <v>2020</v>
      </c>
      <c r="D28" s="10">
        <v>2021</v>
      </c>
      <c r="E28" s="10">
        <v>2022</v>
      </c>
      <c r="F28" s="10">
        <v>2023</v>
      </c>
      <c r="G28" s="10">
        <v>2024</v>
      </c>
      <c r="H28" s="10">
        <v>2025</v>
      </c>
      <c r="I28" s="10">
        <v>2026</v>
      </c>
      <c r="J28" s="10">
        <v>2027</v>
      </c>
      <c r="K28" s="10">
        <v>2028</v>
      </c>
      <c r="L28" s="10">
        <v>2029</v>
      </c>
      <c r="M28" s="10">
        <v>2030</v>
      </c>
      <c r="N28" s="10">
        <v>2031</v>
      </c>
      <c r="O28" s="10">
        <v>2032</v>
      </c>
      <c r="P28" s="10">
        <v>2033</v>
      </c>
      <c r="Q28" s="10">
        <v>2034</v>
      </c>
      <c r="R28" s="10">
        <v>2035</v>
      </c>
      <c r="S28" s="10">
        <v>2036</v>
      </c>
      <c r="T28" s="10">
        <v>2037</v>
      </c>
      <c r="U28" s="10">
        <v>2038</v>
      </c>
      <c r="V28" s="10">
        <v>2039</v>
      </c>
      <c r="W28" s="10">
        <v>2040</v>
      </c>
      <c r="X28" s="10">
        <v>2041</v>
      </c>
      <c r="Y28" s="10">
        <v>2042</v>
      </c>
      <c r="Z28" s="10">
        <v>2043</v>
      </c>
      <c r="AA28" s="10">
        <v>2044</v>
      </c>
      <c r="AB28" s="10">
        <v>2045</v>
      </c>
      <c r="AC28" s="10">
        <v>2046</v>
      </c>
      <c r="AD28" s="10">
        <v>2047</v>
      </c>
      <c r="AE28" s="10">
        <v>2048</v>
      </c>
      <c r="AF28" s="10">
        <v>2049</v>
      </c>
      <c r="AG28" s="10">
        <v>2050</v>
      </c>
    </row>
    <row r="29" spans="1:33" x14ac:dyDescent="0.35">
      <c r="A29" s="14" t="s">
        <v>55</v>
      </c>
      <c r="B29" s="15">
        <v>300521.12186149333</v>
      </c>
      <c r="C29" s="15">
        <v>299464.64877299831</v>
      </c>
      <c r="D29" s="15">
        <v>301149.41758483194</v>
      </c>
      <c r="E29" s="15">
        <v>302954.47685970383</v>
      </c>
      <c r="F29" s="15">
        <v>304167.60991031624</v>
      </c>
      <c r="G29" s="15">
        <v>307218.65524737578</v>
      </c>
      <c r="H29" s="15">
        <v>310051.70948618767</v>
      </c>
      <c r="I29" s="15">
        <v>314680.44592489005</v>
      </c>
      <c r="J29" s="15">
        <v>319882.51266526442</v>
      </c>
      <c r="K29" s="15">
        <v>324818.26279725478</v>
      </c>
      <c r="L29" s="15">
        <v>328307.9904395456</v>
      </c>
      <c r="M29" s="15">
        <v>332438.5998385881</v>
      </c>
      <c r="N29" s="15">
        <v>335300.85646611091</v>
      </c>
      <c r="O29" s="15">
        <v>340323.61297257472</v>
      </c>
      <c r="P29" s="15">
        <v>345155.78607844451</v>
      </c>
      <c r="Q29" s="15">
        <v>350210.18503466906</v>
      </c>
      <c r="R29" s="15">
        <v>355580.43193188484</v>
      </c>
      <c r="S29" s="15">
        <v>361165.92906681151</v>
      </c>
      <c r="T29" s="15">
        <v>368025.49039004749</v>
      </c>
      <c r="U29" s="15">
        <v>374111.35438190232</v>
      </c>
      <c r="V29" s="15">
        <v>379550.15636440919</v>
      </c>
      <c r="W29" s="15">
        <v>385144.85632512672</v>
      </c>
      <c r="X29" s="15">
        <v>390777.14794650901</v>
      </c>
      <c r="Y29" s="15">
        <v>396230.91995493928</v>
      </c>
      <c r="Z29" s="15">
        <v>400820.46979695349</v>
      </c>
      <c r="AA29" s="15">
        <v>405995.67749909341</v>
      </c>
      <c r="AB29" s="15">
        <v>412743.74446086079</v>
      </c>
      <c r="AC29" s="15">
        <v>418020.92868671822</v>
      </c>
      <c r="AD29" s="15">
        <v>423072.82754872169</v>
      </c>
      <c r="AE29" s="15">
        <v>429978.31186927785</v>
      </c>
      <c r="AF29" s="15">
        <v>435415.23154988687</v>
      </c>
      <c r="AG29" s="15">
        <v>440665.73054836504</v>
      </c>
    </row>
    <row r="30" spans="1:33" x14ac:dyDescent="0.35">
      <c r="A30" s="48" t="s">
        <v>56</v>
      </c>
      <c r="B30" s="49">
        <v>300521.12186149333</v>
      </c>
      <c r="C30" s="49">
        <v>299464.64877299831</v>
      </c>
      <c r="D30" s="49">
        <v>301149.41758483194</v>
      </c>
      <c r="E30" s="49">
        <v>302954.47685970383</v>
      </c>
      <c r="F30" s="49">
        <v>304167.60991031624</v>
      </c>
      <c r="G30" s="49">
        <v>307218.65524737578</v>
      </c>
      <c r="H30" s="49">
        <v>310051.70948618767</v>
      </c>
      <c r="I30" s="49">
        <v>314680.44592489005</v>
      </c>
      <c r="J30" s="49">
        <v>319882.51266526442</v>
      </c>
      <c r="K30" s="49">
        <v>324818.26279725478</v>
      </c>
      <c r="L30" s="49">
        <v>328307.9904395456</v>
      </c>
      <c r="M30" s="49">
        <v>332438.5998385881</v>
      </c>
      <c r="N30" s="49">
        <v>335300.85646611091</v>
      </c>
      <c r="O30" s="49">
        <v>340323.61297257472</v>
      </c>
      <c r="P30" s="49">
        <v>345155.78607844451</v>
      </c>
      <c r="Q30" s="49">
        <v>350210.18503466906</v>
      </c>
      <c r="R30" s="49">
        <v>355580.43193188484</v>
      </c>
      <c r="S30" s="49">
        <v>361165.92906681151</v>
      </c>
      <c r="T30" s="49">
        <v>368025.49039004749</v>
      </c>
      <c r="U30" s="49">
        <v>374111.35438190232</v>
      </c>
      <c r="V30" s="49">
        <v>379550.15636440919</v>
      </c>
      <c r="W30" s="49">
        <v>385144.85632512672</v>
      </c>
      <c r="X30" s="49">
        <v>390777.14794650901</v>
      </c>
      <c r="Y30" s="49">
        <v>396230.91995493928</v>
      </c>
      <c r="Z30" s="49">
        <v>400820.46979695349</v>
      </c>
      <c r="AA30" s="49">
        <v>405995.67749909341</v>
      </c>
      <c r="AB30" s="49">
        <v>412743.74446086079</v>
      </c>
      <c r="AC30" s="49">
        <v>418020.92868671822</v>
      </c>
      <c r="AD30" s="49">
        <v>423072.82754872169</v>
      </c>
      <c r="AE30" s="49">
        <v>429978.31186927785</v>
      </c>
      <c r="AF30" s="49">
        <v>435415.23154988687</v>
      </c>
      <c r="AG30" s="49">
        <v>440665.73054836504</v>
      </c>
    </row>
    <row r="31" spans="1:33" x14ac:dyDescent="0.35">
      <c r="A31" s="50" t="s">
        <v>57</v>
      </c>
      <c r="B31" s="51">
        <v>93021.219111384373</v>
      </c>
      <c r="C31" s="51">
        <v>93508.104645746818</v>
      </c>
      <c r="D31" s="51">
        <v>93867.67421861169</v>
      </c>
      <c r="E31" s="51">
        <v>94983.459853088294</v>
      </c>
      <c r="F31" s="51">
        <v>95419.285919281596</v>
      </c>
      <c r="G31" s="51">
        <v>96158.970057532817</v>
      </c>
      <c r="H31" s="51">
        <v>96797.400162050355</v>
      </c>
      <c r="I31" s="51">
        <v>97894.357174996374</v>
      </c>
      <c r="J31" s="51">
        <v>99320.020751024407</v>
      </c>
      <c r="K31" s="51">
        <v>100979.6308216497</v>
      </c>
      <c r="L31" s="51">
        <v>101991.19243551278</v>
      </c>
      <c r="M31" s="51">
        <v>103401.70044169198</v>
      </c>
      <c r="N31" s="51">
        <v>104715.31080014465</v>
      </c>
      <c r="O31" s="51">
        <v>106153.44001717665</v>
      </c>
      <c r="P31" s="51">
        <v>107572.94180257821</v>
      </c>
      <c r="Q31" s="51">
        <v>109018.24683892833</v>
      </c>
      <c r="R31" s="51">
        <v>110295.21024450033</v>
      </c>
      <c r="S31" s="51">
        <v>111764.28313093784</v>
      </c>
      <c r="T31" s="51">
        <v>113294.29105988881</v>
      </c>
      <c r="U31" s="51">
        <v>114950.04708149387</v>
      </c>
      <c r="V31" s="51">
        <v>116432.22617086997</v>
      </c>
      <c r="W31" s="51">
        <v>117955.17688185144</v>
      </c>
      <c r="X31" s="51">
        <v>119456.82893805782</v>
      </c>
      <c r="Y31" s="51">
        <v>121187.37323370739</v>
      </c>
      <c r="Z31" s="51">
        <v>122546.77485603293</v>
      </c>
      <c r="AA31" s="51">
        <v>124259.72446742878</v>
      </c>
      <c r="AB31" s="51">
        <v>126302.02456787835</v>
      </c>
      <c r="AC31" s="51">
        <v>128403.85687942852</v>
      </c>
      <c r="AD31" s="51">
        <v>130044.3293738272</v>
      </c>
      <c r="AE31" s="51">
        <v>132907.74926053171</v>
      </c>
      <c r="AF31" s="51">
        <v>135183.56982715349</v>
      </c>
      <c r="AG31" s="51">
        <v>137539.39974902707</v>
      </c>
    </row>
    <row r="32" spans="1:33" x14ac:dyDescent="0.35">
      <c r="A32" s="52" t="s">
        <v>58</v>
      </c>
      <c r="B32" s="53">
        <v>2449.2254134596469</v>
      </c>
      <c r="C32" s="53">
        <v>2435.6144965777066</v>
      </c>
      <c r="D32" s="53">
        <v>2425.214733873051</v>
      </c>
      <c r="E32" s="53">
        <v>2439.5735678406286</v>
      </c>
      <c r="F32" s="53">
        <v>2433.1654473276808</v>
      </c>
      <c r="G32" s="53">
        <v>2375.3879809672089</v>
      </c>
      <c r="H32" s="53">
        <v>2377.5716276021767</v>
      </c>
      <c r="I32" s="53">
        <v>2407.966371219391</v>
      </c>
      <c r="J32" s="53">
        <v>2446.9936861415954</v>
      </c>
      <c r="K32" s="53">
        <v>2499.90766463616</v>
      </c>
      <c r="L32" s="53">
        <v>2528.6162166541749</v>
      </c>
      <c r="M32" s="53">
        <v>2533.5938143118615</v>
      </c>
      <c r="N32" s="53">
        <v>2537.360104193091</v>
      </c>
      <c r="O32" s="53">
        <v>2562.5234021694155</v>
      </c>
      <c r="P32" s="53">
        <v>2574.4982096635836</v>
      </c>
      <c r="Q32" s="53">
        <v>2596.7450031578264</v>
      </c>
      <c r="R32" s="53">
        <v>2614.483059268855</v>
      </c>
      <c r="S32" s="53">
        <v>2613.8965177174978</v>
      </c>
      <c r="T32" s="53">
        <v>2664.9842197945095</v>
      </c>
      <c r="U32" s="53">
        <v>2710.5459741505174</v>
      </c>
      <c r="V32" s="53">
        <v>2758.2789990296128</v>
      </c>
      <c r="W32" s="53">
        <v>2832.1324715817564</v>
      </c>
      <c r="X32" s="53">
        <v>2915.2558000409076</v>
      </c>
      <c r="Y32" s="53">
        <v>3018.831846548193</v>
      </c>
      <c r="Z32" s="53">
        <v>3119.6157318440964</v>
      </c>
      <c r="AA32" s="53">
        <v>3264.1177412140773</v>
      </c>
      <c r="AB32" s="53">
        <v>3410.5390770266445</v>
      </c>
      <c r="AC32" s="53">
        <v>3608.3099912245684</v>
      </c>
      <c r="AD32" s="53">
        <v>3702.5382352188371</v>
      </c>
      <c r="AE32" s="53">
        <v>3773.0920762457949</v>
      </c>
      <c r="AF32" s="53">
        <v>3906.235478779995</v>
      </c>
      <c r="AG32" s="53">
        <v>3983.6295118095859</v>
      </c>
    </row>
    <row r="33" spans="1:33" x14ac:dyDescent="0.35">
      <c r="A33" s="52" t="s">
        <v>59</v>
      </c>
      <c r="B33" s="53">
        <v>4277.8960978527175</v>
      </c>
      <c r="C33" s="53">
        <v>4244.2708562484095</v>
      </c>
      <c r="D33" s="53">
        <v>4223.8568979471274</v>
      </c>
      <c r="E33" s="53">
        <v>4245.5163628475193</v>
      </c>
      <c r="F33" s="53">
        <v>4251.4019845172779</v>
      </c>
      <c r="G33" s="53">
        <v>4220.6292517304782</v>
      </c>
      <c r="H33" s="53">
        <v>4227.4538009365424</v>
      </c>
      <c r="I33" s="53">
        <v>4249.7837224130899</v>
      </c>
      <c r="J33" s="53">
        <v>4288.4460830534072</v>
      </c>
      <c r="K33" s="53">
        <v>4310.2331119278106</v>
      </c>
      <c r="L33" s="53">
        <v>4342.5132516597041</v>
      </c>
      <c r="M33" s="53">
        <v>4374.1553784660491</v>
      </c>
      <c r="N33" s="53">
        <v>4442.8444868802299</v>
      </c>
      <c r="O33" s="53">
        <v>4507.7115184415989</v>
      </c>
      <c r="P33" s="53">
        <v>4586.1007843631332</v>
      </c>
      <c r="Q33" s="53">
        <v>4659.7244280544692</v>
      </c>
      <c r="R33" s="53">
        <v>4736.9871392038767</v>
      </c>
      <c r="S33" s="53">
        <v>4822.8560394046199</v>
      </c>
      <c r="T33" s="53">
        <v>4915.2648241022025</v>
      </c>
      <c r="U33" s="53">
        <v>5022.8643416848736</v>
      </c>
      <c r="V33" s="53">
        <v>5105.8034850241838</v>
      </c>
      <c r="W33" s="53">
        <v>5195.7165886708681</v>
      </c>
      <c r="X33" s="53">
        <v>5247.2022567772783</v>
      </c>
      <c r="Y33" s="53">
        <v>5261.933517736431</v>
      </c>
      <c r="Z33" s="53">
        <v>5353.790971792595</v>
      </c>
      <c r="AA33" s="53">
        <v>5439.4996036808607</v>
      </c>
      <c r="AB33" s="53">
        <v>5533.1004547407074</v>
      </c>
      <c r="AC33" s="53">
        <v>5632.4490729051768</v>
      </c>
      <c r="AD33" s="53">
        <v>5559.8892673187711</v>
      </c>
      <c r="AE33" s="53">
        <v>5654.8593491487236</v>
      </c>
      <c r="AF33" s="53">
        <v>5755.1497994577003</v>
      </c>
      <c r="AG33" s="53">
        <v>5837.8454407229783</v>
      </c>
    </row>
    <row r="34" spans="1:33" x14ac:dyDescent="0.35">
      <c r="A34" s="52" t="s">
        <v>60</v>
      </c>
      <c r="B34" s="53">
        <v>16498.851428421949</v>
      </c>
      <c r="C34" s="53">
        <v>16609.025693279789</v>
      </c>
      <c r="D34" s="53">
        <v>16725.400272050101</v>
      </c>
      <c r="E34" s="53">
        <v>16988.635298583838</v>
      </c>
      <c r="F34" s="53">
        <v>17087.531364216753</v>
      </c>
      <c r="G34" s="53">
        <v>17341.983141739289</v>
      </c>
      <c r="H34" s="53">
        <v>17507.221221650663</v>
      </c>
      <c r="I34" s="53">
        <v>17865.347187322714</v>
      </c>
      <c r="J34" s="53">
        <v>18191.379235661803</v>
      </c>
      <c r="K34" s="53">
        <v>18539.238218150385</v>
      </c>
      <c r="L34" s="53">
        <v>18768.880573770057</v>
      </c>
      <c r="M34" s="53">
        <v>19049.831262450414</v>
      </c>
      <c r="N34" s="53">
        <v>19297.647260042861</v>
      </c>
      <c r="O34" s="53">
        <v>19654.83215727139</v>
      </c>
      <c r="P34" s="53">
        <v>19951.664520116119</v>
      </c>
      <c r="Q34" s="53">
        <v>20321.108249656794</v>
      </c>
      <c r="R34" s="53">
        <v>20532.03792479726</v>
      </c>
      <c r="S34" s="53">
        <v>20922.571385147479</v>
      </c>
      <c r="T34" s="53">
        <v>21212.887107190974</v>
      </c>
      <c r="U34" s="53">
        <v>21594.275790926615</v>
      </c>
      <c r="V34" s="53">
        <v>21872.126694459748</v>
      </c>
      <c r="W34" s="53">
        <v>22198.320240708985</v>
      </c>
      <c r="X34" s="53">
        <v>22488.524313468806</v>
      </c>
      <c r="Y34" s="53">
        <v>22958.132464078066</v>
      </c>
      <c r="Z34" s="53">
        <v>23232.338097839725</v>
      </c>
      <c r="AA34" s="53">
        <v>23736.730415505677</v>
      </c>
      <c r="AB34" s="53">
        <v>24209.812679565213</v>
      </c>
      <c r="AC34" s="53">
        <v>24797.956385343012</v>
      </c>
      <c r="AD34" s="53">
        <v>25294.189465739113</v>
      </c>
      <c r="AE34" s="53">
        <v>25881.37102251322</v>
      </c>
      <c r="AF34" s="53">
        <v>26513.665418762146</v>
      </c>
      <c r="AG34" s="53">
        <v>27118.131262966428</v>
      </c>
    </row>
    <row r="35" spans="1:33" x14ac:dyDescent="0.35">
      <c r="A35" s="52" t="s">
        <v>61</v>
      </c>
      <c r="B35" s="53">
        <v>5218.0467827879093</v>
      </c>
      <c r="C35" s="53">
        <v>5225.130367279995</v>
      </c>
      <c r="D35" s="53">
        <v>5208.7765958869522</v>
      </c>
      <c r="E35" s="53">
        <v>5250.2292505861651</v>
      </c>
      <c r="F35" s="53">
        <v>5249.3039318114816</v>
      </c>
      <c r="G35" s="53">
        <v>5319.4130142759768</v>
      </c>
      <c r="H35" s="53">
        <v>5364.2624048031685</v>
      </c>
      <c r="I35" s="53">
        <v>5455.5607585833959</v>
      </c>
      <c r="J35" s="53">
        <v>5531.2303904167766</v>
      </c>
      <c r="K35" s="53">
        <v>5803.4845871562984</v>
      </c>
      <c r="L35" s="53">
        <v>5912.9748368058417</v>
      </c>
      <c r="M35" s="53">
        <v>6105.0060682362027</v>
      </c>
      <c r="N35" s="53">
        <v>6211.8821709501754</v>
      </c>
      <c r="O35" s="53">
        <v>6367.4212645489797</v>
      </c>
      <c r="P35" s="53">
        <v>6480.4471895384786</v>
      </c>
      <c r="Q35" s="53">
        <v>6614.176591489254</v>
      </c>
      <c r="R35" s="53">
        <v>6742.0342942317347</v>
      </c>
      <c r="S35" s="53">
        <v>6816.5564927757714</v>
      </c>
      <c r="T35" s="53">
        <v>6969.9763516037674</v>
      </c>
      <c r="U35" s="53">
        <v>7118.8877882815559</v>
      </c>
      <c r="V35" s="53">
        <v>7282.2915214527638</v>
      </c>
      <c r="W35" s="53">
        <v>7422.6334136884288</v>
      </c>
      <c r="X35" s="53">
        <v>7567.9674790864947</v>
      </c>
      <c r="Y35" s="53">
        <v>7783.4339929712942</v>
      </c>
      <c r="Z35" s="53">
        <v>7943.3012219251459</v>
      </c>
      <c r="AA35" s="53">
        <v>8149.5343976823897</v>
      </c>
      <c r="AB35" s="53">
        <v>8546.6538382935432</v>
      </c>
      <c r="AC35" s="53">
        <v>8807.5292099954913</v>
      </c>
      <c r="AD35" s="53">
        <v>9036.7062449302557</v>
      </c>
      <c r="AE35" s="53">
        <v>10269.872948429789</v>
      </c>
      <c r="AF35" s="53">
        <v>10711.703229879427</v>
      </c>
      <c r="AG35" s="53">
        <v>11359.126049479122</v>
      </c>
    </row>
    <row r="36" spans="1:33" x14ac:dyDescent="0.35">
      <c r="A36" s="52" t="s">
        <v>62</v>
      </c>
      <c r="B36" s="53">
        <v>11583.955720291749</v>
      </c>
      <c r="C36" s="53">
        <v>11602.736530610386</v>
      </c>
      <c r="D36" s="53">
        <v>11655.168461624793</v>
      </c>
      <c r="E36" s="53">
        <v>11774.345989026275</v>
      </c>
      <c r="F36" s="53">
        <v>11817.881526598572</v>
      </c>
      <c r="G36" s="53">
        <v>11871.217289341062</v>
      </c>
      <c r="H36" s="53">
        <v>11927.630991422688</v>
      </c>
      <c r="I36" s="53">
        <v>12026.37205368124</v>
      </c>
      <c r="J36" s="53">
        <v>12148.968768638548</v>
      </c>
      <c r="K36" s="53">
        <v>12269.071516067463</v>
      </c>
      <c r="L36" s="53">
        <v>12358.513346565585</v>
      </c>
      <c r="M36" s="53">
        <v>12444.150173249267</v>
      </c>
      <c r="N36" s="53">
        <v>12536.711507472271</v>
      </c>
      <c r="O36" s="53">
        <v>12649.664048834256</v>
      </c>
      <c r="P36" s="53">
        <v>12780.969520340457</v>
      </c>
      <c r="Q36" s="53">
        <v>12886.045809175903</v>
      </c>
      <c r="R36" s="53">
        <v>13000.911235289861</v>
      </c>
      <c r="S36" s="53">
        <v>13119.615654993186</v>
      </c>
      <c r="T36" s="53">
        <v>13238.913764630846</v>
      </c>
      <c r="U36" s="53">
        <v>13385.07529960895</v>
      </c>
      <c r="V36" s="53">
        <v>13465.99176070682</v>
      </c>
      <c r="W36" s="53">
        <v>13558.675137489821</v>
      </c>
      <c r="X36" s="53">
        <v>13647.503800921479</v>
      </c>
      <c r="Y36" s="53">
        <v>13746.292651118189</v>
      </c>
      <c r="Z36" s="53">
        <v>13822.477454328904</v>
      </c>
      <c r="AA36" s="53">
        <v>13893.788337600592</v>
      </c>
      <c r="AB36" s="53">
        <v>13958.207151145612</v>
      </c>
      <c r="AC36" s="53">
        <v>14042.810639269981</v>
      </c>
      <c r="AD36" s="53">
        <v>14077.347996987815</v>
      </c>
      <c r="AE36" s="53">
        <v>14161.358356019595</v>
      </c>
      <c r="AF36" s="53">
        <v>14266.456656424181</v>
      </c>
      <c r="AG36" s="53">
        <v>14336.455161454009</v>
      </c>
    </row>
    <row r="37" spans="1:33" x14ac:dyDescent="0.35">
      <c r="A37" s="52" t="s">
        <v>63</v>
      </c>
      <c r="B37" s="53">
        <v>11212.865616137113</v>
      </c>
      <c r="C37" s="53">
        <v>11362.813957760416</v>
      </c>
      <c r="D37" s="53">
        <v>11439.579293792305</v>
      </c>
      <c r="E37" s="53">
        <v>11573.497452818325</v>
      </c>
      <c r="F37" s="53">
        <v>11722.106588084964</v>
      </c>
      <c r="G37" s="53">
        <v>11909.287573180667</v>
      </c>
      <c r="H37" s="53">
        <v>12003.371149000608</v>
      </c>
      <c r="I37" s="53">
        <v>12199.526774491276</v>
      </c>
      <c r="J37" s="53">
        <v>12435.931827465898</v>
      </c>
      <c r="K37" s="53">
        <v>12681.839348620673</v>
      </c>
      <c r="L37" s="53">
        <v>12889.175463009975</v>
      </c>
      <c r="M37" s="53">
        <v>13173.325133517108</v>
      </c>
      <c r="N37" s="53">
        <v>13449.651685102692</v>
      </c>
      <c r="O37" s="53">
        <v>13740.096684202646</v>
      </c>
      <c r="P37" s="53">
        <v>14066.29201635625</v>
      </c>
      <c r="Q37" s="53">
        <v>14368.517222004541</v>
      </c>
      <c r="R37" s="53">
        <v>14645.991809610518</v>
      </c>
      <c r="S37" s="53">
        <v>14933.458806155006</v>
      </c>
      <c r="T37" s="53">
        <v>15229.857692041845</v>
      </c>
      <c r="U37" s="53">
        <v>15538.904172617762</v>
      </c>
      <c r="V37" s="53">
        <v>15841.335193407984</v>
      </c>
      <c r="W37" s="53">
        <v>16107.202847564615</v>
      </c>
      <c r="X37" s="53">
        <v>16392.444471402996</v>
      </c>
      <c r="Y37" s="53">
        <v>16676.545306305798</v>
      </c>
      <c r="Z37" s="53">
        <v>16944.304453762321</v>
      </c>
      <c r="AA37" s="53">
        <v>17237.407639698638</v>
      </c>
      <c r="AB37" s="53">
        <v>17537.593493237335</v>
      </c>
      <c r="AC37" s="53">
        <v>17847.092602384677</v>
      </c>
      <c r="AD37" s="53">
        <v>18145.311043613856</v>
      </c>
      <c r="AE37" s="53">
        <v>18465.21904459265</v>
      </c>
      <c r="AF37" s="53">
        <v>18777.253648402922</v>
      </c>
      <c r="AG37" s="53">
        <v>19071.106289800569</v>
      </c>
    </row>
    <row r="38" spans="1:33" x14ac:dyDescent="0.35">
      <c r="A38" s="52" t="s">
        <v>64</v>
      </c>
      <c r="B38" s="53">
        <v>5098.027594019336</v>
      </c>
      <c r="C38" s="53">
        <v>5062.1831293452633</v>
      </c>
      <c r="D38" s="53">
        <v>5123.5946608726808</v>
      </c>
      <c r="E38" s="53">
        <v>5305.3068548081919</v>
      </c>
      <c r="F38" s="53">
        <v>5313.2629778672272</v>
      </c>
      <c r="G38" s="53">
        <v>5352.3116963574876</v>
      </c>
      <c r="H38" s="53">
        <v>5465.5439706671032</v>
      </c>
      <c r="I38" s="53">
        <v>5508.4653169407065</v>
      </c>
      <c r="J38" s="53">
        <v>5604.2803044475686</v>
      </c>
      <c r="K38" s="53">
        <v>5742.5426197117122</v>
      </c>
      <c r="L38" s="53">
        <v>5785.118628899404</v>
      </c>
      <c r="M38" s="53">
        <v>5878.7184687701174</v>
      </c>
      <c r="N38" s="53">
        <v>5985.3698627757385</v>
      </c>
      <c r="O38" s="53">
        <v>6087.3085931695714</v>
      </c>
      <c r="P38" s="53">
        <v>6194.6496974513166</v>
      </c>
      <c r="Q38" s="53">
        <v>6296.1516868042418</v>
      </c>
      <c r="R38" s="53">
        <v>6420.1646884442544</v>
      </c>
      <c r="S38" s="53">
        <v>6523.5675012255197</v>
      </c>
      <c r="T38" s="53">
        <v>6624.9823969356185</v>
      </c>
      <c r="U38" s="53">
        <v>6723.3202438213229</v>
      </c>
      <c r="V38" s="53">
        <v>6821.6783749228653</v>
      </c>
      <c r="W38" s="53">
        <v>6920.4309773486175</v>
      </c>
      <c r="X38" s="53">
        <v>7040.1513630702802</v>
      </c>
      <c r="Y38" s="53">
        <v>7149.9622712178689</v>
      </c>
      <c r="Z38" s="53">
        <v>7274.3585704830175</v>
      </c>
      <c r="AA38" s="53">
        <v>7415.1929879482559</v>
      </c>
      <c r="AB38" s="53">
        <v>7515.5023323242012</v>
      </c>
      <c r="AC38" s="53">
        <v>7613.6449762546945</v>
      </c>
      <c r="AD38" s="53">
        <v>7714.6592367006388</v>
      </c>
      <c r="AE38" s="53">
        <v>7829.3981952063377</v>
      </c>
      <c r="AF38" s="53">
        <v>7938.1267928262432</v>
      </c>
      <c r="AG38" s="53">
        <v>8027.3326442231401</v>
      </c>
    </row>
    <row r="39" spans="1:33" x14ac:dyDescent="0.35">
      <c r="A39" s="52" t="s">
        <v>65</v>
      </c>
      <c r="B39" s="53">
        <v>12656.953092520427</v>
      </c>
      <c r="C39" s="53">
        <v>12594.119909402632</v>
      </c>
      <c r="D39" s="53">
        <v>12652.695199748076</v>
      </c>
      <c r="E39" s="53">
        <v>12857.763451448631</v>
      </c>
      <c r="F39" s="53">
        <v>12826.665068119579</v>
      </c>
      <c r="G39" s="53">
        <v>12836.427368052409</v>
      </c>
      <c r="H39" s="53">
        <v>12952.082878127794</v>
      </c>
      <c r="I39" s="53">
        <v>13006.363444633731</v>
      </c>
      <c r="J39" s="53">
        <v>13145.745592317966</v>
      </c>
      <c r="K39" s="53">
        <v>13299.670807953627</v>
      </c>
      <c r="L39" s="53">
        <v>13356.392763290418</v>
      </c>
      <c r="M39" s="53">
        <v>13448.210345729594</v>
      </c>
      <c r="N39" s="53">
        <v>13555.400643278563</v>
      </c>
      <c r="O39" s="53">
        <v>13648.035842584555</v>
      </c>
      <c r="P39" s="53">
        <v>13759.074602826076</v>
      </c>
      <c r="Q39" s="53">
        <v>13850.064754624616</v>
      </c>
      <c r="R39" s="53">
        <v>13950.75279522147</v>
      </c>
      <c r="S39" s="53">
        <v>14068.069857012173</v>
      </c>
      <c r="T39" s="53">
        <v>14195.024000981146</v>
      </c>
      <c r="U39" s="53">
        <v>14327.976590568058</v>
      </c>
      <c r="V39" s="53">
        <v>14466.665693164046</v>
      </c>
      <c r="W39" s="53">
        <v>14608.814418882317</v>
      </c>
      <c r="X39" s="53">
        <v>14755.369591277426</v>
      </c>
      <c r="Y39" s="53">
        <v>14903.925946056483</v>
      </c>
      <c r="Z39" s="53">
        <v>15085.017088144314</v>
      </c>
      <c r="AA39" s="53">
        <v>15278.17521723649</v>
      </c>
      <c r="AB39" s="53">
        <v>15455.033500885833</v>
      </c>
      <c r="AC39" s="53">
        <v>15623.363866148016</v>
      </c>
      <c r="AD39" s="53">
        <v>15784.995781266323</v>
      </c>
      <c r="AE39" s="53">
        <v>15959.507853892641</v>
      </c>
      <c r="AF39" s="53">
        <v>16147.844114827729</v>
      </c>
      <c r="AG39" s="53">
        <v>16323.74550549145</v>
      </c>
    </row>
    <row r="40" spans="1:33" x14ac:dyDescent="0.35">
      <c r="A40" s="52" t="s">
        <v>66</v>
      </c>
      <c r="B40" s="53">
        <v>2512.2146165414633</v>
      </c>
      <c r="C40" s="53">
        <v>2606.4230430595921</v>
      </c>
      <c r="D40" s="53">
        <v>2568.1759950409687</v>
      </c>
      <c r="E40" s="53">
        <v>2566.2087555992216</v>
      </c>
      <c r="F40" s="53">
        <v>2596.0278111850439</v>
      </c>
      <c r="G40" s="53">
        <v>2651.7355295767484</v>
      </c>
      <c r="H40" s="53">
        <v>2606.8007086109146</v>
      </c>
      <c r="I40" s="53">
        <v>2620.325227761808</v>
      </c>
      <c r="J40" s="53">
        <v>2659.1940514560379</v>
      </c>
      <c r="K40" s="53">
        <v>2705.0612369725886</v>
      </c>
      <c r="L40" s="53">
        <v>2706.822349449913</v>
      </c>
      <c r="M40" s="53">
        <v>2745.341390166072</v>
      </c>
      <c r="N40" s="53">
        <v>2777.4409518882235</v>
      </c>
      <c r="O40" s="53">
        <v>2804.6307398875292</v>
      </c>
      <c r="P40" s="53">
        <v>2849.2865268945998</v>
      </c>
      <c r="Q40" s="53">
        <v>2882.7378450808051</v>
      </c>
      <c r="R40" s="53">
        <v>2901.4388555274154</v>
      </c>
      <c r="S40" s="53">
        <v>2917.4193207646767</v>
      </c>
      <c r="T40" s="53">
        <v>2933.7834842653433</v>
      </c>
      <c r="U40" s="53">
        <v>2952.6683953366328</v>
      </c>
      <c r="V40" s="53">
        <v>2973.1600249763464</v>
      </c>
      <c r="W40" s="53">
        <v>2995.6899112441461</v>
      </c>
      <c r="X40" s="53">
        <v>3016.0520895191994</v>
      </c>
      <c r="Y40" s="53">
        <v>3037.8392507030071</v>
      </c>
      <c r="Z40" s="53">
        <v>3054.6683954702767</v>
      </c>
      <c r="AA40" s="53">
        <v>3077.4710442575897</v>
      </c>
      <c r="AB40" s="53">
        <v>3103.5249339857573</v>
      </c>
      <c r="AC40" s="53">
        <v>3131.6842059582109</v>
      </c>
      <c r="AD40" s="53">
        <v>3160.8791382715071</v>
      </c>
      <c r="AE40" s="53">
        <v>3192.1778108264043</v>
      </c>
      <c r="AF40" s="53">
        <v>3221.2047778848655</v>
      </c>
      <c r="AG40" s="53">
        <v>3249.0702527172721</v>
      </c>
    </row>
    <row r="41" spans="1:33" x14ac:dyDescent="0.35">
      <c r="A41" s="52" t="s">
        <v>67</v>
      </c>
      <c r="B41" s="53">
        <v>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</row>
    <row r="42" spans="1:33" x14ac:dyDescent="0.35">
      <c r="A42" s="52" t="s">
        <v>68</v>
      </c>
      <c r="B42" s="53">
        <v>21513.182749352054</v>
      </c>
      <c r="C42" s="53">
        <v>21765.786662182643</v>
      </c>
      <c r="D42" s="53">
        <v>21845.212107775642</v>
      </c>
      <c r="E42" s="53">
        <v>21982.382869529498</v>
      </c>
      <c r="F42" s="53">
        <v>22121.93921955302</v>
      </c>
      <c r="G42" s="53">
        <v>22280.577212311469</v>
      </c>
      <c r="H42" s="53">
        <v>22365.461409228687</v>
      </c>
      <c r="I42" s="53">
        <v>22554.646317949013</v>
      </c>
      <c r="J42" s="53">
        <v>22867.850811424789</v>
      </c>
      <c r="K42" s="53">
        <v>23128.581710452967</v>
      </c>
      <c r="L42" s="53">
        <v>23342.185005407704</v>
      </c>
      <c r="M42" s="53">
        <v>23649.368406795315</v>
      </c>
      <c r="N42" s="53">
        <v>23921.002127560783</v>
      </c>
      <c r="O42" s="53">
        <v>24131.215766066718</v>
      </c>
      <c r="P42" s="53">
        <v>24329.958735028198</v>
      </c>
      <c r="Q42" s="53">
        <v>24542.975248879859</v>
      </c>
      <c r="R42" s="53">
        <v>24750.408442905071</v>
      </c>
      <c r="S42" s="53">
        <v>25026.2715557419</v>
      </c>
      <c r="T42" s="53">
        <v>25308.617218342541</v>
      </c>
      <c r="U42" s="53">
        <v>25575.528484497583</v>
      </c>
      <c r="V42" s="53">
        <v>25844.894423725607</v>
      </c>
      <c r="W42" s="53">
        <v>26115.560874671879</v>
      </c>
      <c r="X42" s="53">
        <v>26386.357772492964</v>
      </c>
      <c r="Y42" s="53">
        <v>26650.475986972066</v>
      </c>
      <c r="Z42" s="53">
        <v>26716.902870442515</v>
      </c>
      <c r="AA42" s="53">
        <v>26767.807082604235</v>
      </c>
      <c r="AB42" s="53">
        <v>27032.057106673488</v>
      </c>
      <c r="AC42" s="53">
        <v>27299.015929944682</v>
      </c>
      <c r="AD42" s="53">
        <v>27567.812963780092</v>
      </c>
      <c r="AE42" s="53">
        <v>27720.89260365655</v>
      </c>
      <c r="AF42" s="53">
        <v>27945.929909908253</v>
      </c>
      <c r="AG42" s="53">
        <v>28232.957630362507</v>
      </c>
    </row>
    <row r="43" spans="1:33" x14ac:dyDescent="0.35">
      <c r="A43" s="50" t="s">
        <v>69</v>
      </c>
      <c r="B43" s="51">
        <v>202093.52719047872</v>
      </c>
      <c r="C43" s="51">
        <v>200044.89005883801</v>
      </c>
      <c r="D43" s="51">
        <v>199896.93947175751</v>
      </c>
      <c r="E43" s="51">
        <v>198857.89718524285</v>
      </c>
      <c r="F43" s="51">
        <v>197581.37459300461</v>
      </c>
      <c r="G43" s="51">
        <v>197858.71996140041</v>
      </c>
      <c r="H43" s="51">
        <v>198008.90942601059</v>
      </c>
      <c r="I43" s="51">
        <v>199601.02649847933</v>
      </c>
      <c r="J43" s="51">
        <v>201510.2630751706</v>
      </c>
      <c r="K43" s="51">
        <v>203146.17877770605</v>
      </c>
      <c r="L43" s="51">
        <v>204127.4155468269</v>
      </c>
      <c r="M43" s="51">
        <v>205333.0407558161</v>
      </c>
      <c r="N43" s="51">
        <v>205385.93493047194</v>
      </c>
      <c r="O43" s="51">
        <v>207306.18311768712</v>
      </c>
      <c r="P43" s="51">
        <v>208978.46415639631</v>
      </c>
      <c r="Q43" s="51">
        <v>210733.27353863843</v>
      </c>
      <c r="R43" s="51">
        <v>212866.39901489444</v>
      </c>
      <c r="S43" s="51">
        <v>214930.66537909672</v>
      </c>
      <c r="T43" s="51">
        <v>218063.83636365677</v>
      </c>
      <c r="U43" s="51">
        <v>220246.52862969931</v>
      </c>
      <c r="V43" s="51">
        <v>221936.60942796577</v>
      </c>
      <c r="W43" s="51">
        <v>223743.64789673736</v>
      </c>
      <c r="X43" s="51">
        <v>225645.04442559584</v>
      </c>
      <c r="Y43" s="51">
        <v>227205.44684165262</v>
      </c>
      <c r="Z43" s="51">
        <v>228374.73120098287</v>
      </c>
      <c r="AA43" s="51">
        <v>229849.17678664401</v>
      </c>
      <c r="AB43" s="51">
        <v>232556.92538437661</v>
      </c>
      <c r="AC43" s="51">
        <v>233908.15474231431</v>
      </c>
      <c r="AD43" s="51">
        <v>235603.6259378666</v>
      </c>
      <c r="AE43" s="51">
        <v>237999.17462877862</v>
      </c>
      <c r="AF43" s="51">
        <v>239616.54228947137</v>
      </c>
      <c r="AG43" s="51">
        <v>241050.64779251697</v>
      </c>
    </row>
    <row r="44" spans="1:33" x14ac:dyDescent="0.35">
      <c r="A44" s="52" t="s">
        <v>70</v>
      </c>
      <c r="B44" s="53">
        <v>104209.46375685607</v>
      </c>
      <c r="C44" s="53">
        <v>103535.12407498738</v>
      </c>
      <c r="D44" s="53">
        <v>104281.56361902379</v>
      </c>
      <c r="E44" s="53">
        <v>103996.92198365636</v>
      </c>
      <c r="F44" s="53">
        <v>103579.1407032196</v>
      </c>
      <c r="G44" s="53">
        <v>102801.83376603374</v>
      </c>
      <c r="H44" s="53">
        <v>102686.2771070185</v>
      </c>
      <c r="I44" s="53">
        <v>103233.08511432279</v>
      </c>
      <c r="J44" s="53">
        <v>103543.08674132641</v>
      </c>
      <c r="K44" s="53">
        <v>104269.44992345449</v>
      </c>
      <c r="L44" s="53">
        <v>104198.10108663471</v>
      </c>
      <c r="M44" s="53">
        <v>103782.34308680153</v>
      </c>
      <c r="N44" s="53">
        <v>103447.33371900732</v>
      </c>
      <c r="O44" s="53">
        <v>104170.89618794627</v>
      </c>
      <c r="P44" s="53">
        <v>104666.756250883</v>
      </c>
      <c r="Q44" s="53">
        <v>105206.07563294422</v>
      </c>
      <c r="R44" s="53">
        <v>105782.65531741148</v>
      </c>
      <c r="S44" s="53">
        <v>106265.10273049456</v>
      </c>
      <c r="T44" s="53">
        <v>107538.07136653022</v>
      </c>
      <c r="U44" s="53">
        <v>108295.06297447345</v>
      </c>
      <c r="V44" s="53">
        <v>108824.42697597588</v>
      </c>
      <c r="W44" s="53">
        <v>109421.87421876729</v>
      </c>
      <c r="X44" s="53">
        <v>110123.32168725277</v>
      </c>
      <c r="Y44" s="53">
        <v>110657.17775328604</v>
      </c>
      <c r="Z44" s="53">
        <v>110990.24294541799</v>
      </c>
      <c r="AA44" s="53">
        <v>111462.81461333467</v>
      </c>
      <c r="AB44" s="53">
        <v>112561.8700354459</v>
      </c>
      <c r="AC44" s="53">
        <v>112884.44375989026</v>
      </c>
      <c r="AD44" s="53">
        <v>113408.77100490869</v>
      </c>
      <c r="AE44" s="53">
        <v>114279.13612713756</v>
      </c>
      <c r="AF44" s="53">
        <v>114781.83629162505</v>
      </c>
      <c r="AG44" s="53">
        <v>115196.16966224999</v>
      </c>
    </row>
    <row r="45" spans="1:33" x14ac:dyDescent="0.35">
      <c r="A45" s="52" t="s">
        <v>71</v>
      </c>
      <c r="B45" s="53">
        <v>94108.028582434912</v>
      </c>
      <c r="C45" s="53">
        <v>92718.870318230998</v>
      </c>
      <c r="D45" s="53">
        <v>91807.008444760111</v>
      </c>
      <c r="E45" s="53">
        <v>91027.865859509024</v>
      </c>
      <c r="F45" s="53">
        <v>90147.700588516673</v>
      </c>
      <c r="G45" s="53">
        <v>91187.310702841583</v>
      </c>
      <c r="H45" s="53">
        <v>91436.898908476098</v>
      </c>
      <c r="I45" s="53">
        <v>92438.080120358674</v>
      </c>
      <c r="J45" s="53">
        <v>93986.791783382316</v>
      </c>
      <c r="K45" s="53">
        <v>94840.554567059604</v>
      </c>
      <c r="L45" s="53">
        <v>95845.105918685149</v>
      </c>
      <c r="M45" s="53">
        <v>97424.671017004439</v>
      </c>
      <c r="N45" s="53">
        <v>97771.000025496003</v>
      </c>
      <c r="O45" s="53">
        <v>98920.619692315682</v>
      </c>
      <c r="P45" s="53">
        <v>100051.79603354742</v>
      </c>
      <c r="Q45" s="53">
        <v>101219.69390831517</v>
      </c>
      <c r="R45" s="53">
        <v>102747.18781455178</v>
      </c>
      <c r="S45" s="53">
        <v>104273.8060418781</v>
      </c>
      <c r="T45" s="53">
        <v>106080.47630443484</v>
      </c>
      <c r="U45" s="53">
        <v>107448.23843359707</v>
      </c>
      <c r="V45" s="53">
        <v>108559.05067806352</v>
      </c>
      <c r="W45" s="53">
        <v>109722.40554958914</v>
      </c>
      <c r="X45" s="53">
        <v>110872.58535376529</v>
      </c>
      <c r="Y45" s="53">
        <v>111853.48810846123</v>
      </c>
      <c r="Z45" s="53">
        <v>112656.7459724791</v>
      </c>
      <c r="AA45" s="53">
        <v>113609.71007333991</v>
      </c>
      <c r="AB45" s="53">
        <v>115185.68549088739</v>
      </c>
      <c r="AC45" s="53">
        <v>116155.95378473945</v>
      </c>
      <c r="AD45" s="53">
        <v>117267.46184586218</v>
      </c>
      <c r="AE45" s="53">
        <v>118726.93344735747</v>
      </c>
      <c r="AF45" s="53">
        <v>119777.74314304953</v>
      </c>
      <c r="AG45" s="53">
        <v>120736.2051960629</v>
      </c>
    </row>
    <row r="46" spans="1:33" x14ac:dyDescent="0.35">
      <c r="A46" s="52" t="s">
        <v>72</v>
      </c>
      <c r="B46" s="53">
        <v>3776.0348511876768</v>
      </c>
      <c r="C46" s="53">
        <v>3790.8956656196256</v>
      </c>
      <c r="D46" s="53">
        <v>3808.3674079736297</v>
      </c>
      <c r="E46" s="53">
        <v>3833.1093420774459</v>
      </c>
      <c r="F46" s="53">
        <v>3854.5333012683695</v>
      </c>
      <c r="G46" s="53">
        <v>3869.5754925250394</v>
      </c>
      <c r="H46" s="53">
        <v>3885.7334105159989</v>
      </c>
      <c r="I46" s="53">
        <v>3929.8612637978918</v>
      </c>
      <c r="J46" s="53">
        <v>3980.384550461888</v>
      </c>
      <c r="K46" s="53">
        <v>4036.1742871919814</v>
      </c>
      <c r="L46" s="53">
        <v>4084.208541507011</v>
      </c>
      <c r="M46" s="53">
        <v>4126.0266520101386</v>
      </c>
      <c r="N46" s="53">
        <v>4167.6011859686114</v>
      </c>
      <c r="O46" s="53">
        <v>4214.6672374251466</v>
      </c>
      <c r="P46" s="53">
        <v>4259.9118719658909</v>
      </c>
      <c r="Q46" s="53">
        <v>4307.5039973790654</v>
      </c>
      <c r="R46" s="53">
        <v>4336.5558829311776</v>
      </c>
      <c r="S46" s="53">
        <v>4391.7566067240632</v>
      </c>
      <c r="T46" s="53">
        <v>4445.2886926917326</v>
      </c>
      <c r="U46" s="53">
        <v>4503.227221628772</v>
      </c>
      <c r="V46" s="53">
        <v>4553.1317739263504</v>
      </c>
      <c r="W46" s="53">
        <v>4599.3681283809174</v>
      </c>
      <c r="X46" s="53">
        <v>4649.1373845777625</v>
      </c>
      <c r="Y46" s="53">
        <v>4694.7809799053757</v>
      </c>
      <c r="Z46" s="53">
        <v>4727.7422830858186</v>
      </c>
      <c r="AA46" s="53">
        <v>4776.6520999694185</v>
      </c>
      <c r="AB46" s="53">
        <v>4809.3698580433329</v>
      </c>
      <c r="AC46" s="53">
        <v>4867.7571976845784</v>
      </c>
      <c r="AD46" s="53">
        <v>4927.3930870957129</v>
      </c>
      <c r="AE46" s="53">
        <v>4993.1050542835474</v>
      </c>
      <c r="AF46" s="53">
        <v>5056.9628547968096</v>
      </c>
      <c r="AG46" s="53">
        <v>5118.2729342041148</v>
      </c>
    </row>
    <row r="47" spans="1:33" x14ac:dyDescent="0.35">
      <c r="A47" s="50" t="s">
        <v>73</v>
      </c>
      <c r="B47" s="51">
        <v>5406.3755596303354</v>
      </c>
      <c r="C47" s="51">
        <v>5911.6540684134925</v>
      </c>
      <c r="D47" s="51">
        <v>7384.8038944627251</v>
      </c>
      <c r="E47" s="51">
        <v>9113.1198213726639</v>
      </c>
      <c r="F47" s="51">
        <v>11166.949398029965</v>
      </c>
      <c r="G47" s="51">
        <v>13200.965228442588</v>
      </c>
      <c r="H47" s="51">
        <v>15245.399898126749</v>
      </c>
      <c r="I47" s="51">
        <v>17185.062251414354</v>
      </c>
      <c r="J47" s="51">
        <v>19052.228839069441</v>
      </c>
      <c r="K47" s="51">
        <v>20692.453197899074</v>
      </c>
      <c r="L47" s="51">
        <v>22189.382457205909</v>
      </c>
      <c r="M47" s="51">
        <v>23703.858641080053</v>
      </c>
      <c r="N47" s="51">
        <v>25199.610735494316</v>
      </c>
      <c r="O47" s="51">
        <v>26863.989837710989</v>
      </c>
      <c r="P47" s="51">
        <v>28604.380119470014</v>
      </c>
      <c r="Q47" s="51">
        <v>30458.664657102272</v>
      </c>
      <c r="R47" s="51">
        <v>32418.822672490085</v>
      </c>
      <c r="S47" s="51">
        <v>34470.980556776944</v>
      </c>
      <c r="T47" s="51">
        <v>36667.362966501911</v>
      </c>
      <c r="U47" s="51">
        <v>38914.778670709165</v>
      </c>
      <c r="V47" s="51">
        <v>41181.320765573459</v>
      </c>
      <c r="W47" s="51">
        <v>43446.031546537874</v>
      </c>
      <c r="X47" s="51">
        <v>45675.274582855338</v>
      </c>
      <c r="Y47" s="51">
        <v>47838.099879579284</v>
      </c>
      <c r="Z47" s="51">
        <v>49898.963739937652</v>
      </c>
      <c r="AA47" s="51">
        <v>51886.776245020701</v>
      </c>
      <c r="AB47" s="51">
        <v>53884.794508605839</v>
      </c>
      <c r="AC47" s="51">
        <v>55708.917064975431</v>
      </c>
      <c r="AD47" s="51">
        <v>57424.872237027965</v>
      </c>
      <c r="AE47" s="51">
        <v>59071.387979967592</v>
      </c>
      <c r="AF47" s="51">
        <v>60615.119433262</v>
      </c>
      <c r="AG47" s="51">
        <v>62075.683006821077</v>
      </c>
    </row>
    <row r="48" spans="1:33" x14ac:dyDescent="0.35">
      <c r="A48" s="52" t="s">
        <v>74</v>
      </c>
      <c r="B48" s="53">
        <v>855.8594229800118</v>
      </c>
      <c r="C48" s="53">
        <v>1322.7443591533756</v>
      </c>
      <c r="D48" s="53">
        <v>2753.8584053151567</v>
      </c>
      <c r="E48" s="53">
        <v>4443.2650807110867</v>
      </c>
      <c r="F48" s="53">
        <v>6455.0765674847198</v>
      </c>
      <c r="G48" s="53">
        <v>8428.0451768996882</v>
      </c>
      <c r="H48" s="53">
        <v>10397.308900555108</v>
      </c>
      <c r="I48" s="53">
        <v>12229.790551166285</v>
      </c>
      <c r="J48" s="53">
        <v>13966.338527524289</v>
      </c>
      <c r="K48" s="53">
        <v>15472.439053814123</v>
      </c>
      <c r="L48" s="53">
        <v>16837.651981674982</v>
      </c>
      <c r="M48" s="53">
        <v>18246.430684743995</v>
      </c>
      <c r="N48" s="53">
        <v>19687.21644121407</v>
      </c>
      <c r="O48" s="53">
        <v>21235.351552782467</v>
      </c>
      <c r="P48" s="53">
        <v>22878.63027604263</v>
      </c>
      <c r="Q48" s="53">
        <v>24636.009074174257</v>
      </c>
      <c r="R48" s="53">
        <v>26498.121789061555</v>
      </c>
      <c r="S48" s="53">
        <v>28460.510643512007</v>
      </c>
      <c r="T48" s="53">
        <v>30570.362117759352</v>
      </c>
      <c r="U48" s="53">
        <v>32724.69616318418</v>
      </c>
      <c r="V48" s="53">
        <v>34903.23890113669</v>
      </c>
      <c r="W48" s="53">
        <v>37091.414456016537</v>
      </c>
      <c r="X48" s="53">
        <v>39250.402359247244</v>
      </c>
      <c r="Y48" s="53">
        <v>41347.080639680309</v>
      </c>
      <c r="Z48" s="53">
        <v>43342.746828645773</v>
      </c>
      <c r="AA48" s="53">
        <v>45269.448152180907</v>
      </c>
      <c r="AB48" s="53">
        <v>47202.173327227574</v>
      </c>
      <c r="AC48" s="53">
        <v>48982.277123732318</v>
      </c>
      <c r="AD48" s="53">
        <v>50656.599420957107</v>
      </c>
      <c r="AE48" s="53">
        <v>52260.539836763652</v>
      </c>
      <c r="AF48" s="53">
        <v>53751.930297772436</v>
      </c>
      <c r="AG48" s="53">
        <v>55162.949145536404</v>
      </c>
    </row>
    <row r="49" spans="1:33" x14ac:dyDescent="0.35">
      <c r="A49" s="52" t="s">
        <v>75</v>
      </c>
      <c r="B49" s="53">
        <v>4550.5161366503226</v>
      </c>
      <c r="C49" s="53">
        <v>4588.9097092601169</v>
      </c>
      <c r="D49" s="53">
        <v>4630.945489147568</v>
      </c>
      <c r="E49" s="53">
        <v>4669.854740661578</v>
      </c>
      <c r="F49" s="53">
        <v>4711.8728305452432</v>
      </c>
      <c r="G49" s="53">
        <v>4772.920051542902</v>
      </c>
      <c r="H49" s="53">
        <v>4848.0909975716377</v>
      </c>
      <c r="I49" s="53">
        <v>4955.2717002480695</v>
      </c>
      <c r="J49" s="53">
        <v>5085.8903115451521</v>
      </c>
      <c r="K49" s="53">
        <v>5220.0141440849493</v>
      </c>
      <c r="L49" s="53">
        <v>5351.7304755309297</v>
      </c>
      <c r="M49" s="53">
        <v>5457.427956336056</v>
      </c>
      <c r="N49" s="53">
        <v>5512.3942942802441</v>
      </c>
      <c r="O49" s="53">
        <v>5628.6382849285192</v>
      </c>
      <c r="P49" s="53">
        <v>5725.7498434273857</v>
      </c>
      <c r="Q49" s="53">
        <v>5822.6555829280169</v>
      </c>
      <c r="R49" s="53">
        <v>5920.7008834285316</v>
      </c>
      <c r="S49" s="53">
        <v>6010.4699132649403</v>
      </c>
      <c r="T49" s="53">
        <v>6097.0008487425575</v>
      </c>
      <c r="U49" s="53">
        <v>6190.0825075249913</v>
      </c>
      <c r="V49" s="53">
        <v>6278.0818644367673</v>
      </c>
      <c r="W49" s="53">
        <v>6354.6170905213294</v>
      </c>
      <c r="X49" s="53">
        <v>6424.8722236080839</v>
      </c>
      <c r="Y49" s="53">
        <v>6491.0192398989793</v>
      </c>
      <c r="Z49" s="53">
        <v>6556.2169112918791</v>
      </c>
      <c r="AA49" s="53">
        <v>6617.3280928397917</v>
      </c>
      <c r="AB49" s="53">
        <v>6682.6211813782675</v>
      </c>
      <c r="AC49" s="53">
        <v>6726.6399412431119</v>
      </c>
      <c r="AD49" s="53">
        <v>6768.2728160708521</v>
      </c>
      <c r="AE49" s="53">
        <v>6810.8481432039434</v>
      </c>
      <c r="AF49" s="53">
        <v>6863.1891354895533</v>
      </c>
      <c r="AG49" s="53">
        <v>6912.7338612846625</v>
      </c>
    </row>
    <row r="50" spans="1:33" x14ac:dyDescent="0.35">
      <c r="A50" s="52" t="s">
        <v>76</v>
      </c>
      <c r="B50" s="53">
        <v>0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0</v>
      </c>
      <c r="M50" s="53">
        <v>0</v>
      </c>
      <c r="N50" s="53">
        <v>0</v>
      </c>
      <c r="O50" s="53">
        <v>0</v>
      </c>
      <c r="P50" s="53">
        <v>0</v>
      </c>
      <c r="Q50" s="53">
        <v>0</v>
      </c>
      <c r="R50" s="53">
        <v>0</v>
      </c>
      <c r="S50" s="53">
        <v>0</v>
      </c>
      <c r="T50" s="53">
        <v>0</v>
      </c>
      <c r="U50" s="53">
        <v>0</v>
      </c>
      <c r="V50" s="53">
        <v>0</v>
      </c>
      <c r="W50" s="53">
        <v>0</v>
      </c>
      <c r="X50" s="53">
        <v>0</v>
      </c>
      <c r="Y50" s="53">
        <v>0</v>
      </c>
      <c r="Z50" s="53">
        <v>0</v>
      </c>
      <c r="AA50" s="53">
        <v>0</v>
      </c>
      <c r="AB50" s="53">
        <v>0</v>
      </c>
      <c r="AC50" s="53">
        <v>0</v>
      </c>
      <c r="AD50" s="53">
        <v>0</v>
      </c>
      <c r="AE50" s="53">
        <v>0</v>
      </c>
      <c r="AF50" s="53">
        <v>0</v>
      </c>
      <c r="AG50" s="53">
        <v>0</v>
      </c>
    </row>
    <row r="51" spans="1:33" x14ac:dyDescent="0.35">
      <c r="A51" s="52" t="s">
        <v>77</v>
      </c>
      <c r="B51" s="53">
        <v>0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0</v>
      </c>
      <c r="M51" s="53">
        <v>0</v>
      </c>
      <c r="N51" s="53">
        <v>0</v>
      </c>
      <c r="O51" s="53">
        <v>0</v>
      </c>
      <c r="P51" s="53">
        <v>0</v>
      </c>
      <c r="Q51" s="53">
        <v>0</v>
      </c>
      <c r="R51" s="53">
        <v>0</v>
      </c>
      <c r="S51" s="53">
        <v>0</v>
      </c>
      <c r="T51" s="53">
        <v>0</v>
      </c>
      <c r="U51" s="53">
        <v>0</v>
      </c>
      <c r="V51" s="53">
        <v>0</v>
      </c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</row>
    <row r="52" spans="1:33" x14ac:dyDescent="0.35">
      <c r="A52" s="52" t="s">
        <v>78</v>
      </c>
      <c r="B52" s="53">
        <v>0</v>
      </c>
      <c r="C52" s="53">
        <v>0</v>
      </c>
      <c r="D52" s="53">
        <v>0</v>
      </c>
      <c r="E52" s="53">
        <v>0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3">
        <v>0</v>
      </c>
      <c r="N52" s="53">
        <v>0</v>
      </c>
      <c r="O52" s="53">
        <v>0</v>
      </c>
      <c r="P52" s="53">
        <v>0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</row>
    <row r="53" spans="1:33" x14ac:dyDescent="0.35">
      <c r="A53" s="54" t="s">
        <v>141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5">
        <v>0</v>
      </c>
      <c r="AG53" s="55">
        <v>0</v>
      </c>
    </row>
    <row r="55" spans="1:33" x14ac:dyDescent="0.35">
      <c r="A55" s="9" t="s">
        <v>140</v>
      </c>
      <c r="B55" s="10">
        <v>2019</v>
      </c>
      <c r="C55" s="10">
        <v>2020</v>
      </c>
      <c r="D55" s="10">
        <v>2021</v>
      </c>
      <c r="E55" s="10">
        <v>2022</v>
      </c>
      <c r="F55" s="10">
        <v>2023</v>
      </c>
      <c r="G55" s="10">
        <v>2024</v>
      </c>
      <c r="H55" s="10">
        <v>2025</v>
      </c>
      <c r="I55" s="10">
        <v>2026</v>
      </c>
      <c r="J55" s="10">
        <v>2027</v>
      </c>
      <c r="K55" s="10">
        <v>2028</v>
      </c>
      <c r="L55" s="10">
        <v>2029</v>
      </c>
      <c r="M55" s="10">
        <v>2030</v>
      </c>
      <c r="N55" s="10">
        <v>2031</v>
      </c>
      <c r="O55" s="10">
        <v>2032</v>
      </c>
      <c r="P55" s="10">
        <v>2033</v>
      </c>
      <c r="Q55" s="10">
        <v>2034</v>
      </c>
      <c r="R55" s="10">
        <v>2035</v>
      </c>
      <c r="S55" s="10">
        <v>2036</v>
      </c>
      <c r="T55" s="10">
        <v>2037</v>
      </c>
      <c r="U55" s="10">
        <v>2038</v>
      </c>
      <c r="V55" s="10">
        <v>2039</v>
      </c>
      <c r="W55" s="10">
        <v>2040</v>
      </c>
      <c r="X55" s="10">
        <v>2041</v>
      </c>
      <c r="Y55" s="10">
        <v>2042</v>
      </c>
      <c r="Z55" s="10">
        <v>2043</v>
      </c>
      <c r="AA55" s="10">
        <v>2044</v>
      </c>
      <c r="AB55" s="10">
        <v>2045</v>
      </c>
      <c r="AC55" s="10">
        <v>2046</v>
      </c>
      <c r="AD55" s="10">
        <v>2047</v>
      </c>
      <c r="AE55" s="10">
        <v>2048</v>
      </c>
      <c r="AF55" s="10">
        <v>2049</v>
      </c>
      <c r="AG55" s="10">
        <v>2050</v>
      </c>
    </row>
    <row r="56" spans="1:33" x14ac:dyDescent="0.35">
      <c r="A56" s="14" t="s">
        <v>55</v>
      </c>
      <c r="B56" s="15">
        <f>B2-B29</f>
        <v>2474449.2737449058</v>
      </c>
      <c r="C56" s="15">
        <f t="shared" ref="C56:AG64" si="0">C2-C29</f>
        <v>2483321.4086599997</v>
      </c>
      <c r="D56" s="15">
        <f t="shared" si="0"/>
        <v>2502085.5751254796</v>
      </c>
      <c r="E56" s="15">
        <f t="shared" si="0"/>
        <v>2525629.3410594575</v>
      </c>
      <c r="F56" s="15">
        <f t="shared" si="0"/>
        <v>2534703.6260747798</v>
      </c>
      <c r="G56" s="15">
        <f t="shared" si="0"/>
        <v>2550961.840323214</v>
      </c>
      <c r="H56" s="15">
        <f t="shared" si="0"/>
        <v>2567522.4495825293</v>
      </c>
      <c r="I56" s="15">
        <f t="shared" si="0"/>
        <v>2587976.2721975846</v>
      </c>
      <c r="J56" s="15">
        <f t="shared" si="0"/>
        <v>2605629.8216055217</v>
      </c>
      <c r="K56" s="15">
        <f t="shared" si="0"/>
        <v>2626638.3077441482</v>
      </c>
      <c r="L56" s="15">
        <f t="shared" si="0"/>
        <v>2643343.0344365947</v>
      </c>
      <c r="M56" s="15">
        <f t="shared" si="0"/>
        <v>2654101.653601754</v>
      </c>
      <c r="N56" s="15">
        <f t="shared" si="0"/>
        <v>2659696.4271210991</v>
      </c>
      <c r="O56" s="15">
        <f t="shared" si="0"/>
        <v>2679151.0539736128</v>
      </c>
      <c r="P56" s="15">
        <f t="shared" si="0"/>
        <v>2691642.1998726409</v>
      </c>
      <c r="Q56" s="15">
        <f t="shared" si="0"/>
        <v>2698571.1478789761</v>
      </c>
      <c r="R56" s="15">
        <f t="shared" si="0"/>
        <v>2711212.9601077675</v>
      </c>
      <c r="S56" s="15">
        <f t="shared" si="0"/>
        <v>2727281.3944133762</v>
      </c>
      <c r="T56" s="15">
        <f t="shared" si="0"/>
        <v>2746350.4898617445</v>
      </c>
      <c r="U56" s="15">
        <f t="shared" si="0"/>
        <v>2766724.200705783</v>
      </c>
      <c r="V56" s="15">
        <f t="shared" si="0"/>
        <v>2787857.0217624293</v>
      </c>
      <c r="W56" s="15">
        <f t="shared" si="0"/>
        <v>2811739.7895229333</v>
      </c>
      <c r="X56" s="15">
        <f t="shared" si="0"/>
        <v>2839773.1096237986</v>
      </c>
      <c r="Y56" s="15">
        <f t="shared" si="0"/>
        <v>2865244.8594552097</v>
      </c>
      <c r="Z56" s="15">
        <f t="shared" si="0"/>
        <v>2887420.2803410199</v>
      </c>
      <c r="AA56" s="15">
        <f t="shared" si="0"/>
        <v>2910516.1497898763</v>
      </c>
      <c r="AB56" s="15">
        <f t="shared" si="0"/>
        <v>2932467.8190216823</v>
      </c>
      <c r="AC56" s="15">
        <f t="shared" si="0"/>
        <v>2958147.5852745809</v>
      </c>
      <c r="AD56" s="15">
        <f t="shared" si="0"/>
        <v>2983982.7922188127</v>
      </c>
      <c r="AE56" s="15">
        <f t="shared" si="0"/>
        <v>3004663.1641574157</v>
      </c>
      <c r="AF56" s="15">
        <f t="shared" si="0"/>
        <v>3029362.4441876449</v>
      </c>
      <c r="AG56" s="15">
        <f t="shared" si="0"/>
        <v>3053060.6868686839</v>
      </c>
    </row>
    <row r="57" spans="1:33" x14ac:dyDescent="0.35">
      <c r="A57" s="48" t="s">
        <v>56</v>
      </c>
      <c r="B57" s="49">
        <f t="shared" ref="B57:Q80" si="1">B3-B30</f>
        <v>2474449.2737449058</v>
      </c>
      <c r="C57" s="49">
        <f t="shared" si="1"/>
        <v>2483321.4086599997</v>
      </c>
      <c r="D57" s="49">
        <f t="shared" si="1"/>
        <v>2502085.5751254796</v>
      </c>
      <c r="E57" s="49">
        <f t="shared" si="1"/>
        <v>2525629.3410594575</v>
      </c>
      <c r="F57" s="49">
        <f t="shared" si="1"/>
        <v>2534703.6260747798</v>
      </c>
      <c r="G57" s="49">
        <f t="shared" si="1"/>
        <v>2550961.840323214</v>
      </c>
      <c r="H57" s="49">
        <f t="shared" si="1"/>
        <v>2567522.4495825293</v>
      </c>
      <c r="I57" s="49">
        <f t="shared" si="1"/>
        <v>2587976.2721975846</v>
      </c>
      <c r="J57" s="49">
        <f t="shared" si="1"/>
        <v>2605629.8216055217</v>
      </c>
      <c r="K57" s="49">
        <f t="shared" si="1"/>
        <v>2626638.3077441482</v>
      </c>
      <c r="L57" s="49">
        <f t="shared" si="1"/>
        <v>2643343.0344365947</v>
      </c>
      <c r="M57" s="49">
        <f t="shared" si="1"/>
        <v>2654101.653601754</v>
      </c>
      <c r="N57" s="49">
        <f t="shared" si="1"/>
        <v>2659696.4271210991</v>
      </c>
      <c r="O57" s="49">
        <f t="shared" si="1"/>
        <v>2679151.0539736128</v>
      </c>
      <c r="P57" s="49">
        <f t="shared" si="1"/>
        <v>2691642.1998726409</v>
      </c>
      <c r="Q57" s="49">
        <f t="shared" si="1"/>
        <v>2698571.1478789761</v>
      </c>
      <c r="R57" s="49">
        <f t="shared" si="0"/>
        <v>2711212.9601077675</v>
      </c>
      <c r="S57" s="49">
        <f t="shared" si="0"/>
        <v>2727281.3944133762</v>
      </c>
      <c r="T57" s="49">
        <f t="shared" si="0"/>
        <v>2746350.4898617445</v>
      </c>
      <c r="U57" s="49">
        <f t="shared" si="0"/>
        <v>2766724.200705783</v>
      </c>
      <c r="V57" s="49">
        <f t="shared" si="0"/>
        <v>2787857.0217624293</v>
      </c>
      <c r="W57" s="49">
        <f t="shared" si="0"/>
        <v>2811739.7895229333</v>
      </c>
      <c r="X57" s="49">
        <f t="shared" si="0"/>
        <v>2839773.1096237986</v>
      </c>
      <c r="Y57" s="49">
        <f t="shared" si="0"/>
        <v>2865244.8594552097</v>
      </c>
      <c r="Z57" s="49">
        <f t="shared" si="0"/>
        <v>2887420.2803410199</v>
      </c>
      <c r="AA57" s="49">
        <f t="shared" si="0"/>
        <v>2910516.1497898763</v>
      </c>
      <c r="AB57" s="49">
        <f t="shared" si="0"/>
        <v>2932467.8190216823</v>
      </c>
      <c r="AC57" s="49">
        <f t="shared" si="0"/>
        <v>2958147.5852745809</v>
      </c>
      <c r="AD57" s="49">
        <f t="shared" si="0"/>
        <v>2983982.7922188127</v>
      </c>
      <c r="AE57" s="49">
        <f t="shared" si="0"/>
        <v>3004663.1641574157</v>
      </c>
      <c r="AF57" s="49">
        <f t="shared" si="0"/>
        <v>3029362.4441876449</v>
      </c>
      <c r="AG57" s="49">
        <f t="shared" si="0"/>
        <v>3053060.6868686839</v>
      </c>
    </row>
    <row r="58" spans="1:33" x14ac:dyDescent="0.35">
      <c r="A58" s="50" t="s">
        <v>57</v>
      </c>
      <c r="B58" s="51">
        <f t="shared" si="1"/>
        <v>930153.00650458469</v>
      </c>
      <c r="C58" s="51">
        <f t="shared" si="0"/>
        <v>938110.75611326005</v>
      </c>
      <c r="D58" s="51">
        <f t="shared" si="0"/>
        <v>937680.77212841506</v>
      </c>
      <c r="E58" s="51">
        <f t="shared" si="0"/>
        <v>945427.21439136693</v>
      </c>
      <c r="F58" s="51">
        <f t="shared" si="0"/>
        <v>945353.18813589215</v>
      </c>
      <c r="G58" s="51">
        <f t="shared" si="0"/>
        <v>947146.54435543157</v>
      </c>
      <c r="H58" s="51">
        <f t="shared" si="0"/>
        <v>947843.94404860167</v>
      </c>
      <c r="I58" s="51">
        <f t="shared" si="0"/>
        <v>948519.35292728327</v>
      </c>
      <c r="J58" s="51">
        <f t="shared" si="0"/>
        <v>950413.87201183988</v>
      </c>
      <c r="K58" s="51">
        <f t="shared" si="0"/>
        <v>957033.90182758728</v>
      </c>
      <c r="L58" s="51">
        <f t="shared" si="0"/>
        <v>958521.336785533</v>
      </c>
      <c r="M58" s="51">
        <f t="shared" si="0"/>
        <v>961926.62466547848</v>
      </c>
      <c r="N58" s="51">
        <f t="shared" si="0"/>
        <v>965083.7539647331</v>
      </c>
      <c r="O58" s="51">
        <f t="shared" si="0"/>
        <v>969806.34357909241</v>
      </c>
      <c r="P58" s="51">
        <f t="shared" si="0"/>
        <v>972839.89418961562</v>
      </c>
      <c r="Q58" s="51">
        <f t="shared" si="0"/>
        <v>975614.09210134356</v>
      </c>
      <c r="R58" s="51">
        <f t="shared" si="0"/>
        <v>978233.95923621044</v>
      </c>
      <c r="S58" s="51">
        <f t="shared" si="0"/>
        <v>983203.59483003884</v>
      </c>
      <c r="T58" s="51">
        <f t="shared" si="0"/>
        <v>988142.87202013691</v>
      </c>
      <c r="U58" s="51">
        <f t="shared" si="0"/>
        <v>993311.3102054029</v>
      </c>
      <c r="V58" s="51">
        <f t="shared" si="0"/>
        <v>998876.96925260592</v>
      </c>
      <c r="W58" s="51">
        <f t="shared" si="0"/>
        <v>1004726.8003017998</v>
      </c>
      <c r="X58" s="51">
        <f t="shared" si="0"/>
        <v>1011667.1631766586</v>
      </c>
      <c r="Y58" s="51">
        <f t="shared" si="0"/>
        <v>1019430.3633539213</v>
      </c>
      <c r="Z58" s="51">
        <f t="shared" si="0"/>
        <v>1025870.1615402756</v>
      </c>
      <c r="AA58" s="51">
        <f t="shared" si="0"/>
        <v>1033727.4959703971</v>
      </c>
      <c r="AB58" s="51">
        <f t="shared" si="0"/>
        <v>1040076.4208680049</v>
      </c>
      <c r="AC58" s="51">
        <f t="shared" si="0"/>
        <v>1048725.9342706078</v>
      </c>
      <c r="AD58" s="51">
        <f t="shared" si="0"/>
        <v>1059312.2818361972</v>
      </c>
      <c r="AE58" s="51">
        <f t="shared" si="0"/>
        <v>1067176.7538734653</v>
      </c>
      <c r="AF58" s="51">
        <f t="shared" si="0"/>
        <v>1078584.711443153</v>
      </c>
      <c r="AG58" s="51">
        <f t="shared" si="0"/>
        <v>1089964.19639859</v>
      </c>
    </row>
    <row r="59" spans="1:33" x14ac:dyDescent="0.35">
      <c r="A59" s="52" t="s">
        <v>58</v>
      </c>
      <c r="B59" s="53">
        <f t="shared" si="1"/>
        <v>107689.28724811174</v>
      </c>
      <c r="C59" s="53">
        <f t="shared" si="0"/>
        <v>106880.47797889813</v>
      </c>
      <c r="D59" s="53">
        <f t="shared" si="0"/>
        <v>106575.97108045295</v>
      </c>
      <c r="E59" s="53">
        <f t="shared" si="0"/>
        <v>106885.89885060959</v>
      </c>
      <c r="F59" s="53">
        <f t="shared" si="0"/>
        <v>106483.13379161186</v>
      </c>
      <c r="G59" s="53">
        <f t="shared" si="0"/>
        <v>105556.71797413001</v>
      </c>
      <c r="H59" s="53">
        <f t="shared" si="0"/>
        <v>105374.00347931928</v>
      </c>
      <c r="I59" s="53">
        <f t="shared" si="0"/>
        <v>105619.48766673409</v>
      </c>
      <c r="J59" s="53">
        <f t="shared" si="0"/>
        <v>105851.0896051294</v>
      </c>
      <c r="K59" s="53">
        <f t="shared" si="0"/>
        <v>106071.15468785077</v>
      </c>
      <c r="L59" s="53">
        <f t="shared" si="0"/>
        <v>106325.87320039318</v>
      </c>
      <c r="M59" s="53">
        <f t="shared" si="0"/>
        <v>106250.36054254738</v>
      </c>
      <c r="N59" s="53">
        <f t="shared" si="0"/>
        <v>106171.83074001543</v>
      </c>
      <c r="O59" s="53">
        <f t="shared" si="0"/>
        <v>106526.11982497764</v>
      </c>
      <c r="P59" s="53">
        <f t="shared" si="0"/>
        <v>106299.55255882019</v>
      </c>
      <c r="Q59" s="53">
        <f t="shared" si="0"/>
        <v>106109.8447834164</v>
      </c>
      <c r="R59" s="53">
        <f t="shared" si="0"/>
        <v>105881.68016363971</v>
      </c>
      <c r="S59" s="53">
        <f t="shared" si="0"/>
        <v>105939.5740043549</v>
      </c>
      <c r="T59" s="53">
        <f t="shared" si="0"/>
        <v>106472.83291721944</v>
      </c>
      <c r="U59" s="53">
        <f t="shared" si="0"/>
        <v>106725.70648217974</v>
      </c>
      <c r="V59" s="53">
        <f t="shared" si="0"/>
        <v>107095.231441517</v>
      </c>
      <c r="W59" s="53">
        <f t="shared" si="0"/>
        <v>107877.53117194347</v>
      </c>
      <c r="X59" s="53">
        <f t="shared" si="0"/>
        <v>108652.52665084595</v>
      </c>
      <c r="Y59" s="53">
        <f t="shared" si="0"/>
        <v>109780.49771186343</v>
      </c>
      <c r="Z59" s="53">
        <f t="shared" si="0"/>
        <v>110836.7952233359</v>
      </c>
      <c r="AA59" s="53">
        <f t="shared" si="0"/>
        <v>112106.3053386449</v>
      </c>
      <c r="AB59" s="53">
        <f t="shared" si="0"/>
        <v>113288.75957346869</v>
      </c>
      <c r="AC59" s="53">
        <f t="shared" si="0"/>
        <v>115181.377241599</v>
      </c>
      <c r="AD59" s="53">
        <f t="shared" si="0"/>
        <v>117227.02618422202</v>
      </c>
      <c r="AE59" s="53">
        <f t="shared" si="0"/>
        <v>119019.56199363738</v>
      </c>
      <c r="AF59" s="53">
        <f t="shared" si="0"/>
        <v>123568.37526164619</v>
      </c>
      <c r="AG59" s="53">
        <f t="shared" si="0"/>
        <v>126296.28534367468</v>
      </c>
    </row>
    <row r="60" spans="1:33" x14ac:dyDescent="0.35">
      <c r="A60" s="52" t="s">
        <v>59</v>
      </c>
      <c r="B60" s="53">
        <f t="shared" si="1"/>
        <v>63917.420281393075</v>
      </c>
      <c r="C60" s="53">
        <f t="shared" si="0"/>
        <v>63894.172328136097</v>
      </c>
      <c r="D60" s="53">
        <f t="shared" si="0"/>
        <v>64173.092603722384</v>
      </c>
      <c r="E60" s="53">
        <f t="shared" si="0"/>
        <v>64832.966211648301</v>
      </c>
      <c r="F60" s="53">
        <f t="shared" si="0"/>
        <v>64993.125778827562</v>
      </c>
      <c r="G60" s="53">
        <f t="shared" si="0"/>
        <v>65028.795010115478</v>
      </c>
      <c r="H60" s="53">
        <f t="shared" si="0"/>
        <v>65310.639856847069</v>
      </c>
      <c r="I60" s="53">
        <f t="shared" si="0"/>
        <v>65510.470597203253</v>
      </c>
      <c r="J60" s="53">
        <f t="shared" si="0"/>
        <v>65761.273713428905</v>
      </c>
      <c r="K60" s="53">
        <f t="shared" si="0"/>
        <v>66017.097970038783</v>
      </c>
      <c r="L60" s="53">
        <f t="shared" si="0"/>
        <v>66170.940159025093</v>
      </c>
      <c r="M60" s="53">
        <f t="shared" si="0"/>
        <v>66403.613230435396</v>
      </c>
      <c r="N60" s="53">
        <f t="shared" si="0"/>
        <v>66581.25034016493</v>
      </c>
      <c r="O60" s="53">
        <f t="shared" si="0"/>
        <v>66880.333136678746</v>
      </c>
      <c r="P60" s="53">
        <f t="shared" si="0"/>
        <v>67105.635089156727</v>
      </c>
      <c r="Q60" s="53">
        <f t="shared" si="0"/>
        <v>67301.314129292368</v>
      </c>
      <c r="R60" s="53">
        <f t="shared" si="0"/>
        <v>67518.606030246534</v>
      </c>
      <c r="S60" s="53">
        <f t="shared" si="0"/>
        <v>67829.843008295298</v>
      </c>
      <c r="T60" s="53">
        <f t="shared" si="0"/>
        <v>68245.14454736741</v>
      </c>
      <c r="U60" s="53">
        <f t="shared" si="0"/>
        <v>68649.317225367762</v>
      </c>
      <c r="V60" s="53">
        <f t="shared" si="0"/>
        <v>68947.485226890218</v>
      </c>
      <c r="W60" s="53">
        <f t="shared" si="0"/>
        <v>69344.559848696153</v>
      </c>
      <c r="X60" s="53">
        <f t="shared" si="0"/>
        <v>69800.223391615713</v>
      </c>
      <c r="Y60" s="53">
        <f t="shared" si="0"/>
        <v>70301.745441706866</v>
      </c>
      <c r="Z60" s="53">
        <f t="shared" si="0"/>
        <v>70700.029750720016</v>
      </c>
      <c r="AA60" s="53">
        <f t="shared" si="0"/>
        <v>71179.298033787214</v>
      </c>
      <c r="AB60" s="53">
        <f t="shared" si="0"/>
        <v>71695.830963893866</v>
      </c>
      <c r="AC60" s="53">
        <f t="shared" si="0"/>
        <v>72218.367693862805</v>
      </c>
      <c r="AD60" s="53">
        <f t="shared" si="0"/>
        <v>73008.444005493948</v>
      </c>
      <c r="AE60" s="53">
        <f t="shared" si="0"/>
        <v>73539.612384069551</v>
      </c>
      <c r="AF60" s="53">
        <f t="shared" si="0"/>
        <v>74010.355265023769</v>
      </c>
      <c r="AG60" s="53">
        <f t="shared" si="0"/>
        <v>74769.062443950635</v>
      </c>
    </row>
    <row r="61" spans="1:33" x14ac:dyDescent="0.35">
      <c r="A61" s="52" t="s">
        <v>60</v>
      </c>
      <c r="B61" s="53">
        <f t="shared" si="1"/>
        <v>168583.61009823621</v>
      </c>
      <c r="C61" s="53">
        <f t="shared" si="0"/>
        <v>171837.95407968995</v>
      </c>
      <c r="D61" s="53">
        <f t="shared" si="0"/>
        <v>172655.8601078685</v>
      </c>
      <c r="E61" s="53">
        <f t="shared" si="0"/>
        <v>173309.00805838793</v>
      </c>
      <c r="F61" s="53">
        <f t="shared" si="0"/>
        <v>173244.56826736007</v>
      </c>
      <c r="G61" s="53">
        <f t="shared" si="0"/>
        <v>174375.88210809065</v>
      </c>
      <c r="H61" s="53">
        <f t="shared" si="0"/>
        <v>174153.47323545313</v>
      </c>
      <c r="I61" s="53">
        <f t="shared" si="0"/>
        <v>175188.18476303937</v>
      </c>
      <c r="J61" s="53">
        <f t="shared" si="0"/>
        <v>174937.27060900713</v>
      </c>
      <c r="K61" s="53">
        <f t="shared" si="0"/>
        <v>175789.23739526232</v>
      </c>
      <c r="L61" s="53">
        <f t="shared" si="0"/>
        <v>176158.73113550417</v>
      </c>
      <c r="M61" s="53">
        <f t="shared" si="0"/>
        <v>176182.48960826837</v>
      </c>
      <c r="N61" s="53">
        <f t="shared" si="0"/>
        <v>176639.81818735256</v>
      </c>
      <c r="O61" s="53">
        <f t="shared" si="0"/>
        <v>177276.98534279983</v>
      </c>
      <c r="P61" s="53">
        <f t="shared" si="0"/>
        <v>177793.36254751284</v>
      </c>
      <c r="Q61" s="53">
        <f t="shared" si="0"/>
        <v>178238.12847122838</v>
      </c>
      <c r="R61" s="53">
        <f t="shared" si="0"/>
        <v>178519.62483590672</v>
      </c>
      <c r="S61" s="53">
        <f t="shared" si="0"/>
        <v>179393.12754705499</v>
      </c>
      <c r="T61" s="53">
        <f t="shared" si="0"/>
        <v>180006.17738644921</v>
      </c>
      <c r="U61" s="53">
        <f t="shared" si="0"/>
        <v>180877.39665949461</v>
      </c>
      <c r="V61" s="53">
        <f t="shared" si="0"/>
        <v>181643.03343539656</v>
      </c>
      <c r="W61" s="53">
        <f t="shared" si="0"/>
        <v>182396.77603883093</v>
      </c>
      <c r="X61" s="53">
        <f t="shared" si="0"/>
        <v>183451.4270799307</v>
      </c>
      <c r="Y61" s="53">
        <f t="shared" si="0"/>
        <v>184684.08126313059</v>
      </c>
      <c r="Z61" s="53">
        <f t="shared" si="0"/>
        <v>185429.96731711816</v>
      </c>
      <c r="AA61" s="53">
        <f t="shared" si="0"/>
        <v>186960.58289835945</v>
      </c>
      <c r="AB61" s="53">
        <f t="shared" si="0"/>
        <v>188169.59798994582</v>
      </c>
      <c r="AC61" s="53">
        <f t="shared" si="0"/>
        <v>189794.29049169115</v>
      </c>
      <c r="AD61" s="53">
        <f t="shared" si="0"/>
        <v>191508.20987387534</v>
      </c>
      <c r="AE61" s="53">
        <f t="shared" si="0"/>
        <v>192730.94284425818</v>
      </c>
      <c r="AF61" s="53">
        <f t="shared" si="0"/>
        <v>194218.36156450963</v>
      </c>
      <c r="AG61" s="53">
        <f t="shared" si="0"/>
        <v>195796.93544349354</v>
      </c>
    </row>
    <row r="62" spans="1:33" x14ac:dyDescent="0.35">
      <c r="A62" s="52" t="s">
        <v>61</v>
      </c>
      <c r="B62" s="53">
        <f t="shared" si="1"/>
        <v>57067.676817884261</v>
      </c>
      <c r="C62" s="53">
        <f t="shared" si="0"/>
        <v>57128.034668049469</v>
      </c>
      <c r="D62" s="53">
        <f t="shared" si="0"/>
        <v>56577.651746052252</v>
      </c>
      <c r="E62" s="53">
        <f t="shared" si="0"/>
        <v>56768.10246132897</v>
      </c>
      <c r="F62" s="53">
        <f t="shared" si="0"/>
        <v>56223.08353149514</v>
      </c>
      <c r="G62" s="53">
        <f t="shared" si="0"/>
        <v>56122.177060059315</v>
      </c>
      <c r="H62" s="53">
        <f t="shared" si="0"/>
        <v>55698.203425289059</v>
      </c>
      <c r="I62" s="53">
        <f t="shared" si="0"/>
        <v>55677.757569248068</v>
      </c>
      <c r="J62" s="53">
        <f t="shared" si="0"/>
        <v>56118.650578000939</v>
      </c>
      <c r="K62" s="53">
        <f t="shared" si="0"/>
        <v>57221.757626493076</v>
      </c>
      <c r="L62" s="53">
        <f t="shared" si="0"/>
        <v>57867.684246585595</v>
      </c>
      <c r="M62" s="53">
        <f t="shared" si="0"/>
        <v>58949.903726025892</v>
      </c>
      <c r="N62" s="53">
        <f t="shared" si="0"/>
        <v>59701.396925450666</v>
      </c>
      <c r="O62" s="53">
        <f t="shared" si="0"/>
        <v>60841.830882705173</v>
      </c>
      <c r="P62" s="53">
        <f t="shared" si="0"/>
        <v>61570.565121627005</v>
      </c>
      <c r="Q62" s="53">
        <f t="shared" si="0"/>
        <v>62379.655601769096</v>
      </c>
      <c r="R62" s="53">
        <f t="shared" si="0"/>
        <v>63333.540427864718</v>
      </c>
      <c r="S62" s="53">
        <f t="shared" si="0"/>
        <v>63748.361654819229</v>
      </c>
      <c r="T62" s="53">
        <f t="shared" si="0"/>
        <v>64860.571918711066</v>
      </c>
      <c r="U62" s="53">
        <f t="shared" si="0"/>
        <v>65843.516916131179</v>
      </c>
      <c r="V62" s="53">
        <f t="shared" si="0"/>
        <v>67338.740513456505</v>
      </c>
      <c r="W62" s="53">
        <f t="shared" si="0"/>
        <v>68373.907949939385</v>
      </c>
      <c r="X62" s="53">
        <f t="shared" si="0"/>
        <v>69602.418193948441</v>
      </c>
      <c r="Y62" s="53">
        <f t="shared" si="0"/>
        <v>71750.330756254771</v>
      </c>
      <c r="Z62" s="53">
        <f t="shared" si="0"/>
        <v>74267.377894329009</v>
      </c>
      <c r="AA62" s="53">
        <f t="shared" si="0"/>
        <v>75902.845714555791</v>
      </c>
      <c r="AB62" s="53">
        <f t="shared" si="0"/>
        <v>77141.932091970317</v>
      </c>
      <c r="AC62" s="53">
        <f t="shared" si="0"/>
        <v>78602.537716863299</v>
      </c>
      <c r="AD62" s="53">
        <f t="shared" si="0"/>
        <v>81914.881524088065</v>
      </c>
      <c r="AE62" s="53">
        <f t="shared" si="0"/>
        <v>83368.70672987774</v>
      </c>
      <c r="AF62" s="53">
        <f t="shared" si="0"/>
        <v>85558.379876119623</v>
      </c>
      <c r="AG62" s="53">
        <f t="shared" si="0"/>
        <v>89191.096326132596</v>
      </c>
    </row>
    <row r="63" spans="1:33" x14ac:dyDescent="0.35">
      <c r="A63" s="52" t="s">
        <v>62</v>
      </c>
      <c r="B63" s="53">
        <f t="shared" si="1"/>
        <v>110714.21567545766</v>
      </c>
      <c r="C63" s="53">
        <f t="shared" si="0"/>
        <v>111081.47243422976</v>
      </c>
      <c r="D63" s="53">
        <f t="shared" si="0"/>
        <v>111607.46788503759</v>
      </c>
      <c r="E63" s="53">
        <f t="shared" si="0"/>
        <v>112927.47137017369</v>
      </c>
      <c r="F63" s="53">
        <f t="shared" si="0"/>
        <v>112512.56007913397</v>
      </c>
      <c r="G63" s="53">
        <f t="shared" si="0"/>
        <v>112263.29876727414</v>
      </c>
      <c r="H63" s="53">
        <f t="shared" si="0"/>
        <v>112770.6695820051</v>
      </c>
      <c r="I63" s="53">
        <f t="shared" si="0"/>
        <v>112354.63203774235</v>
      </c>
      <c r="J63" s="53">
        <f t="shared" si="0"/>
        <v>112584.56142329138</v>
      </c>
      <c r="K63" s="53">
        <f t="shared" si="0"/>
        <v>113169.58720386573</v>
      </c>
      <c r="L63" s="53">
        <f t="shared" si="0"/>
        <v>113326.18184723335</v>
      </c>
      <c r="M63" s="53">
        <f t="shared" si="0"/>
        <v>113585.46247483414</v>
      </c>
      <c r="N63" s="53">
        <f t="shared" si="0"/>
        <v>113822.24752363027</v>
      </c>
      <c r="O63" s="53">
        <f t="shared" si="0"/>
        <v>114045.00233095283</v>
      </c>
      <c r="P63" s="53">
        <f t="shared" si="0"/>
        <v>114040.18250977267</v>
      </c>
      <c r="Q63" s="53">
        <f t="shared" si="0"/>
        <v>113983.51348277021</v>
      </c>
      <c r="R63" s="53">
        <f t="shared" si="0"/>
        <v>114284.36411973975</v>
      </c>
      <c r="S63" s="53">
        <f t="shared" si="0"/>
        <v>115181.95332056875</v>
      </c>
      <c r="T63" s="53">
        <f t="shared" si="0"/>
        <v>115505.05161580753</v>
      </c>
      <c r="U63" s="53">
        <f t="shared" si="0"/>
        <v>116197.11826975894</v>
      </c>
      <c r="V63" s="53">
        <f t="shared" si="0"/>
        <v>116838.76863421027</v>
      </c>
      <c r="W63" s="53">
        <f t="shared" si="0"/>
        <v>117388.12896021814</v>
      </c>
      <c r="X63" s="53">
        <f t="shared" si="0"/>
        <v>118363.54061276872</v>
      </c>
      <c r="Y63" s="53">
        <f t="shared" si="0"/>
        <v>118834.83294992117</v>
      </c>
      <c r="Z63" s="53">
        <f t="shared" si="0"/>
        <v>119029.57900502812</v>
      </c>
      <c r="AA63" s="53">
        <f t="shared" si="0"/>
        <v>119714.50995569804</v>
      </c>
      <c r="AB63" s="53">
        <f t="shared" si="0"/>
        <v>120331.40579703185</v>
      </c>
      <c r="AC63" s="53">
        <f t="shared" si="0"/>
        <v>121366.91628136906</v>
      </c>
      <c r="AD63" s="53">
        <f t="shared" si="0"/>
        <v>122138.09535664509</v>
      </c>
      <c r="AE63" s="53">
        <f t="shared" si="0"/>
        <v>123086.25609543288</v>
      </c>
      <c r="AF63" s="53">
        <f t="shared" si="0"/>
        <v>124025.77897261197</v>
      </c>
      <c r="AG63" s="53">
        <f t="shared" si="0"/>
        <v>124843.3987873068</v>
      </c>
    </row>
    <row r="64" spans="1:33" x14ac:dyDescent="0.35">
      <c r="A64" s="52" t="s">
        <v>63</v>
      </c>
      <c r="B64" s="53">
        <f t="shared" si="1"/>
        <v>111415.42766319372</v>
      </c>
      <c r="C64" s="53">
        <f t="shared" si="0"/>
        <v>114232.29356366806</v>
      </c>
      <c r="D64" s="53">
        <f t="shared" si="0"/>
        <v>114579.55637611869</v>
      </c>
      <c r="E64" s="53">
        <f t="shared" si="0"/>
        <v>115716.93866565599</v>
      </c>
      <c r="F64" s="53">
        <f t="shared" si="0"/>
        <v>116890.81431180987</v>
      </c>
      <c r="G64" s="53">
        <f t="shared" si="0"/>
        <v>118187.43332007865</v>
      </c>
      <c r="H64" s="53">
        <f t="shared" si="0"/>
        <v>118484.29733274822</v>
      </c>
      <c r="I64" s="53">
        <f t="shared" si="0"/>
        <v>119381.7298383493</v>
      </c>
      <c r="J64" s="53">
        <f t="shared" si="0"/>
        <v>120229.08200908975</v>
      </c>
      <c r="K64" s="53">
        <f t="shared" si="0"/>
        <v>121327.82139041228</v>
      </c>
      <c r="L64" s="53">
        <f t="shared" si="0"/>
        <v>122065.66390850427</v>
      </c>
      <c r="M64" s="53">
        <f t="shared" si="0"/>
        <v>123102.37727330382</v>
      </c>
      <c r="N64" s="53">
        <f t="shared" si="0"/>
        <v>124060.20462955837</v>
      </c>
      <c r="O64" s="53">
        <f t="shared" si="0"/>
        <v>125214.2886491151</v>
      </c>
      <c r="P64" s="53">
        <f t="shared" si="0"/>
        <v>126314.65084786445</v>
      </c>
      <c r="Q64" s="53">
        <f t="shared" si="0"/>
        <v>127281.13040321498</v>
      </c>
      <c r="R64" s="53">
        <f t="shared" si="0"/>
        <v>127960.82119916563</v>
      </c>
      <c r="S64" s="53">
        <f t="shared" si="0"/>
        <v>128941.3206745411</v>
      </c>
      <c r="T64" s="53">
        <f t="shared" si="0"/>
        <v>129890.96838931245</v>
      </c>
      <c r="U64" s="53">
        <f t="shared" si="0"/>
        <v>130964.0028020895</v>
      </c>
      <c r="V64" s="53">
        <f t="shared" si="0"/>
        <v>131837.02862338335</v>
      </c>
      <c r="W64" s="53">
        <f t="shared" si="0"/>
        <v>132770.81896193436</v>
      </c>
      <c r="X64" s="53">
        <f t="shared" si="0"/>
        <v>133832.54232420222</v>
      </c>
      <c r="Y64" s="53">
        <f t="shared" ref="C64:AG72" si="2">Y10-Y37</f>
        <v>134783.75471533003</v>
      </c>
      <c r="Z64" s="53">
        <f t="shared" si="2"/>
        <v>135632.51076564699</v>
      </c>
      <c r="AA64" s="53">
        <f t="shared" si="2"/>
        <v>136494.05490049208</v>
      </c>
      <c r="AB64" s="53">
        <f t="shared" si="2"/>
        <v>137414.52752755111</v>
      </c>
      <c r="AC64" s="53">
        <f t="shared" si="2"/>
        <v>138507.23370121297</v>
      </c>
      <c r="AD64" s="53">
        <f t="shared" si="2"/>
        <v>139494.80481021554</v>
      </c>
      <c r="AE64" s="53">
        <f t="shared" si="2"/>
        <v>140512.26055163995</v>
      </c>
      <c r="AF64" s="53">
        <f t="shared" si="2"/>
        <v>141279.68463432553</v>
      </c>
      <c r="AG64" s="53">
        <f t="shared" si="2"/>
        <v>142231.70861618535</v>
      </c>
    </row>
    <row r="65" spans="1:33" x14ac:dyDescent="0.35">
      <c r="A65" s="52" t="s">
        <v>64</v>
      </c>
      <c r="B65" s="53">
        <f t="shared" si="1"/>
        <v>53994.225695451059</v>
      </c>
      <c r="C65" s="53">
        <f t="shared" si="2"/>
        <v>53842.617940182521</v>
      </c>
      <c r="D65" s="53">
        <f t="shared" si="2"/>
        <v>53786.853515620198</v>
      </c>
      <c r="E65" s="53">
        <f t="shared" si="2"/>
        <v>55101.60928354245</v>
      </c>
      <c r="F65" s="53">
        <f t="shared" si="2"/>
        <v>54871.305819314839</v>
      </c>
      <c r="G65" s="53">
        <f t="shared" si="2"/>
        <v>54766.614148682267</v>
      </c>
      <c r="H65" s="53">
        <f t="shared" si="2"/>
        <v>55482.087878538987</v>
      </c>
      <c r="I65" s="53">
        <f t="shared" si="2"/>
        <v>55159.32321440526</v>
      </c>
      <c r="J65" s="53">
        <f t="shared" si="2"/>
        <v>55279.287176409445</v>
      </c>
      <c r="K65" s="53">
        <f t="shared" si="2"/>
        <v>56107.423427856964</v>
      </c>
      <c r="L65" s="53">
        <f t="shared" si="2"/>
        <v>55952.710633026218</v>
      </c>
      <c r="M65" s="53">
        <f t="shared" si="2"/>
        <v>56181.880965782999</v>
      </c>
      <c r="N65" s="53">
        <f t="shared" si="2"/>
        <v>56553.732178036778</v>
      </c>
      <c r="O65" s="53">
        <f t="shared" si="2"/>
        <v>56861.801244618589</v>
      </c>
      <c r="P65" s="53">
        <f t="shared" si="2"/>
        <v>57316.912306596954</v>
      </c>
      <c r="Q65" s="53">
        <f t="shared" si="2"/>
        <v>57605.572846025985</v>
      </c>
      <c r="R65" s="53">
        <f t="shared" si="2"/>
        <v>58002.432768271647</v>
      </c>
      <c r="S65" s="53">
        <f t="shared" si="2"/>
        <v>58587.791483387729</v>
      </c>
      <c r="T65" s="53">
        <f t="shared" si="2"/>
        <v>59017.520998073393</v>
      </c>
      <c r="U65" s="53">
        <f t="shared" si="2"/>
        <v>59522.839772528052</v>
      </c>
      <c r="V65" s="53">
        <f t="shared" si="2"/>
        <v>59972.376014242982</v>
      </c>
      <c r="W65" s="53">
        <f t="shared" si="2"/>
        <v>60548.491053568883</v>
      </c>
      <c r="X65" s="53">
        <f t="shared" si="2"/>
        <v>61151.008291140883</v>
      </c>
      <c r="Y65" s="53">
        <f t="shared" si="2"/>
        <v>61668.909875798883</v>
      </c>
      <c r="Z65" s="53">
        <f t="shared" si="2"/>
        <v>62123.67995944788</v>
      </c>
      <c r="AA65" s="53">
        <f t="shared" si="2"/>
        <v>62605.074074480457</v>
      </c>
      <c r="AB65" s="53">
        <f t="shared" si="2"/>
        <v>62955.835870302464</v>
      </c>
      <c r="AC65" s="53">
        <f t="shared" si="2"/>
        <v>63499.283358448811</v>
      </c>
      <c r="AD65" s="53">
        <f t="shared" si="2"/>
        <v>64031.63375729484</v>
      </c>
      <c r="AE65" s="53">
        <f t="shared" si="2"/>
        <v>64492.13006725569</v>
      </c>
      <c r="AF65" s="53">
        <f t="shared" si="2"/>
        <v>64963.576844674819</v>
      </c>
      <c r="AG65" s="53">
        <f t="shared" si="2"/>
        <v>65456.867448258046</v>
      </c>
    </row>
    <row r="66" spans="1:33" x14ac:dyDescent="0.35">
      <c r="A66" s="52" t="s">
        <v>65</v>
      </c>
      <c r="B66" s="53">
        <f t="shared" si="1"/>
        <v>109927.25532575746</v>
      </c>
      <c r="C66" s="53">
        <f t="shared" si="2"/>
        <v>109505.5698018781</v>
      </c>
      <c r="D66" s="53">
        <f t="shared" si="2"/>
        <v>109574.76691283382</v>
      </c>
      <c r="E66" s="53">
        <f t="shared" si="2"/>
        <v>111768.05272789004</v>
      </c>
      <c r="F66" s="53">
        <f t="shared" si="2"/>
        <v>111071.13644096513</v>
      </c>
      <c r="G66" s="53">
        <f t="shared" si="2"/>
        <v>110635.94695690718</v>
      </c>
      <c r="H66" s="53">
        <f t="shared" si="2"/>
        <v>111676.52041749544</v>
      </c>
      <c r="I66" s="53">
        <f t="shared" si="2"/>
        <v>110926.16554453294</v>
      </c>
      <c r="J66" s="53">
        <f t="shared" si="2"/>
        <v>110801.77007801378</v>
      </c>
      <c r="K66" s="53">
        <f t="shared" si="2"/>
        <v>111777.12396630441</v>
      </c>
      <c r="L66" s="53">
        <f t="shared" si="2"/>
        <v>111124.9963741955</v>
      </c>
      <c r="M66" s="53">
        <f t="shared" si="2"/>
        <v>111094.03106138771</v>
      </c>
      <c r="N66" s="53">
        <f t="shared" si="2"/>
        <v>111369.71664265956</v>
      </c>
      <c r="O66" s="53">
        <f t="shared" si="2"/>
        <v>111492.23498184481</v>
      </c>
      <c r="P66" s="53">
        <f t="shared" si="2"/>
        <v>111363.23330683594</v>
      </c>
      <c r="Q66" s="53">
        <f t="shared" si="2"/>
        <v>111217.68940377675</v>
      </c>
      <c r="R66" s="53">
        <f t="shared" si="2"/>
        <v>111138.93438307113</v>
      </c>
      <c r="S66" s="53">
        <f t="shared" si="2"/>
        <v>111427.1040096135</v>
      </c>
      <c r="T66" s="53">
        <f t="shared" si="2"/>
        <v>111596.03868573392</v>
      </c>
      <c r="U66" s="53">
        <f t="shared" si="2"/>
        <v>111405.7578421698</v>
      </c>
      <c r="V66" s="53">
        <f t="shared" si="2"/>
        <v>111506.74315675521</v>
      </c>
      <c r="W66" s="53">
        <f t="shared" si="2"/>
        <v>111714.09774182887</v>
      </c>
      <c r="X66" s="53">
        <f t="shared" si="2"/>
        <v>111837.70279841888</v>
      </c>
      <c r="Y66" s="53">
        <f t="shared" si="2"/>
        <v>111893.61436797009</v>
      </c>
      <c r="Z66" s="53">
        <f t="shared" si="2"/>
        <v>111864.11026897338</v>
      </c>
      <c r="AA66" s="53">
        <f t="shared" si="2"/>
        <v>112118.92415102352</v>
      </c>
      <c r="AB66" s="53">
        <f t="shared" si="2"/>
        <v>112070.87211312029</v>
      </c>
      <c r="AC66" s="53">
        <f t="shared" si="2"/>
        <v>112263.84745158575</v>
      </c>
      <c r="AD66" s="53">
        <f t="shared" si="2"/>
        <v>112483.24421458186</v>
      </c>
      <c r="AE66" s="53">
        <f t="shared" si="2"/>
        <v>112375.92077289573</v>
      </c>
      <c r="AF66" s="53">
        <f t="shared" si="2"/>
        <v>112386.48113229124</v>
      </c>
      <c r="AG66" s="53">
        <f t="shared" si="2"/>
        <v>112484.43655515424</v>
      </c>
    </row>
    <row r="67" spans="1:33" x14ac:dyDescent="0.35">
      <c r="A67" s="52" t="s">
        <v>66</v>
      </c>
      <c r="B67" s="53">
        <f t="shared" si="1"/>
        <v>17702.018058978163</v>
      </c>
      <c r="C67" s="53">
        <f t="shared" si="2"/>
        <v>18009.060894635775</v>
      </c>
      <c r="D67" s="53">
        <f t="shared" si="2"/>
        <v>17737.45909440692</v>
      </c>
      <c r="E67" s="53">
        <f t="shared" si="2"/>
        <v>17694.425085583287</v>
      </c>
      <c r="F67" s="53">
        <f t="shared" si="2"/>
        <v>17695.618989477982</v>
      </c>
      <c r="G67" s="53">
        <f t="shared" si="2"/>
        <v>17802.344659332775</v>
      </c>
      <c r="H67" s="53">
        <f t="shared" si="2"/>
        <v>17547.630361063937</v>
      </c>
      <c r="I67" s="53">
        <f t="shared" si="2"/>
        <v>17515.786131753965</v>
      </c>
      <c r="J67" s="53">
        <f t="shared" si="2"/>
        <v>17490.943686540792</v>
      </c>
      <c r="K67" s="53">
        <f t="shared" si="2"/>
        <v>17536.449220031936</v>
      </c>
      <c r="L67" s="53">
        <f t="shared" si="2"/>
        <v>17470.824431582743</v>
      </c>
      <c r="M67" s="53">
        <f t="shared" si="2"/>
        <v>17530.276932277793</v>
      </c>
      <c r="N67" s="53">
        <f t="shared" si="2"/>
        <v>17588.89579911024</v>
      </c>
      <c r="O67" s="53">
        <f t="shared" si="2"/>
        <v>17616.436945813035</v>
      </c>
      <c r="P67" s="53">
        <f t="shared" si="2"/>
        <v>17718.391613827403</v>
      </c>
      <c r="Q67" s="53">
        <f t="shared" si="2"/>
        <v>17774.850897202141</v>
      </c>
      <c r="R67" s="53">
        <f t="shared" si="2"/>
        <v>17760.718390170634</v>
      </c>
      <c r="S67" s="53">
        <f t="shared" si="2"/>
        <v>17807.677005210418</v>
      </c>
      <c r="T67" s="53">
        <f t="shared" si="2"/>
        <v>17814.753491383544</v>
      </c>
      <c r="U67" s="53">
        <f t="shared" si="2"/>
        <v>17855.157136773676</v>
      </c>
      <c r="V67" s="53">
        <f t="shared" si="2"/>
        <v>17886.256690539089</v>
      </c>
      <c r="W67" s="53">
        <f t="shared" si="2"/>
        <v>17922.804292449371</v>
      </c>
      <c r="X67" s="53">
        <f t="shared" si="2"/>
        <v>17956.99042108727</v>
      </c>
      <c r="Y67" s="53">
        <f t="shared" si="2"/>
        <v>17994.139802957634</v>
      </c>
      <c r="Z67" s="53">
        <f t="shared" si="2"/>
        <v>17998.753093226987</v>
      </c>
      <c r="AA67" s="53">
        <f t="shared" si="2"/>
        <v>18045.612341008899</v>
      </c>
      <c r="AB67" s="53">
        <f t="shared" si="2"/>
        <v>18073.832071076431</v>
      </c>
      <c r="AC67" s="53">
        <f t="shared" si="2"/>
        <v>18129.525421263988</v>
      </c>
      <c r="AD67" s="53">
        <f t="shared" si="2"/>
        <v>18162.765634539333</v>
      </c>
      <c r="AE67" s="53">
        <f t="shared" si="2"/>
        <v>18219.291889411332</v>
      </c>
      <c r="AF67" s="53">
        <f t="shared" si="2"/>
        <v>18278.128084920343</v>
      </c>
      <c r="AG67" s="53">
        <f t="shared" si="2"/>
        <v>18326.002376184919</v>
      </c>
    </row>
    <row r="68" spans="1:33" x14ac:dyDescent="0.35">
      <c r="A68" s="52" t="s">
        <v>67</v>
      </c>
      <c r="B68" s="53">
        <f t="shared" si="1"/>
        <v>25424.603649733323</v>
      </c>
      <c r="C68" s="53">
        <f t="shared" si="2"/>
        <v>25888.150008930592</v>
      </c>
      <c r="D68" s="53">
        <f t="shared" si="2"/>
        <v>25705.003474596913</v>
      </c>
      <c r="E68" s="53">
        <f t="shared" si="2"/>
        <v>25823.449724243867</v>
      </c>
      <c r="F68" s="53">
        <f t="shared" si="2"/>
        <v>25947.910128783788</v>
      </c>
      <c r="G68" s="53">
        <f t="shared" si="2"/>
        <v>26065.182590989334</v>
      </c>
      <c r="H68" s="53">
        <f t="shared" si="2"/>
        <v>25955.833104342724</v>
      </c>
      <c r="I68" s="53">
        <f t="shared" si="2"/>
        <v>25960.685649468029</v>
      </c>
      <c r="J68" s="53">
        <f t="shared" si="2"/>
        <v>25950.67689406942</v>
      </c>
      <c r="K68" s="53">
        <f t="shared" si="2"/>
        <v>26086.12229933557</v>
      </c>
      <c r="L68" s="53">
        <f t="shared" si="2"/>
        <v>26143.71732533634</v>
      </c>
      <c r="M68" s="53">
        <f t="shared" si="2"/>
        <v>26258.002116480668</v>
      </c>
      <c r="N68" s="53">
        <f t="shared" si="2"/>
        <v>26010.20531174857</v>
      </c>
      <c r="O68" s="53">
        <f t="shared" si="2"/>
        <v>26114.075375808068</v>
      </c>
      <c r="P68" s="53">
        <f t="shared" si="2"/>
        <v>26175.519915000066</v>
      </c>
      <c r="Q68" s="53">
        <f t="shared" si="2"/>
        <v>26194.122670133667</v>
      </c>
      <c r="R68" s="53">
        <f t="shared" si="2"/>
        <v>26199.797081962606</v>
      </c>
      <c r="S68" s="53">
        <f t="shared" si="2"/>
        <v>26270.301196508786</v>
      </c>
      <c r="T68" s="53">
        <f t="shared" si="2"/>
        <v>26279.536577072849</v>
      </c>
      <c r="U68" s="53">
        <f t="shared" si="2"/>
        <v>26398.94040120046</v>
      </c>
      <c r="V68" s="53">
        <f t="shared" si="2"/>
        <v>26513.426173375632</v>
      </c>
      <c r="W68" s="53">
        <f t="shared" si="2"/>
        <v>26651.87226580374</v>
      </c>
      <c r="X68" s="53">
        <f t="shared" si="2"/>
        <v>26692.940583513035</v>
      </c>
      <c r="Y68" s="53">
        <f t="shared" si="2"/>
        <v>26842.89979730573</v>
      </c>
      <c r="Z68" s="53">
        <f t="shared" si="2"/>
        <v>26966.035328699578</v>
      </c>
      <c r="AA68" s="53">
        <f t="shared" si="2"/>
        <v>27068.709971185915</v>
      </c>
      <c r="AB68" s="53">
        <f t="shared" si="2"/>
        <v>27154.883487406045</v>
      </c>
      <c r="AC68" s="53">
        <f t="shared" si="2"/>
        <v>27280.609893674649</v>
      </c>
      <c r="AD68" s="53">
        <f t="shared" si="2"/>
        <v>27386.164781691728</v>
      </c>
      <c r="AE68" s="53">
        <f t="shared" si="2"/>
        <v>27544.608676802589</v>
      </c>
      <c r="AF68" s="53">
        <f t="shared" si="2"/>
        <v>27670.025244080287</v>
      </c>
      <c r="AG68" s="53">
        <f t="shared" si="2"/>
        <v>27825.161711306555</v>
      </c>
    </row>
    <row r="69" spans="1:33" x14ac:dyDescent="0.35">
      <c r="A69" s="52" t="s">
        <v>68</v>
      </c>
      <c r="B69" s="53">
        <f t="shared" si="1"/>
        <v>103717.26599038792</v>
      </c>
      <c r="C69" s="53">
        <f t="shared" si="2"/>
        <v>105810.95241496207</v>
      </c>
      <c r="D69" s="53">
        <f t="shared" si="2"/>
        <v>104707.08933170472</v>
      </c>
      <c r="E69" s="53">
        <f t="shared" si="2"/>
        <v>104599.29195230281</v>
      </c>
      <c r="F69" s="53">
        <f t="shared" si="2"/>
        <v>105419.93099711214</v>
      </c>
      <c r="G69" s="53">
        <f t="shared" si="2"/>
        <v>106342.15175977179</v>
      </c>
      <c r="H69" s="53">
        <f t="shared" si="2"/>
        <v>105390.58537549881</v>
      </c>
      <c r="I69" s="53">
        <f t="shared" si="2"/>
        <v>105225.12991480684</v>
      </c>
      <c r="J69" s="53">
        <f t="shared" si="2"/>
        <v>105409.26623885901</v>
      </c>
      <c r="K69" s="53">
        <f t="shared" si="2"/>
        <v>105930.12664013538</v>
      </c>
      <c r="L69" s="53">
        <f t="shared" si="2"/>
        <v>105914.01352414665</v>
      </c>
      <c r="M69" s="53">
        <f t="shared" si="2"/>
        <v>106388.22673413443</v>
      </c>
      <c r="N69" s="53">
        <f t="shared" si="2"/>
        <v>106584.45568700571</v>
      </c>
      <c r="O69" s="53">
        <f t="shared" si="2"/>
        <v>106937.23486377855</v>
      </c>
      <c r="P69" s="53">
        <f t="shared" si="2"/>
        <v>107141.88837260148</v>
      </c>
      <c r="Q69" s="53">
        <f t="shared" si="2"/>
        <v>107528.26941251314</v>
      </c>
      <c r="R69" s="53">
        <f t="shared" si="2"/>
        <v>107633.43983617138</v>
      </c>
      <c r="S69" s="53">
        <f t="shared" si="2"/>
        <v>108076.54092568398</v>
      </c>
      <c r="T69" s="53">
        <f t="shared" si="2"/>
        <v>108454.275493006</v>
      </c>
      <c r="U69" s="53">
        <f t="shared" si="2"/>
        <v>108871.55669770968</v>
      </c>
      <c r="V69" s="53">
        <f t="shared" si="2"/>
        <v>109297.87934283915</v>
      </c>
      <c r="W69" s="53">
        <f t="shared" si="2"/>
        <v>109737.81201658671</v>
      </c>
      <c r="X69" s="53">
        <f t="shared" si="2"/>
        <v>110325.84282918715</v>
      </c>
      <c r="Y69" s="53">
        <f t="shared" si="2"/>
        <v>110895.55667168243</v>
      </c>
      <c r="Z69" s="53">
        <f t="shared" si="2"/>
        <v>111021.32293374959</v>
      </c>
      <c r="AA69" s="53">
        <f t="shared" si="2"/>
        <v>111531.57859116103</v>
      </c>
      <c r="AB69" s="53">
        <f t="shared" si="2"/>
        <v>111778.94338223813</v>
      </c>
      <c r="AC69" s="53">
        <f t="shared" si="2"/>
        <v>111881.94501903614</v>
      </c>
      <c r="AD69" s="53">
        <f t="shared" si="2"/>
        <v>111957.01169354956</v>
      </c>
      <c r="AE69" s="53">
        <f t="shared" si="2"/>
        <v>112287.46186818469</v>
      </c>
      <c r="AF69" s="53">
        <f t="shared" si="2"/>
        <v>112625.56456294963</v>
      </c>
      <c r="AG69" s="53">
        <f t="shared" si="2"/>
        <v>112743.2413469429</v>
      </c>
    </row>
    <row r="70" spans="1:33" x14ac:dyDescent="0.35">
      <c r="A70" s="50" t="s">
        <v>69</v>
      </c>
      <c r="B70" s="51">
        <f t="shared" si="1"/>
        <v>1478094.7855111167</v>
      </c>
      <c r="C70" s="51">
        <f t="shared" si="2"/>
        <v>1475718.3415831751</v>
      </c>
      <c r="D70" s="51">
        <f t="shared" si="2"/>
        <v>1484377.8279412095</v>
      </c>
      <c r="E70" s="51">
        <f t="shared" si="2"/>
        <v>1487864.1970150778</v>
      </c>
      <c r="F70" s="51">
        <f t="shared" si="2"/>
        <v>1482736.0598615424</v>
      </c>
      <c r="G70" s="51">
        <f t="shared" si="2"/>
        <v>1483798.4730775964</v>
      </c>
      <c r="H70" s="51">
        <f t="shared" si="2"/>
        <v>1486459.4604145547</v>
      </c>
      <c r="I70" s="51">
        <f t="shared" si="2"/>
        <v>1494314.7839614088</v>
      </c>
      <c r="J70" s="51">
        <f t="shared" si="2"/>
        <v>1498775.478691644</v>
      </c>
      <c r="K70" s="51">
        <f t="shared" si="2"/>
        <v>1503454.7624752056</v>
      </c>
      <c r="L70" s="51">
        <f t="shared" si="2"/>
        <v>1509845.5888462141</v>
      </c>
      <c r="M70" s="51">
        <f t="shared" si="2"/>
        <v>1508109.0745625421</v>
      </c>
      <c r="N70" s="51">
        <f t="shared" si="2"/>
        <v>1501215.7137831443</v>
      </c>
      <c r="O70" s="51">
        <f t="shared" si="2"/>
        <v>1505618.539082116</v>
      </c>
      <c r="P70" s="51">
        <f t="shared" si="2"/>
        <v>1504342.9817694298</v>
      </c>
      <c r="Q70" s="51">
        <f t="shared" si="2"/>
        <v>1497136.0283853528</v>
      </c>
      <c r="R70" s="51">
        <f t="shared" si="2"/>
        <v>1494945.9682584028</v>
      </c>
      <c r="S70" s="51">
        <f t="shared" si="2"/>
        <v>1493024.4473861454</v>
      </c>
      <c r="T70" s="51">
        <f t="shared" si="2"/>
        <v>1493355.890707911</v>
      </c>
      <c r="U70" s="51">
        <f t="shared" si="2"/>
        <v>1494189.667263533</v>
      </c>
      <c r="V70" s="51">
        <f t="shared" si="2"/>
        <v>1495033.5375265882</v>
      </c>
      <c r="W70" s="51">
        <f t="shared" si="2"/>
        <v>1498024.3941345508</v>
      </c>
      <c r="X70" s="51">
        <f t="shared" si="2"/>
        <v>1503900.1769894785</v>
      </c>
      <c r="Y70" s="51">
        <f t="shared" si="2"/>
        <v>1506702.0687778438</v>
      </c>
      <c r="Z70" s="51">
        <f t="shared" si="2"/>
        <v>1507970.6090013816</v>
      </c>
      <c r="AA70" s="51">
        <f t="shared" si="2"/>
        <v>1509129.6969163092</v>
      </c>
      <c r="AB70" s="51">
        <f t="shared" si="2"/>
        <v>1511233.1463155381</v>
      </c>
      <c r="AC70" s="51">
        <f t="shared" si="2"/>
        <v>1515267.7976180648</v>
      </c>
      <c r="AD70" s="51">
        <f t="shared" si="2"/>
        <v>1518201.4687164281</v>
      </c>
      <c r="AE70" s="51">
        <f t="shared" si="2"/>
        <v>1519474.4353126988</v>
      </c>
      <c r="AF70" s="51">
        <f t="shared" si="2"/>
        <v>1521648.0293975295</v>
      </c>
      <c r="AG70" s="51">
        <f t="shared" si="2"/>
        <v>1523349.2567463226</v>
      </c>
    </row>
    <row r="71" spans="1:33" x14ac:dyDescent="0.35">
      <c r="A71" s="52" t="s">
        <v>70</v>
      </c>
      <c r="B71" s="53">
        <f t="shared" si="1"/>
        <v>699934.23701636493</v>
      </c>
      <c r="C71" s="53">
        <f t="shared" si="2"/>
        <v>704235.81814581004</v>
      </c>
      <c r="D71" s="53">
        <f t="shared" si="2"/>
        <v>711169.66786542663</v>
      </c>
      <c r="E71" s="53">
        <f t="shared" si="2"/>
        <v>718313.14358768449</v>
      </c>
      <c r="F71" s="53">
        <f t="shared" si="2"/>
        <v>720294.27217214601</v>
      </c>
      <c r="G71" s="53">
        <f t="shared" si="2"/>
        <v>726838.71469946578</v>
      </c>
      <c r="H71" s="53">
        <f t="shared" si="2"/>
        <v>732686.56193377101</v>
      </c>
      <c r="I71" s="53">
        <f t="shared" si="2"/>
        <v>736899.86386654072</v>
      </c>
      <c r="J71" s="53">
        <f t="shared" si="2"/>
        <v>740281.34307770804</v>
      </c>
      <c r="K71" s="53">
        <f t="shared" si="2"/>
        <v>744328.39550672588</v>
      </c>
      <c r="L71" s="53">
        <f t="shared" si="2"/>
        <v>746295.11010287504</v>
      </c>
      <c r="M71" s="53">
        <f t="shared" si="2"/>
        <v>746588.82697182242</v>
      </c>
      <c r="N71" s="53">
        <f t="shared" si="2"/>
        <v>747788.8408917886</v>
      </c>
      <c r="O71" s="53">
        <f t="shared" si="2"/>
        <v>749583.82351857482</v>
      </c>
      <c r="P71" s="53">
        <f t="shared" si="2"/>
        <v>748307.98578806536</v>
      </c>
      <c r="Q71" s="53">
        <f t="shared" si="2"/>
        <v>743404.05163678003</v>
      </c>
      <c r="R71" s="53">
        <f t="shared" si="2"/>
        <v>739704.25932861096</v>
      </c>
      <c r="S71" s="53">
        <f t="shared" si="2"/>
        <v>735959.79886861437</v>
      </c>
      <c r="T71" s="53">
        <f t="shared" si="2"/>
        <v>733782.57492784061</v>
      </c>
      <c r="U71" s="53">
        <f t="shared" si="2"/>
        <v>731413.14014002064</v>
      </c>
      <c r="V71" s="53">
        <f t="shared" si="2"/>
        <v>729025.47599376168</v>
      </c>
      <c r="W71" s="53">
        <f t="shared" si="2"/>
        <v>727897.29779655824</v>
      </c>
      <c r="X71" s="53">
        <f t="shared" si="2"/>
        <v>728369.57937043696</v>
      </c>
      <c r="Y71" s="53">
        <f t="shared" si="2"/>
        <v>727222.44326781586</v>
      </c>
      <c r="Z71" s="53">
        <f t="shared" si="2"/>
        <v>725633.56927210791</v>
      </c>
      <c r="AA71" s="53">
        <f t="shared" si="2"/>
        <v>723822.06168012053</v>
      </c>
      <c r="AB71" s="53">
        <f t="shared" si="2"/>
        <v>722955.88969623181</v>
      </c>
      <c r="AC71" s="53">
        <f t="shared" si="2"/>
        <v>722877.72019584675</v>
      </c>
      <c r="AD71" s="53">
        <f t="shared" si="2"/>
        <v>722362.61133053794</v>
      </c>
      <c r="AE71" s="53">
        <f t="shared" si="2"/>
        <v>721351.0885394573</v>
      </c>
      <c r="AF71" s="53">
        <f t="shared" si="2"/>
        <v>721127.73153614963</v>
      </c>
      <c r="AG71" s="53">
        <f t="shared" si="2"/>
        <v>720678.5612725903</v>
      </c>
    </row>
    <row r="72" spans="1:33" x14ac:dyDescent="0.35">
      <c r="A72" s="52" t="s">
        <v>71</v>
      </c>
      <c r="B72" s="53">
        <f t="shared" si="1"/>
        <v>723696.48059949826</v>
      </c>
      <c r="C72" s="53">
        <f t="shared" si="2"/>
        <v>716645.87755713612</v>
      </c>
      <c r="D72" s="53">
        <f t="shared" si="2"/>
        <v>717850.48375018383</v>
      </c>
      <c r="E72" s="53">
        <f t="shared" si="2"/>
        <v>713669.5050190679</v>
      </c>
      <c r="F72" s="53">
        <f t="shared" si="2"/>
        <v>706187.35799855622</v>
      </c>
      <c r="G72" s="53">
        <f t="shared" si="2"/>
        <v>700487.3700905639</v>
      </c>
      <c r="H72" s="53">
        <f t="shared" si="2"/>
        <v>697045.83900812035</v>
      </c>
      <c r="I72" s="53">
        <f t="shared" si="2"/>
        <v>700271.39079777617</v>
      </c>
      <c r="J72" s="53">
        <f t="shared" si="2"/>
        <v>700979.34982902498</v>
      </c>
      <c r="K72" s="53">
        <f t="shared" si="2"/>
        <v>701406.87304292561</v>
      </c>
      <c r="L72" s="53">
        <f t="shared" si="2"/>
        <v>705500.60187975061</v>
      </c>
      <c r="M72" s="53">
        <f t="shared" si="2"/>
        <v>703165.91599163774</v>
      </c>
      <c r="N72" s="53">
        <f t="shared" si="2"/>
        <v>694795.73138684768</v>
      </c>
      <c r="O72" s="53">
        <f t="shared" si="2"/>
        <v>697042.35355013225</v>
      </c>
      <c r="P72" s="53">
        <f t="shared" si="2"/>
        <v>696713.90058486618</v>
      </c>
      <c r="Q72" s="53">
        <f t="shared" si="2"/>
        <v>693846.4365954469</v>
      </c>
      <c r="R72" s="53">
        <f t="shared" si="2"/>
        <v>695048.82594549819</v>
      </c>
      <c r="S72" s="53">
        <f t="shared" si="2"/>
        <v>696418.74035781855</v>
      </c>
      <c r="T72" s="53">
        <f t="shared" si="2"/>
        <v>698545.93835901632</v>
      </c>
      <c r="U72" s="53">
        <f t="shared" si="2"/>
        <v>701342.319834364</v>
      </c>
      <c r="V72" s="53">
        <f t="shared" si="2"/>
        <v>704223.56008373538</v>
      </c>
      <c r="W72" s="53">
        <f t="shared" si="2"/>
        <v>708035.59519707365</v>
      </c>
      <c r="X72" s="53">
        <f t="shared" si="2"/>
        <v>713151.16527946037</v>
      </c>
      <c r="Y72" s="53">
        <f t="shared" si="2"/>
        <v>716670.57590106037</v>
      </c>
      <c r="Z72" s="53">
        <f t="shared" si="2"/>
        <v>719263.18162263709</v>
      </c>
      <c r="AA72" s="53">
        <f t="shared" si="2"/>
        <v>721735.47769492737</v>
      </c>
      <c r="AB72" s="53">
        <f t="shared" si="2"/>
        <v>724336.48177183559</v>
      </c>
      <c r="AC72" s="53">
        <f t="shared" si="2"/>
        <v>727943.0911944781</v>
      </c>
      <c r="AD72" s="53">
        <f t="shared" si="2"/>
        <v>730921.625801733</v>
      </c>
      <c r="AE72" s="53">
        <f t="shared" si="2"/>
        <v>732737.35858301341</v>
      </c>
      <c r="AF72" s="53">
        <f t="shared" ref="C72:AG80" si="3">AF18-AF45</f>
        <v>734658.01142429654</v>
      </c>
      <c r="AG72" s="53">
        <f t="shared" si="3"/>
        <v>736315.71053883503</v>
      </c>
    </row>
    <row r="73" spans="1:33" x14ac:dyDescent="0.35">
      <c r="A73" s="52" t="s">
        <v>72</v>
      </c>
      <c r="B73" s="53">
        <f t="shared" si="1"/>
        <v>54464.067895253502</v>
      </c>
      <c r="C73" s="53">
        <f t="shared" si="3"/>
        <v>54836.645880228702</v>
      </c>
      <c r="D73" s="53">
        <f t="shared" si="3"/>
        <v>55357.676325599685</v>
      </c>
      <c r="E73" s="53">
        <f t="shared" si="3"/>
        <v>55881.548408325536</v>
      </c>
      <c r="F73" s="53">
        <f t="shared" si="3"/>
        <v>56254.429690840268</v>
      </c>
      <c r="G73" s="53">
        <f t="shared" si="3"/>
        <v>56472.388287566573</v>
      </c>
      <c r="H73" s="53">
        <f t="shared" si="3"/>
        <v>56727.059472662942</v>
      </c>
      <c r="I73" s="53">
        <f t="shared" si="3"/>
        <v>57143.529297092733</v>
      </c>
      <c r="J73" s="53">
        <f t="shared" si="3"/>
        <v>57514.785784911437</v>
      </c>
      <c r="K73" s="53">
        <f t="shared" si="3"/>
        <v>57719.49392555395</v>
      </c>
      <c r="L73" s="53">
        <f t="shared" si="3"/>
        <v>58049.876863588339</v>
      </c>
      <c r="M73" s="53">
        <f t="shared" si="3"/>
        <v>58354.331599081896</v>
      </c>
      <c r="N73" s="53">
        <f t="shared" si="3"/>
        <v>58631.141504507461</v>
      </c>
      <c r="O73" s="53">
        <f t="shared" si="3"/>
        <v>58992.362013408812</v>
      </c>
      <c r="P73" s="53">
        <f t="shared" si="3"/>
        <v>59321.095396498</v>
      </c>
      <c r="Q73" s="53">
        <f t="shared" si="3"/>
        <v>59885.540153125075</v>
      </c>
      <c r="R73" s="53">
        <f t="shared" si="3"/>
        <v>60192.882984293239</v>
      </c>
      <c r="S73" s="53">
        <f t="shared" si="3"/>
        <v>60645.908159713152</v>
      </c>
      <c r="T73" s="53">
        <f t="shared" si="3"/>
        <v>61027.377421053963</v>
      </c>
      <c r="U73" s="53">
        <f t="shared" si="3"/>
        <v>61434.207289149017</v>
      </c>
      <c r="V73" s="53">
        <f t="shared" si="3"/>
        <v>61784.501449090923</v>
      </c>
      <c r="W73" s="53">
        <f t="shared" si="3"/>
        <v>62091.501140919143</v>
      </c>
      <c r="X73" s="53">
        <f t="shared" si="3"/>
        <v>62379.432339580737</v>
      </c>
      <c r="Y73" s="53">
        <f t="shared" si="3"/>
        <v>62809.049608967558</v>
      </c>
      <c r="Z73" s="53">
        <f t="shared" si="3"/>
        <v>63073.858106636435</v>
      </c>
      <c r="AA73" s="53">
        <f t="shared" si="3"/>
        <v>63572.157541260851</v>
      </c>
      <c r="AB73" s="53">
        <f t="shared" si="3"/>
        <v>63940.774847470566</v>
      </c>
      <c r="AC73" s="53">
        <f t="shared" si="3"/>
        <v>64446.986227740024</v>
      </c>
      <c r="AD73" s="53">
        <f t="shared" si="3"/>
        <v>64917.231584157271</v>
      </c>
      <c r="AE73" s="53">
        <f t="shared" si="3"/>
        <v>65385.988190228381</v>
      </c>
      <c r="AF73" s="53">
        <f t="shared" si="3"/>
        <v>65862.286437082279</v>
      </c>
      <c r="AG73" s="53">
        <f t="shared" si="3"/>
        <v>66354.984934897453</v>
      </c>
    </row>
    <row r="74" spans="1:33" x14ac:dyDescent="0.35">
      <c r="A74" s="50" t="s">
        <v>73</v>
      </c>
      <c r="B74" s="51">
        <f t="shared" si="1"/>
        <v>66201.481729204592</v>
      </c>
      <c r="C74" s="51">
        <f t="shared" si="3"/>
        <v>69492.310963563257</v>
      </c>
      <c r="D74" s="51">
        <f t="shared" si="3"/>
        <v>80026.975055854782</v>
      </c>
      <c r="E74" s="51">
        <f t="shared" si="3"/>
        <v>92337.929653011961</v>
      </c>
      <c r="F74" s="51">
        <f t="shared" si="3"/>
        <v>106614.37807734391</v>
      </c>
      <c r="G74" s="51">
        <f t="shared" si="3"/>
        <v>120016.8228901853</v>
      </c>
      <c r="H74" s="51">
        <f t="shared" si="3"/>
        <v>133219.04511937319</v>
      </c>
      <c r="I74" s="51">
        <f t="shared" si="3"/>
        <v>145142.13530889124</v>
      </c>
      <c r="J74" s="51">
        <f t="shared" si="3"/>
        <v>156440.47090203752</v>
      </c>
      <c r="K74" s="51">
        <f t="shared" si="3"/>
        <v>166149.64344135468</v>
      </c>
      <c r="L74" s="51">
        <f t="shared" si="3"/>
        <v>174976.10880484807</v>
      </c>
      <c r="M74" s="51">
        <f t="shared" si="3"/>
        <v>184065.95437373387</v>
      </c>
      <c r="N74" s="51">
        <f t="shared" si="3"/>
        <v>193396.95937322266</v>
      </c>
      <c r="O74" s="51">
        <f t="shared" si="3"/>
        <v>203726.17131240427</v>
      </c>
      <c r="P74" s="51">
        <f t="shared" si="3"/>
        <v>214459.32391359669</v>
      </c>
      <c r="Q74" s="51">
        <f t="shared" si="3"/>
        <v>225821.02739228145</v>
      </c>
      <c r="R74" s="51">
        <f t="shared" si="3"/>
        <v>238033.03261315526</v>
      </c>
      <c r="S74" s="51">
        <f t="shared" si="3"/>
        <v>251053.35219719241</v>
      </c>
      <c r="T74" s="51">
        <f t="shared" si="3"/>
        <v>264851.72713369678</v>
      </c>
      <c r="U74" s="51">
        <f t="shared" si="3"/>
        <v>279223.22323684639</v>
      </c>
      <c r="V74" s="51">
        <f t="shared" si="3"/>
        <v>293946.51498323434</v>
      </c>
      <c r="W74" s="51">
        <f t="shared" si="3"/>
        <v>308988.59508658363</v>
      </c>
      <c r="X74" s="51">
        <f t="shared" si="3"/>
        <v>324205.76945766073</v>
      </c>
      <c r="Y74" s="51">
        <f t="shared" si="3"/>
        <v>339112.42732344352</v>
      </c>
      <c r="Z74" s="51">
        <f t="shared" si="3"/>
        <v>353579.50979936268</v>
      </c>
      <c r="AA74" s="51">
        <f t="shared" si="3"/>
        <v>367658.95690317126</v>
      </c>
      <c r="AB74" s="51">
        <f t="shared" si="3"/>
        <v>381158.25183814013</v>
      </c>
      <c r="AC74" s="51">
        <f t="shared" si="3"/>
        <v>394153.85338590824</v>
      </c>
      <c r="AD74" s="51">
        <f t="shared" si="3"/>
        <v>406469.04166618659</v>
      </c>
      <c r="AE74" s="51">
        <f t="shared" si="3"/>
        <v>418011.97497125145</v>
      </c>
      <c r="AF74" s="51">
        <f t="shared" si="3"/>
        <v>429129.70334696333</v>
      </c>
      <c r="AG74" s="51">
        <f t="shared" si="3"/>
        <v>439747.23372377019</v>
      </c>
    </row>
    <row r="75" spans="1:33" x14ac:dyDescent="0.35">
      <c r="A75" s="52" t="s">
        <v>74</v>
      </c>
      <c r="B75" s="53">
        <f t="shared" si="1"/>
        <v>6181.2000736436594</v>
      </c>
      <c r="C75" s="53">
        <f t="shared" si="3"/>
        <v>8664.7149465307175</v>
      </c>
      <c r="D75" s="53">
        <f t="shared" si="3"/>
        <v>18440.708988741659</v>
      </c>
      <c r="E75" s="53">
        <f t="shared" si="3"/>
        <v>29986.322556631862</v>
      </c>
      <c r="F75" s="53">
        <f t="shared" si="3"/>
        <v>43596.149121341303</v>
      </c>
      <c r="G75" s="53">
        <f t="shared" si="3"/>
        <v>56505.371397206065</v>
      </c>
      <c r="H75" s="53">
        <f t="shared" si="3"/>
        <v>69063.934108477231</v>
      </c>
      <c r="I75" s="53">
        <f t="shared" si="3"/>
        <v>80262.723407464</v>
      </c>
      <c r="J75" s="53">
        <f t="shared" si="3"/>
        <v>90698.49901724841</v>
      </c>
      <c r="K75" s="53">
        <f t="shared" si="3"/>
        <v>99735.635167856526</v>
      </c>
      <c r="L75" s="53">
        <f t="shared" si="3"/>
        <v>107948.61554441559</v>
      </c>
      <c r="M75" s="53">
        <f t="shared" si="3"/>
        <v>116497.89382085318</v>
      </c>
      <c r="N75" s="53">
        <f t="shared" si="3"/>
        <v>125494.32930277062</v>
      </c>
      <c r="O75" s="53">
        <f t="shared" si="3"/>
        <v>135227.79947046324</v>
      </c>
      <c r="P75" s="53">
        <f t="shared" si="3"/>
        <v>145524.90117708349</v>
      </c>
      <c r="Q75" s="53">
        <f t="shared" si="3"/>
        <v>156573.57151303132</v>
      </c>
      <c r="R75" s="53">
        <f t="shared" si="3"/>
        <v>168498.1796916883</v>
      </c>
      <c r="S75" s="53">
        <f t="shared" si="3"/>
        <v>181304.94233575946</v>
      </c>
      <c r="T75" s="53">
        <f t="shared" si="3"/>
        <v>194881.78570717148</v>
      </c>
      <c r="U75" s="53">
        <f t="shared" si="3"/>
        <v>209075.05777869912</v>
      </c>
      <c r="V75" s="53">
        <f t="shared" si="3"/>
        <v>223610.41429764818</v>
      </c>
      <c r="W75" s="53">
        <f t="shared" si="3"/>
        <v>238453.19980870761</v>
      </c>
      <c r="X75" s="53">
        <f t="shared" si="3"/>
        <v>253464.55400621364</v>
      </c>
      <c r="Y75" s="53">
        <f t="shared" si="3"/>
        <v>268253.58099414181</v>
      </c>
      <c r="Z75" s="53">
        <f t="shared" si="3"/>
        <v>282604.32968524523</v>
      </c>
      <c r="AA75" s="53">
        <f t="shared" si="3"/>
        <v>296569.70039196091</v>
      </c>
      <c r="AB75" s="53">
        <f t="shared" si="3"/>
        <v>310001.07610071049</v>
      </c>
      <c r="AC75" s="53">
        <f t="shared" si="3"/>
        <v>322953.03388171142</v>
      </c>
      <c r="AD75" s="53">
        <f t="shared" si="3"/>
        <v>335171.72589783708</v>
      </c>
      <c r="AE75" s="53">
        <f t="shared" si="3"/>
        <v>346664.22252388106</v>
      </c>
      <c r="AF75" s="53">
        <f t="shared" si="3"/>
        <v>357658.25836395286</v>
      </c>
      <c r="AG75" s="53">
        <f t="shared" si="3"/>
        <v>368125.25968965067</v>
      </c>
    </row>
    <row r="76" spans="1:33" x14ac:dyDescent="0.35">
      <c r="A76" s="52" t="s">
        <v>75</v>
      </c>
      <c r="B76" s="53">
        <f t="shared" si="1"/>
        <v>58919.459421995118</v>
      </c>
      <c r="C76" s="53">
        <f t="shared" si="3"/>
        <v>59727.214408225082</v>
      </c>
      <c r="D76" s="53">
        <f t="shared" si="3"/>
        <v>60479.267452121079</v>
      </c>
      <c r="E76" s="53">
        <f t="shared" si="3"/>
        <v>61235.16617833099</v>
      </c>
      <c r="F76" s="53">
        <f t="shared" si="3"/>
        <v>61889.610524349984</v>
      </c>
      <c r="G76" s="53">
        <f t="shared" si="3"/>
        <v>62386.346375540328</v>
      </c>
      <c r="H76" s="53">
        <f t="shared" si="3"/>
        <v>63029.80768287812</v>
      </c>
      <c r="I76" s="53">
        <f t="shared" si="3"/>
        <v>63746.449234933789</v>
      </c>
      <c r="J76" s="53">
        <f t="shared" si="3"/>
        <v>64591.210190822167</v>
      </c>
      <c r="K76" s="53">
        <f t="shared" si="3"/>
        <v>65255.699281497065</v>
      </c>
      <c r="L76" s="53">
        <f t="shared" si="3"/>
        <v>65862.144001230728</v>
      </c>
      <c r="M76" s="53">
        <f t="shared" si="3"/>
        <v>66391.737361701642</v>
      </c>
      <c r="N76" s="53">
        <f t="shared" si="3"/>
        <v>66718.16115762663</v>
      </c>
      <c r="O76" s="53">
        <f t="shared" si="3"/>
        <v>67311.655841754866</v>
      </c>
      <c r="P76" s="53">
        <f t="shared" si="3"/>
        <v>67741.975961784963</v>
      </c>
      <c r="Q76" s="53">
        <f t="shared" si="3"/>
        <v>68053.19574556005</v>
      </c>
      <c r="R76" s="53">
        <f t="shared" si="3"/>
        <v>68339.058518329432</v>
      </c>
      <c r="S76" s="53">
        <f t="shared" si="3"/>
        <v>68549.493306997509</v>
      </c>
      <c r="T76" s="53">
        <f t="shared" si="3"/>
        <v>68770.193796417545</v>
      </c>
      <c r="U76" s="53">
        <f t="shared" si="3"/>
        <v>68948.089921456791</v>
      </c>
      <c r="V76" s="53">
        <f t="shared" si="3"/>
        <v>69136.810508478302</v>
      </c>
      <c r="W76" s="53">
        <f t="shared" si="3"/>
        <v>69335.352504939568</v>
      </c>
      <c r="X76" s="53">
        <f t="shared" si="3"/>
        <v>69539.213895332869</v>
      </c>
      <c r="Y76" s="53">
        <f t="shared" si="3"/>
        <v>69656.733992885449</v>
      </c>
      <c r="Z76" s="53">
        <f t="shared" si="3"/>
        <v>69773.940212558489</v>
      </c>
      <c r="AA76" s="53">
        <f t="shared" si="3"/>
        <v>69888.711820598866</v>
      </c>
      <c r="AB76" s="53">
        <f t="shared" si="3"/>
        <v>69958.269252643469</v>
      </c>
      <c r="AC76" s="53">
        <f t="shared" si="3"/>
        <v>70003.419005239746</v>
      </c>
      <c r="AD76" s="53">
        <f t="shared" si="3"/>
        <v>70105.080841241928</v>
      </c>
      <c r="AE76" s="53">
        <f t="shared" si="3"/>
        <v>70159.415075550743</v>
      </c>
      <c r="AF76" s="53">
        <f t="shared" si="3"/>
        <v>70288.182855233419</v>
      </c>
      <c r="AG76" s="53">
        <f t="shared" si="3"/>
        <v>70444.029440272003</v>
      </c>
    </row>
    <row r="77" spans="1:33" x14ac:dyDescent="0.35">
      <c r="A77" s="52" t="s">
        <v>76</v>
      </c>
      <c r="B77" s="53">
        <f t="shared" si="1"/>
        <v>0</v>
      </c>
      <c r="C77" s="53">
        <f t="shared" si="3"/>
        <v>0</v>
      </c>
      <c r="D77" s="53">
        <f t="shared" si="3"/>
        <v>0</v>
      </c>
      <c r="E77" s="53">
        <f t="shared" si="3"/>
        <v>0</v>
      </c>
      <c r="F77" s="53">
        <f t="shared" si="3"/>
        <v>0</v>
      </c>
      <c r="G77" s="53">
        <f t="shared" si="3"/>
        <v>0</v>
      </c>
      <c r="H77" s="53">
        <f t="shared" si="3"/>
        <v>0</v>
      </c>
      <c r="I77" s="53">
        <f t="shared" si="3"/>
        <v>0</v>
      </c>
      <c r="J77" s="53">
        <f t="shared" si="3"/>
        <v>0</v>
      </c>
      <c r="K77" s="53">
        <f t="shared" si="3"/>
        <v>0</v>
      </c>
      <c r="L77" s="53">
        <f t="shared" si="3"/>
        <v>0</v>
      </c>
      <c r="M77" s="53">
        <f t="shared" si="3"/>
        <v>0</v>
      </c>
      <c r="N77" s="53">
        <f t="shared" si="3"/>
        <v>0</v>
      </c>
      <c r="O77" s="53">
        <f t="shared" si="3"/>
        <v>0</v>
      </c>
      <c r="P77" s="53">
        <f t="shared" si="3"/>
        <v>0</v>
      </c>
      <c r="Q77" s="53">
        <f t="shared" si="3"/>
        <v>0</v>
      </c>
      <c r="R77" s="53">
        <f t="shared" si="3"/>
        <v>0</v>
      </c>
      <c r="S77" s="53">
        <f t="shared" si="3"/>
        <v>0</v>
      </c>
      <c r="T77" s="53">
        <f t="shared" si="3"/>
        <v>0</v>
      </c>
      <c r="U77" s="53">
        <f t="shared" si="3"/>
        <v>0</v>
      </c>
      <c r="V77" s="53">
        <f t="shared" si="3"/>
        <v>0</v>
      </c>
      <c r="W77" s="53">
        <f t="shared" si="3"/>
        <v>0</v>
      </c>
      <c r="X77" s="53">
        <f t="shared" si="3"/>
        <v>0</v>
      </c>
      <c r="Y77" s="53">
        <f t="shared" si="3"/>
        <v>0</v>
      </c>
      <c r="Z77" s="53">
        <f t="shared" si="3"/>
        <v>0</v>
      </c>
      <c r="AA77" s="53">
        <f t="shared" si="3"/>
        <v>0</v>
      </c>
      <c r="AB77" s="53">
        <f t="shared" si="3"/>
        <v>0</v>
      </c>
      <c r="AC77" s="53">
        <f t="shared" si="3"/>
        <v>0</v>
      </c>
      <c r="AD77" s="53">
        <f t="shared" si="3"/>
        <v>0</v>
      </c>
      <c r="AE77" s="53">
        <f t="shared" si="3"/>
        <v>0</v>
      </c>
      <c r="AF77" s="53">
        <f t="shared" si="3"/>
        <v>0</v>
      </c>
      <c r="AG77" s="53">
        <f t="shared" si="3"/>
        <v>0</v>
      </c>
    </row>
    <row r="78" spans="1:33" x14ac:dyDescent="0.35">
      <c r="A78" s="52" t="s">
        <v>77</v>
      </c>
      <c r="B78" s="53">
        <f t="shared" si="1"/>
        <v>0</v>
      </c>
      <c r="C78" s="53">
        <f t="shared" si="3"/>
        <v>0</v>
      </c>
      <c r="D78" s="53">
        <f t="shared" si="3"/>
        <v>0</v>
      </c>
      <c r="E78" s="53">
        <f t="shared" si="3"/>
        <v>0</v>
      </c>
      <c r="F78" s="53">
        <f t="shared" si="3"/>
        <v>0</v>
      </c>
      <c r="G78" s="53">
        <f t="shared" si="3"/>
        <v>0</v>
      </c>
      <c r="H78" s="53">
        <f t="shared" si="3"/>
        <v>0</v>
      </c>
      <c r="I78" s="53">
        <f t="shared" si="3"/>
        <v>0</v>
      </c>
      <c r="J78" s="53">
        <f t="shared" si="3"/>
        <v>0</v>
      </c>
      <c r="K78" s="53">
        <f t="shared" si="3"/>
        <v>0</v>
      </c>
      <c r="L78" s="53">
        <f t="shared" si="3"/>
        <v>0</v>
      </c>
      <c r="M78" s="53">
        <f t="shared" si="3"/>
        <v>0</v>
      </c>
      <c r="N78" s="53">
        <f t="shared" si="3"/>
        <v>0</v>
      </c>
      <c r="O78" s="53">
        <f t="shared" si="3"/>
        <v>0</v>
      </c>
      <c r="P78" s="53">
        <f t="shared" si="3"/>
        <v>0</v>
      </c>
      <c r="Q78" s="53">
        <f t="shared" si="3"/>
        <v>0</v>
      </c>
      <c r="R78" s="53">
        <f t="shared" si="3"/>
        <v>0</v>
      </c>
      <c r="S78" s="53">
        <f t="shared" si="3"/>
        <v>0</v>
      </c>
      <c r="T78" s="53">
        <f t="shared" si="3"/>
        <v>0</v>
      </c>
      <c r="U78" s="53">
        <f t="shared" si="3"/>
        <v>0</v>
      </c>
      <c r="V78" s="53">
        <f t="shared" si="3"/>
        <v>0</v>
      </c>
      <c r="W78" s="53">
        <f t="shared" si="3"/>
        <v>0</v>
      </c>
      <c r="X78" s="53">
        <f t="shared" si="3"/>
        <v>0</v>
      </c>
      <c r="Y78" s="53">
        <f t="shared" si="3"/>
        <v>0</v>
      </c>
      <c r="Z78" s="53">
        <f t="shared" si="3"/>
        <v>0</v>
      </c>
      <c r="AA78" s="53">
        <f t="shared" si="3"/>
        <v>0</v>
      </c>
      <c r="AB78" s="53">
        <f t="shared" si="3"/>
        <v>0</v>
      </c>
      <c r="AC78" s="53">
        <f t="shared" si="3"/>
        <v>0</v>
      </c>
      <c r="AD78" s="53">
        <f t="shared" si="3"/>
        <v>0</v>
      </c>
      <c r="AE78" s="53">
        <f t="shared" si="3"/>
        <v>0</v>
      </c>
      <c r="AF78" s="53">
        <f t="shared" si="3"/>
        <v>0</v>
      </c>
      <c r="AG78" s="53">
        <f t="shared" si="3"/>
        <v>0</v>
      </c>
    </row>
    <row r="79" spans="1:33" x14ac:dyDescent="0.35">
      <c r="A79" s="52" t="s">
        <v>78</v>
      </c>
      <c r="B79" s="53">
        <f t="shared" si="1"/>
        <v>1100.8222335658033</v>
      </c>
      <c r="C79" s="53">
        <f t="shared" si="3"/>
        <v>1100.3816088074793</v>
      </c>
      <c r="D79" s="53">
        <f t="shared" si="3"/>
        <v>1106.9986149920221</v>
      </c>
      <c r="E79" s="53">
        <f t="shared" si="3"/>
        <v>1116.4409180490954</v>
      </c>
      <c r="F79" s="53">
        <f t="shared" si="3"/>
        <v>1128.6184316526108</v>
      </c>
      <c r="G79" s="53">
        <f t="shared" si="3"/>
        <v>1125.1051174388842</v>
      </c>
      <c r="H79" s="53">
        <f t="shared" si="3"/>
        <v>1125.3033280178192</v>
      </c>
      <c r="I79" s="53">
        <f t="shared" si="3"/>
        <v>1132.9626664934942</v>
      </c>
      <c r="J79" s="53">
        <f t="shared" si="3"/>
        <v>1150.7616939668749</v>
      </c>
      <c r="K79" s="53">
        <f t="shared" si="3"/>
        <v>1158.3089920011059</v>
      </c>
      <c r="L79" s="53">
        <f t="shared" si="3"/>
        <v>1165.3492592017171</v>
      </c>
      <c r="M79" s="53">
        <f t="shared" si="3"/>
        <v>1176.3231911791138</v>
      </c>
      <c r="N79" s="53">
        <f t="shared" si="3"/>
        <v>1184.4689128253856</v>
      </c>
      <c r="O79" s="53">
        <f t="shared" si="3"/>
        <v>1186.7160001862919</v>
      </c>
      <c r="P79" s="53">
        <f t="shared" si="3"/>
        <v>1192.446774728149</v>
      </c>
      <c r="Q79" s="53">
        <f t="shared" si="3"/>
        <v>1194.2601336900416</v>
      </c>
      <c r="R79" s="53">
        <f t="shared" si="3"/>
        <v>1195.7944031375503</v>
      </c>
      <c r="S79" s="53">
        <f t="shared" si="3"/>
        <v>1198.9165544354562</v>
      </c>
      <c r="T79" s="53">
        <f t="shared" si="3"/>
        <v>1199.7476301076715</v>
      </c>
      <c r="U79" s="53">
        <f t="shared" si="3"/>
        <v>1200.0755366903795</v>
      </c>
      <c r="V79" s="53">
        <f t="shared" si="3"/>
        <v>1199.2901771078762</v>
      </c>
      <c r="W79" s="53">
        <f t="shared" si="3"/>
        <v>1200.0427729364981</v>
      </c>
      <c r="X79" s="53">
        <f t="shared" si="3"/>
        <v>1202.0015561142725</v>
      </c>
      <c r="Y79" s="53">
        <f t="shared" si="3"/>
        <v>1202.1123364162459</v>
      </c>
      <c r="Z79" s="53">
        <f t="shared" si="3"/>
        <v>1201.2399015591782</v>
      </c>
      <c r="AA79" s="53">
        <f t="shared" si="3"/>
        <v>1200.5446906114839</v>
      </c>
      <c r="AB79" s="53">
        <f t="shared" si="3"/>
        <v>1198.9064847861782</v>
      </c>
      <c r="AC79" s="53">
        <f t="shared" si="3"/>
        <v>1197.4004989570656</v>
      </c>
      <c r="AD79" s="53">
        <f t="shared" si="3"/>
        <v>1192.2349271077408</v>
      </c>
      <c r="AE79" s="53">
        <f t="shared" si="3"/>
        <v>1188.3373718196051</v>
      </c>
      <c r="AF79" s="53">
        <f t="shared" si="3"/>
        <v>1183.2621277769877</v>
      </c>
      <c r="AG79" s="53">
        <f t="shared" si="3"/>
        <v>1177.9445938475535</v>
      </c>
    </row>
    <row r="80" spans="1:33" x14ac:dyDescent="0.35">
      <c r="A80" s="54" t="s">
        <v>141</v>
      </c>
      <c r="B80" s="55">
        <f t="shared" si="1"/>
        <v>0</v>
      </c>
      <c r="C80" s="55">
        <f t="shared" si="3"/>
        <v>0</v>
      </c>
      <c r="D80" s="55">
        <f t="shared" si="3"/>
        <v>0</v>
      </c>
      <c r="E80" s="55">
        <f t="shared" si="3"/>
        <v>0</v>
      </c>
      <c r="F80" s="55">
        <f t="shared" si="3"/>
        <v>0</v>
      </c>
      <c r="G80" s="55">
        <f t="shared" si="3"/>
        <v>0</v>
      </c>
      <c r="H80" s="55">
        <f t="shared" si="3"/>
        <v>0</v>
      </c>
      <c r="I80" s="55">
        <f t="shared" si="3"/>
        <v>0</v>
      </c>
      <c r="J80" s="55">
        <f t="shared" si="3"/>
        <v>0</v>
      </c>
      <c r="K80" s="55">
        <f t="shared" si="3"/>
        <v>0</v>
      </c>
      <c r="L80" s="55">
        <f t="shared" si="3"/>
        <v>0</v>
      </c>
      <c r="M80" s="55">
        <f t="shared" si="3"/>
        <v>0</v>
      </c>
      <c r="N80" s="55">
        <f t="shared" si="3"/>
        <v>0</v>
      </c>
      <c r="O80" s="55">
        <f t="shared" si="3"/>
        <v>0</v>
      </c>
      <c r="P80" s="55">
        <f t="shared" si="3"/>
        <v>0</v>
      </c>
      <c r="Q80" s="55">
        <f t="shared" si="3"/>
        <v>0</v>
      </c>
      <c r="R80" s="55">
        <f t="shared" si="3"/>
        <v>0</v>
      </c>
      <c r="S80" s="55">
        <f t="shared" si="3"/>
        <v>0</v>
      </c>
      <c r="T80" s="55">
        <f t="shared" si="3"/>
        <v>0</v>
      </c>
      <c r="U80" s="55">
        <f t="shared" si="3"/>
        <v>0</v>
      </c>
      <c r="V80" s="55">
        <f t="shared" si="3"/>
        <v>0</v>
      </c>
      <c r="W80" s="55">
        <f t="shared" si="3"/>
        <v>0</v>
      </c>
      <c r="X80" s="55">
        <f t="shared" si="3"/>
        <v>0</v>
      </c>
      <c r="Y80" s="55">
        <f t="shared" si="3"/>
        <v>0</v>
      </c>
      <c r="Z80" s="55">
        <f t="shared" si="3"/>
        <v>0</v>
      </c>
      <c r="AA80" s="55">
        <f t="shared" si="3"/>
        <v>0</v>
      </c>
      <c r="AB80" s="55">
        <f t="shared" si="3"/>
        <v>0</v>
      </c>
      <c r="AC80" s="55">
        <f t="shared" si="3"/>
        <v>0</v>
      </c>
      <c r="AD80" s="55">
        <f t="shared" si="3"/>
        <v>0</v>
      </c>
      <c r="AE80" s="55">
        <f t="shared" si="3"/>
        <v>0</v>
      </c>
      <c r="AF80" s="55">
        <f t="shared" si="3"/>
        <v>0</v>
      </c>
      <c r="AG80" s="55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17"/>
  <sheetViews>
    <sheetView tabSelected="1" workbookViewId="0">
      <selection activeCell="D5" sqref="D5"/>
    </sheetView>
  </sheetViews>
  <sheetFormatPr defaultColWidth="9.08984375" defaultRowHeight="14.5" x14ac:dyDescent="0.35"/>
  <cols>
    <col min="1" max="1" width="26.08984375" style="2" customWidth="1"/>
    <col min="2" max="35" width="11.6328125" bestFit="1" customWidth="1"/>
  </cols>
  <sheetData>
    <row r="1" spans="1:35" ht="29" x14ac:dyDescent="0.35">
      <c r="A1" s="7" t="s">
        <v>29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s="5" t="s">
        <v>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35">
      <c r="A3" s="5" t="s">
        <v>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35">
      <c r="A4" s="5" t="s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35">
      <c r="A5" s="5" t="s">
        <v>8</v>
      </c>
      <c r="B5" s="6">
        <f>('imports jrc potencia'!S16)*1000</f>
        <v>85831042.392012149</v>
      </c>
      <c r="C5" s="6">
        <f>('imports jrc potencia'!T16)*1000</f>
        <v>85666760.267216697</v>
      </c>
      <c r="D5" s="6">
        <f>('imports jrc potencia'!U16)*1000</f>
        <v>83313646.913168922</v>
      </c>
      <c r="E5" s="6">
        <f>('imports jrc potencia'!V16)*1000</f>
        <v>82222863.468876407</v>
      </c>
      <c r="F5" s="6">
        <f>('imports jrc potencia'!W16)*1000</f>
        <v>82040162.226879016</v>
      </c>
      <c r="G5" s="6">
        <f>('imports jrc potencia'!X16)*1000</f>
        <v>81697839.299526945</v>
      </c>
      <c r="H5" s="6">
        <f>('imports jrc potencia'!Y16)*1000</f>
        <v>81552400.04950209</v>
      </c>
      <c r="I5" s="6">
        <f>('imports jrc potencia'!Z16)*1000</f>
        <v>81478091.659163684</v>
      </c>
      <c r="J5" s="6">
        <f>('imports jrc potencia'!AA16)*1000</f>
        <v>81383102.339922756</v>
      </c>
      <c r="K5" s="6">
        <f>('imports jrc potencia'!AB16)*1000</f>
        <v>81305269.834756762</v>
      </c>
      <c r="L5" s="6">
        <f>('imports jrc potencia'!AC16)*1000</f>
        <v>81150707.3526894</v>
      </c>
      <c r="M5" s="6">
        <f>('imports jrc potencia'!AD16)*1000</f>
        <v>79216845.586217016</v>
      </c>
      <c r="N5" s="6">
        <f>('imports jrc potencia'!AE16)*1000</f>
        <v>79109811.47321263</v>
      </c>
      <c r="O5" s="6">
        <f>('imports jrc potencia'!AF16)*1000</f>
        <v>79059278.78444536</v>
      </c>
      <c r="P5" s="6">
        <f>('imports jrc potencia'!AG16)*1000</f>
        <v>78968460.329021439</v>
      </c>
      <c r="Q5" s="6">
        <f>('imports jrc potencia'!AH16)*1000</f>
        <v>78902477.183992118</v>
      </c>
      <c r="R5" s="6">
        <f>('imports jrc potencia'!AI16)*1000</f>
        <v>78865155.411657304</v>
      </c>
      <c r="S5" s="6">
        <f>('imports jrc potencia'!AJ16)*1000</f>
        <v>78801179.586122438</v>
      </c>
      <c r="T5" s="6">
        <f>('imports jrc potencia'!AK16)*1000</f>
        <v>78763809.858820647</v>
      </c>
      <c r="U5" s="6">
        <f>('imports jrc potencia'!AL16)*1000</f>
        <v>78712347.269012779</v>
      </c>
      <c r="V5" s="6">
        <f>('imports jrc potencia'!AM16)*1000</f>
        <v>78635747.387428686</v>
      </c>
      <c r="W5" s="6">
        <f>('imports jrc potencia'!AN16)*1000</f>
        <v>78590526.224133596</v>
      </c>
      <c r="X5" s="6">
        <f>('imports jrc potencia'!AO16)*1000</f>
        <v>78557145.023264572</v>
      </c>
      <c r="Y5" s="6">
        <f>('imports jrc potencia'!AP16)*1000</f>
        <v>78485943.564488411</v>
      </c>
      <c r="Z5" s="6">
        <f>('imports jrc potencia'!AQ16)*1000</f>
        <v>78450480.535781324</v>
      </c>
      <c r="AA5" s="6">
        <f>('imports jrc potencia'!AR16)*1000</f>
        <v>78412825.219805464</v>
      </c>
      <c r="AB5" s="6">
        <f>('imports jrc potencia'!AS16)*1000</f>
        <v>78343351.748109072</v>
      </c>
      <c r="AC5" s="6">
        <f>('imports jrc potencia'!AT16)*1000</f>
        <v>78266166.684650347</v>
      </c>
      <c r="AD5" s="6">
        <f>('imports jrc potencia'!AU16)*1000</f>
        <v>78205640.182214871</v>
      </c>
      <c r="AE5" s="6">
        <f>('imports jrc potencia'!AV16)*1000</f>
        <v>78061052.405944869</v>
      </c>
      <c r="AF5" s="6">
        <f>('imports jrc potencia'!AW16)*1000</f>
        <v>78013749.688507944</v>
      </c>
      <c r="AG5" s="6">
        <f>('imports jrc potencia'!AX16)*1000</f>
        <v>77964004.464913607</v>
      </c>
      <c r="AH5" s="6">
        <f>('imports jrc potencia'!AY16)*1000</f>
        <v>77924949.364789829</v>
      </c>
      <c r="AI5" s="6">
        <f>('imports jrc potencia'!AZ16)*1000</f>
        <v>77892608.318514481</v>
      </c>
    </row>
    <row r="6" spans="1:35" x14ac:dyDescent="0.35">
      <c r="A6" s="5" t="s">
        <v>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35">
      <c r="A7" s="5" t="s">
        <v>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35">
      <c r="A8" s="5" t="s">
        <v>10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35">
      <c r="A9" s="5" t="s">
        <v>11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  <row r="10" spans="1:35" x14ac:dyDescent="0.35">
      <c r="A10" s="5" t="s">
        <v>12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spans="1:35" x14ac:dyDescent="0.35">
      <c r="A11" s="5" t="s">
        <v>13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</row>
    <row r="12" spans="1:35" x14ac:dyDescent="0.35">
      <c r="A12" s="5" t="s">
        <v>14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35" x14ac:dyDescent="0.35">
      <c r="A13" s="5" t="s">
        <v>15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35" x14ac:dyDescent="0.35">
      <c r="A14" s="5" t="s">
        <v>16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</row>
    <row r="15" spans="1:35" x14ac:dyDescent="0.35">
      <c r="A15" s="2" t="s">
        <v>26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1:35" x14ac:dyDescent="0.35">
      <c r="A16" s="2" t="s">
        <v>27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 x14ac:dyDescent="0.35">
      <c r="A17" s="2" t="s">
        <v>28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2"/>
  <sheetViews>
    <sheetView workbookViewId="0">
      <selection activeCell="H2" sqref="H2"/>
    </sheetView>
  </sheetViews>
  <sheetFormatPr defaultColWidth="9.08984375" defaultRowHeight="14.5" x14ac:dyDescent="0.35"/>
  <cols>
    <col min="1" max="1" width="26.08984375" customWidth="1"/>
    <col min="2" max="2" width="10.08984375" customWidth="1"/>
  </cols>
  <sheetData>
    <row r="1" spans="1:35" ht="29" x14ac:dyDescent="0.35">
      <c r="A1" s="8" t="s">
        <v>30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3</v>
      </c>
      <c r="B2" s="16">
        <f>(Exports_jrc_potencia!S16)*1000</f>
        <v>17642993.958582487</v>
      </c>
      <c r="C2" s="16">
        <f>(Exports_jrc_potencia!T16)*1000</f>
        <v>17617482.42202336</v>
      </c>
      <c r="D2" s="16">
        <f>(Exports_jrc_potencia!U16)*1000</f>
        <v>16928992.99802617</v>
      </c>
      <c r="E2" s="16">
        <f>(Exports_jrc_potencia!V16)*1000</f>
        <v>16702156.966134597</v>
      </c>
      <c r="F2" s="16">
        <f>(Exports_jrc_potencia!W16)*1000</f>
        <v>16629593.623048378</v>
      </c>
      <c r="G2" s="16">
        <f>(Exports_jrc_potencia!X16)*1000</f>
        <v>16607109.979526009</v>
      </c>
      <c r="H2" s="16">
        <f>(Exports_jrc_potencia!Y16)*1000</f>
        <v>16584368.899108293</v>
      </c>
      <c r="I2" s="16">
        <f>(Exports_jrc_potencia!Z16)*1000</f>
        <v>16574606.805892872</v>
      </c>
      <c r="J2" s="16">
        <f>(Exports_jrc_potencia!AA16)*1000</f>
        <v>16562068.265259938</v>
      </c>
      <c r="K2" s="16">
        <f>(Exports_jrc_potencia!AB16)*1000</f>
        <v>16551960.650983393</v>
      </c>
      <c r="L2" s="16">
        <f>(Exports_jrc_potencia!AC16)*1000</f>
        <v>16531287.341244534</v>
      </c>
      <c r="M2" s="16">
        <f>(Exports_jrc_potencia!AD16)*1000</f>
        <v>16259497.994297331</v>
      </c>
      <c r="N2" s="16">
        <f>(Exports_jrc_potencia!AE16)*1000</f>
        <v>16246123.186689019</v>
      </c>
      <c r="O2" s="16">
        <f>(Exports_jrc_potencia!AF16)*1000</f>
        <v>16240978.316844584</v>
      </c>
      <c r="P2" s="16">
        <f>(Exports_jrc_potencia!AG16)*1000</f>
        <v>16230044.741953345</v>
      </c>
      <c r="Q2" s="16">
        <f>(Exports_jrc_potencia!AH16)*1000</f>
        <v>16224615.429310927</v>
      </c>
      <c r="R2" s="16">
        <f>(Exports_jrc_potencia!AI16)*1000</f>
        <v>16220060.267847959</v>
      </c>
      <c r="S2" s="16">
        <f>(Exports_jrc_potencia!AJ16)*1000</f>
        <v>16214192.008338008</v>
      </c>
      <c r="T2" s="16">
        <f>(Exports_jrc_potencia!AK16)*1000</f>
        <v>16210612.223036926</v>
      </c>
      <c r="U2" s="16">
        <f>(Exports_jrc_potencia!AL16)*1000</f>
        <v>16202947.272280898</v>
      </c>
      <c r="V2" s="16">
        <f>(Exports_jrc_potencia!AM16)*1000</f>
        <v>16196380.643451888</v>
      </c>
      <c r="W2" s="16">
        <f>(Exports_jrc_potencia!AN16)*1000</f>
        <v>16193100.349756852</v>
      </c>
      <c r="X2" s="16">
        <f>(Exports_jrc_potencia!AO16)*1000</f>
        <v>16190158.261196706</v>
      </c>
      <c r="Y2" s="16">
        <f>(Exports_jrc_potencia!AP16)*1000</f>
        <v>16183810.547617756</v>
      </c>
      <c r="Z2" s="16">
        <f>(Exports_jrc_potencia!AQ16)*1000</f>
        <v>16181201.243807169</v>
      </c>
      <c r="AA2" s="16">
        <f>(Exports_jrc_potencia!AR16)*1000</f>
        <v>16180689.398520699</v>
      </c>
      <c r="AB2" s="16">
        <f>(Exports_jrc_potencia!AS16)*1000</f>
        <v>16174270.366206493</v>
      </c>
      <c r="AC2" s="16">
        <f>(Exports_jrc_potencia!AT16)*1000</f>
        <v>16166020.093246248</v>
      </c>
      <c r="AD2" s="16">
        <f>(Exports_jrc_potencia!AU16)*1000</f>
        <v>16156609.821090344</v>
      </c>
      <c r="AE2" s="16">
        <f>(Exports_jrc_potencia!AV16)*1000</f>
        <v>16126723.676235951</v>
      </c>
      <c r="AF2" s="16">
        <f>(Exports_jrc_potencia!AW16)*1000</f>
        <v>16122579.498986756</v>
      </c>
      <c r="AG2" s="16">
        <f>(Exports_jrc_potencia!AX16)*1000</f>
        <v>16119105.90994975</v>
      </c>
      <c r="AH2" s="16">
        <f>(Exports_jrc_potencia!AY16)*1000</f>
        <v>16113193.812417069</v>
      </c>
      <c r="AI2" s="16">
        <f>(Exports_jrc_potencia!AZ16)*1000</f>
        <v>16111926.309972866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2"/>
  <sheetViews>
    <sheetView workbookViewId="0">
      <selection activeCell="A11" sqref="A11"/>
    </sheetView>
  </sheetViews>
  <sheetFormatPr defaultRowHeight="14.5" x14ac:dyDescent="0.35"/>
  <cols>
    <col min="1" max="1" width="26.26953125" customWidth="1"/>
  </cols>
  <sheetData>
    <row r="1" spans="1:34" x14ac:dyDescent="0.35">
      <c r="A1" s="8" t="s">
        <v>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35">
      <c r="A2" t="s">
        <v>44</v>
      </c>
      <c r="B2" s="19">
        <f>'Electricity Price'!B42*About!$B$42</f>
        <v>172.263401873633</v>
      </c>
      <c r="C2" s="19">
        <f>'Electricity Price'!C42*About!$B$42</f>
        <v>174.17042201264351</v>
      </c>
      <c r="D2" s="19">
        <f>'Electricity Price'!D42*About!$B$42</f>
        <v>175.60548732163309</v>
      </c>
      <c r="E2" s="19">
        <f>'Electricity Price'!E42*About!$B$42</f>
        <v>176.7795069475869</v>
      </c>
      <c r="F2" s="19">
        <f>'Electricity Price'!F42*About!$B$42</f>
        <v>178.00782477685974</v>
      </c>
      <c r="G2" s="19">
        <f>'Electricity Price'!G42*About!$B$42</f>
        <v>179.27101749620186</v>
      </c>
      <c r="H2" s="19">
        <f>'Electricity Price'!H42*About!$B$42</f>
        <v>180.59007816167937</v>
      </c>
      <c r="I2" s="19">
        <f>'Electricity Price'!I42*About!$B$42</f>
        <v>181.12806489525559</v>
      </c>
      <c r="J2" s="19">
        <f>'Electricity Price'!J42*About!$B$42</f>
        <v>181.58502073431217</v>
      </c>
      <c r="K2" s="19">
        <f>'Electricity Price'!K42*About!$B$42</f>
        <v>181.93697622296247</v>
      </c>
      <c r="L2" s="19">
        <f>'Electricity Price'!L42*About!$B$42</f>
        <v>182.44358075881044</v>
      </c>
      <c r="M2" s="19">
        <f>'Electricity Price'!M42*About!$B$42</f>
        <v>182.78085199963559</v>
      </c>
      <c r="N2" s="19">
        <f>'Electricity Price'!N42*About!$B$42</f>
        <v>183.3524745361307</v>
      </c>
      <c r="O2" s="19">
        <f>'Electricity Price'!O42*About!$B$42</f>
        <v>184.07548175032841</v>
      </c>
      <c r="P2" s="19">
        <f>'Electricity Price'!P42*About!$B$42</f>
        <v>184.75579503100096</v>
      </c>
      <c r="Q2" s="19">
        <f>'Electricity Price'!Q42*About!$B$42</f>
        <v>185.3588055837028</v>
      </c>
      <c r="R2" s="19">
        <f>'Electricity Price'!R42*About!$B$42</f>
        <v>186.04230937218898</v>
      </c>
      <c r="S2" s="19">
        <f>'Electricity Price'!S42*About!$B$42</f>
        <v>185.68133902595642</v>
      </c>
      <c r="T2" s="19">
        <f>'Electricity Price'!T42*About!$B$42</f>
        <v>185.3535282329866</v>
      </c>
      <c r="U2" s="19">
        <f>'Electricity Price'!U42*About!$B$42</f>
        <v>185.03198864537021</v>
      </c>
      <c r="V2" s="19">
        <f>'Electricity Price'!V42*About!$B$42</f>
        <v>184.70402585969464</v>
      </c>
      <c r="W2" s="19">
        <f>'Electricity Price'!W42*About!$B$42</f>
        <v>184.40163008062413</v>
      </c>
      <c r="X2" s="19">
        <f>'Electricity Price'!X42*About!$B$42</f>
        <v>184.04203071495525</v>
      </c>
      <c r="Y2" s="19">
        <f>'Electricity Price'!Y42*About!$B$42</f>
        <v>183.62498629234216</v>
      </c>
      <c r="Z2" s="19">
        <f>'Electricity Price'!Z42*About!$B$42</f>
        <v>183.21536967951519</v>
      </c>
      <c r="AA2" s="19">
        <f>'Electricity Price'!AA42*About!$B$42</f>
        <v>182.77922977341555</v>
      </c>
      <c r="AB2" s="19">
        <f>'Electricity Price'!AB42*About!$B$42</f>
        <v>182.38711712625499</v>
      </c>
      <c r="AC2" s="19">
        <f>'Electricity Price'!AC42*About!$B$42</f>
        <v>182.01972200933304</v>
      </c>
      <c r="AD2" s="19">
        <f>'Electricity Price'!AD42*About!$B$42</f>
        <v>181.59914431542015</v>
      </c>
      <c r="AE2" s="19">
        <f>'Electricity Price'!AE42*About!$B$42</f>
        <v>181.20907704215693</v>
      </c>
      <c r="AF2" s="19">
        <f>'Electricity Price'!AF42*About!$B$42</f>
        <v>180.76083865164247</v>
      </c>
      <c r="AG2" s="19"/>
      <c r="AH2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EU27_ImportExportMatrix</vt:lpstr>
      <vt:lpstr>Exports_jrc_potencia</vt:lpstr>
      <vt:lpstr>imports jrc potencia</vt:lpstr>
      <vt:lpstr>Electricity Price</vt:lpstr>
      <vt:lpstr>Energy Available (EU27)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2016-02-04T22:14:05Z</dcterms:created>
  <dcterms:modified xsi:type="dcterms:W3CDTF">2022-09-27T20:21:09Z</dcterms:modified>
</cp:coreProperties>
</file>