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Rachel Goldstein\Dropbox (Energy Innovation)\Desktop\Vensim files from GitHub\EPS EU\InputData\io-model\BEbIC\"/>
    </mc:Choice>
  </mc:AlternateContent>
  <xr:revisionPtr revIDLastSave="0" documentId="13_ncr:1_{9B119DCF-6C39-4F11-A962-6DF4FD484021}" xr6:coauthVersionLast="47" xr6:coauthVersionMax="47" xr10:uidLastSave="{00000000-0000-0000-0000-000000000000}"/>
  <bookViews>
    <workbookView xWindow="33315" yWindow="645" windowWidth="30705" windowHeight="14700" activeTab="5" xr2:uid="{00000000-000D-0000-FFFF-FFFF00000000}"/>
  </bookViews>
  <sheets>
    <sheet name="About" sheetId="1" r:id="rId1"/>
    <sheet name="OECD EMPN US" sheetId="5" r:id="rId2"/>
    <sheet name="OECD EMPN EU" sheetId="10" r:id="rId3"/>
    <sheet name="Filtered OECD Data" sheetId="6" r:id="rId4"/>
    <sheet name="U.S. Data for ISIC Splits" sheetId="9" r:id="rId5"/>
    <sheet name="EU Data for ISIC Splits" sheetId="11" r:id="rId6"/>
    <sheet name="BEbIC" sheetId="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6" i="11" l="1"/>
  <c r="M6" i="11"/>
  <c r="AA2" i="2"/>
  <c r="M2" i="2"/>
  <c r="J7" i="11"/>
  <c r="K7" i="11"/>
  <c r="K6" i="11"/>
  <c r="P2" i="2" s="1"/>
  <c r="J6" i="11"/>
  <c r="O2" i="2" s="1"/>
  <c r="G7" i="11"/>
  <c r="R7" i="11"/>
  <c r="R6" i="11"/>
  <c r="AB2" i="2" s="1"/>
  <c r="Q7" i="11"/>
  <c r="P7" i="11"/>
  <c r="Q6" i="11"/>
  <c r="P6" i="11"/>
  <c r="Z2" i="2" s="1"/>
  <c r="E7" i="11"/>
  <c r="D7" i="11"/>
  <c r="E6" i="11"/>
  <c r="D2" i="2" s="1"/>
  <c r="D6" i="11"/>
  <c r="C2" i="2" s="1"/>
  <c r="H6" i="11"/>
  <c r="G6" i="11"/>
  <c r="L2" i="2" s="1"/>
  <c r="R2" i="2" l="1"/>
  <c r="Q2" i="2"/>
  <c r="H7" i="11"/>
  <c r="H7" i="9"/>
  <c r="H10" i="9" s="1"/>
  <c r="S12" i="11"/>
  <c r="O12" i="11"/>
  <c r="L12" i="11"/>
  <c r="I12" i="11"/>
  <c r="F12" i="11"/>
  <c r="E12" i="11"/>
  <c r="C12" i="11"/>
  <c r="S11" i="11"/>
  <c r="O11" i="11"/>
  <c r="L11" i="11"/>
  <c r="I11" i="11"/>
  <c r="F11" i="11"/>
  <c r="E11" i="11"/>
  <c r="C11" i="11"/>
  <c r="S10" i="11"/>
  <c r="O10" i="11"/>
  <c r="L10" i="11"/>
  <c r="I10" i="11"/>
  <c r="F10" i="11"/>
  <c r="E10" i="11"/>
  <c r="C10" i="11"/>
  <c r="S9" i="11"/>
  <c r="O9" i="11"/>
  <c r="L9" i="11"/>
  <c r="I9" i="11"/>
  <c r="G9" i="11" s="1"/>
  <c r="F9" i="11"/>
  <c r="E9" i="11"/>
  <c r="C9" i="11"/>
  <c r="N7" i="11"/>
  <c r="M7" i="11"/>
  <c r="B4" i="6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AC2" i="2"/>
  <c r="T2" i="2"/>
  <c r="U2" i="2"/>
  <c r="V2" i="2"/>
  <c r="W2" i="2"/>
  <c r="X2" i="2"/>
  <c r="Y2" i="2"/>
  <c r="S2" i="2"/>
  <c r="N2" i="2"/>
  <c r="E2" i="2"/>
  <c r="F2" i="2"/>
  <c r="G2" i="2"/>
  <c r="H2" i="2"/>
  <c r="I2" i="2"/>
  <c r="J2" i="2"/>
  <c r="K2" i="2"/>
  <c r="B2" i="2"/>
  <c r="AK3" i="6"/>
  <c r="AK2" i="6"/>
  <c r="AJ3" i="6"/>
  <c r="AJ2" i="6"/>
  <c r="AI3" i="6"/>
  <c r="AI2" i="6"/>
  <c r="AH2" i="6"/>
  <c r="AH3" i="6"/>
  <c r="AG3" i="6"/>
  <c r="AG2" i="6"/>
  <c r="AF2" i="6"/>
  <c r="AF3" i="6"/>
  <c r="AE2" i="6"/>
  <c r="AE3" i="6"/>
  <c r="AD2" i="6"/>
  <c r="AD3" i="6"/>
  <c r="AC2" i="6"/>
  <c r="AC3" i="6"/>
  <c r="AB2" i="6"/>
  <c r="AB3" i="6"/>
  <c r="AA3" i="6"/>
  <c r="AA2" i="6"/>
  <c r="Y3" i="6"/>
  <c r="Y2" i="6"/>
  <c r="X3" i="6"/>
  <c r="X2" i="6"/>
  <c r="W3" i="6"/>
  <c r="W2" i="6"/>
  <c r="V3" i="6"/>
  <c r="V2" i="6"/>
  <c r="U2" i="6"/>
  <c r="U3" i="6"/>
  <c r="T3" i="6"/>
  <c r="T2" i="6"/>
  <c r="S3" i="6"/>
  <c r="S2" i="6"/>
  <c r="R2" i="6"/>
  <c r="R3" i="6"/>
  <c r="Q2" i="6"/>
  <c r="Q3" i="6"/>
  <c r="P3" i="6"/>
  <c r="P2" i="6"/>
  <c r="O3" i="6"/>
  <c r="O2" i="6"/>
  <c r="N3" i="6"/>
  <c r="N2" i="6"/>
  <c r="M3" i="6"/>
  <c r="M2" i="6"/>
  <c r="L3" i="6"/>
  <c r="L2" i="6"/>
  <c r="K2" i="6"/>
  <c r="K3" i="6"/>
  <c r="J3" i="6"/>
  <c r="J2" i="6"/>
  <c r="I2" i="6"/>
  <c r="I3" i="6"/>
  <c r="H3" i="6"/>
  <c r="H2" i="6"/>
  <c r="G2" i="6"/>
  <c r="G3" i="6"/>
  <c r="F3" i="6"/>
  <c r="F2" i="6"/>
  <c r="D2" i="6"/>
  <c r="E2" i="6"/>
  <c r="Z2" i="6"/>
  <c r="D3" i="6"/>
  <c r="E3" i="6"/>
  <c r="Z3" i="6"/>
  <c r="C3" i="6"/>
  <c r="C2" i="6"/>
  <c r="B3" i="6"/>
  <c r="B2" i="6"/>
  <c r="A3" i="6"/>
  <c r="A2" i="6"/>
  <c r="C10" i="9"/>
  <c r="C11" i="9"/>
  <c r="C12" i="9"/>
  <c r="C9" i="9"/>
  <c r="P9" i="9"/>
  <c r="Q9" i="9"/>
  <c r="P10" i="9"/>
  <c r="Q10" i="9"/>
  <c r="P11" i="9"/>
  <c r="Q11" i="9"/>
  <c r="P12" i="9"/>
  <c r="Q12" i="9"/>
  <c r="R10" i="9"/>
  <c r="R11" i="9"/>
  <c r="R12" i="9"/>
  <c r="R9" i="9"/>
  <c r="S12" i="9"/>
  <c r="S11" i="9"/>
  <c r="S10" i="9"/>
  <c r="S9" i="9"/>
  <c r="M9" i="9"/>
  <c r="M10" i="9"/>
  <c r="M11" i="9"/>
  <c r="M12" i="9"/>
  <c r="N10" i="9"/>
  <c r="N11" i="9"/>
  <c r="N12" i="9"/>
  <c r="N9" i="9"/>
  <c r="O12" i="9"/>
  <c r="O11" i="9"/>
  <c r="O10" i="9"/>
  <c r="O9" i="9"/>
  <c r="J9" i="9"/>
  <c r="J10" i="9"/>
  <c r="J11" i="9"/>
  <c r="J12" i="9"/>
  <c r="K10" i="9"/>
  <c r="K11" i="9"/>
  <c r="K12" i="9"/>
  <c r="K9" i="9"/>
  <c r="L12" i="9"/>
  <c r="L11" i="9"/>
  <c r="L10" i="9"/>
  <c r="L9" i="9"/>
  <c r="E12" i="9"/>
  <c r="E11" i="9"/>
  <c r="E10" i="9"/>
  <c r="E9" i="9"/>
  <c r="F12" i="9"/>
  <c r="F11" i="9"/>
  <c r="F10" i="9"/>
  <c r="F9" i="9"/>
  <c r="G10" i="9"/>
  <c r="G11" i="9"/>
  <c r="G12" i="9"/>
  <c r="G9" i="9"/>
  <c r="I12" i="9"/>
  <c r="I11" i="9"/>
  <c r="I10" i="9"/>
  <c r="I9" i="9"/>
  <c r="R7" i="9"/>
  <c r="Q7" i="9"/>
  <c r="P7" i="9"/>
  <c r="G7" i="9"/>
  <c r="E7" i="9"/>
  <c r="D7" i="9"/>
  <c r="M7" i="9"/>
  <c r="N7" i="9"/>
  <c r="K7" i="9"/>
  <c r="J7" i="9"/>
  <c r="G6" i="9"/>
  <c r="N6" i="9"/>
  <c r="M6" i="9"/>
  <c r="K6" i="9"/>
  <c r="D11" i="11" l="1"/>
  <c r="Q11" i="11"/>
  <c r="H11" i="9"/>
  <c r="H9" i="9"/>
  <c r="H12" i="9"/>
  <c r="R10" i="11"/>
  <c r="G11" i="11"/>
  <c r="H11" i="11"/>
  <c r="M12" i="11"/>
  <c r="K12" i="11"/>
  <c r="N9" i="11"/>
  <c r="P11" i="11"/>
  <c r="K10" i="11"/>
  <c r="G10" i="11"/>
  <c r="D12" i="11"/>
  <c r="Q9" i="11"/>
  <c r="K9" i="11"/>
  <c r="H10" i="11"/>
  <c r="R9" i="11"/>
  <c r="M9" i="11"/>
  <c r="J10" i="11"/>
  <c r="K11" i="11"/>
  <c r="H12" i="11"/>
  <c r="D9" i="11"/>
  <c r="R11" i="11"/>
  <c r="J12" i="11"/>
  <c r="N12" i="11"/>
  <c r="N11" i="11"/>
  <c r="H9" i="11"/>
  <c r="D10" i="11"/>
  <c r="R12" i="11"/>
  <c r="M10" i="11"/>
  <c r="N10" i="11"/>
  <c r="M11" i="11"/>
  <c r="P9" i="11"/>
  <c r="P10" i="11"/>
  <c r="J9" i="11"/>
  <c r="Q10" i="11"/>
  <c r="G12" i="11"/>
  <c r="P12" i="11"/>
  <c r="J11" i="11"/>
  <c r="Q12" i="11"/>
  <c r="D10" i="9"/>
  <c r="D11" i="9"/>
  <c r="D12" i="9"/>
  <c r="D9" i="9"/>
  <c r="A1" i="5" l="1"/>
</calcChain>
</file>

<file path=xl/sharedStrings.xml><?xml version="1.0" encoding="utf-8"?>
<sst xmlns="http://schemas.openxmlformats.org/spreadsheetml/2006/main" count="2123" uniqueCount="1314">
  <si>
    <t>Source:</t>
  </si>
  <si>
    <t>OECD</t>
  </si>
  <si>
    <t>Notes</t>
  </si>
  <si>
    <t>Sorry, the query is too large to fit into the Excel cell. You will not be able to update your table with the .Stat Populator.</t>
  </si>
  <si>
    <t>Country</t>
  </si>
  <si>
    <t>USA: United States</t>
  </si>
  <si>
    <t>Time</t>
  </si>
  <si>
    <t>2015</t>
  </si>
  <si>
    <t>Unit</t>
  </si>
  <si>
    <t/>
  </si>
  <si>
    <t>ISIC 01T03</t>
  </si>
  <si>
    <t>ISIC 05T06</t>
  </si>
  <si>
    <t>ISIC 07T08</t>
  </si>
  <si>
    <t>ISIC 09</t>
  </si>
  <si>
    <t>ISIC 10T12</t>
  </si>
  <si>
    <t>ISIC 13T15</t>
  </si>
  <si>
    <t>ISIC 16</t>
  </si>
  <si>
    <t>ISIC 17T18</t>
  </si>
  <si>
    <t>ISIC 19</t>
  </si>
  <si>
    <t>ISIC 20T21</t>
  </si>
  <si>
    <t>ISIC 22</t>
  </si>
  <si>
    <t>ISIC 23</t>
  </si>
  <si>
    <t>ISIC 24</t>
  </si>
  <si>
    <t>ISIC 25</t>
  </si>
  <si>
    <t>ISIC 26</t>
  </si>
  <si>
    <t>ISIC 27</t>
  </si>
  <si>
    <t>ISIC 28</t>
  </si>
  <si>
    <t>ISIC 29</t>
  </si>
  <si>
    <t>ISIC 30</t>
  </si>
  <si>
    <t>ISIC 31T33</t>
  </si>
  <si>
    <t>ISIC 35T39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</si>
  <si>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</si>
  <si>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</si>
  <si>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</si>
  <si>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</si>
  <si>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</si>
  <si>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</si>
  <si>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</si>
  <si>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</si>
  <si>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</si>
  <si>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</si>
  <si>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</si>
  <si>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</si>
  <si>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</si>
  <si>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</si>
  <si>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ISIC 97T98</t>
  </si>
  <si>
    <t>Trade in Employment (TiM) 2018 Edition (ISIC Rev. 4)</t>
  </si>
  <si>
    <t>Variable: EMPN</t>
  </si>
  <si>
    <t>Data extracted on 03 Jun 2020 21:02 UTC (GMT) from OECD.Stat</t>
  </si>
  <si>
    <t>ZEUR: Europe</t>
  </si>
  <si>
    <t>ZNAM: North America</t>
  </si>
  <si>
    <t>G20: G20 countries</t>
  </si>
  <si>
    <t>EA12: Euro area (12 countries)</t>
  </si>
  <si>
    <t>EA19: Euro area</t>
  </si>
  <si>
    <t>EU13: EU28 excluding EU15</t>
  </si>
  <si>
    <t>EU28: European Union (28 countries)</t>
  </si>
  <si>
    <t>EU15: European Union (15 countries)</t>
  </si>
  <si>
    <t>EASIA: Eastern Asia</t>
  </si>
  <si>
    <t>ZAF: South Africa</t>
  </si>
  <si>
    <t>SAU: Saudi Arabia</t>
  </si>
  <si>
    <t>RUS: Russian Federation</t>
  </si>
  <si>
    <t>ROU: Romania</t>
  </si>
  <si>
    <t>MLT: Malta</t>
  </si>
  <si>
    <t>IDN: Indonesia</t>
  </si>
  <si>
    <t>IND: India</t>
  </si>
  <si>
    <t>CYP: Cyprus</t>
  </si>
  <si>
    <t>HRV: Croatia</t>
  </si>
  <si>
    <t>CRI: Costa Rica</t>
  </si>
  <si>
    <t>COL: Colombia</t>
  </si>
  <si>
    <t>CHN: China (People's Republic of)</t>
  </si>
  <si>
    <t>BGR: Bulgaria</t>
  </si>
  <si>
    <t>BRA: Brazil</t>
  </si>
  <si>
    <t>ARG: Argentina</t>
  </si>
  <si>
    <t>NONOECD: Non-OECD economies and aggregates</t>
  </si>
  <si>
    <t>GBR: United Kingdom</t>
  </si>
  <si>
    <t>TUR: Turkey</t>
  </si>
  <si>
    <t>CHE: Switzerland</t>
  </si>
  <si>
    <t>SWE: Sweden</t>
  </si>
  <si>
    <t>ESP: Spain</t>
  </si>
  <si>
    <t>SVN: Slovenia</t>
  </si>
  <si>
    <t>SVK: Slovak Republic</t>
  </si>
  <si>
    <t>PRT: Portugal</t>
  </si>
  <si>
    <t>POL: Poland</t>
  </si>
  <si>
    <t>NOR: Norway</t>
  </si>
  <si>
    <t>NZL: New Zealand</t>
  </si>
  <si>
    <t>NLD: Netherlands</t>
  </si>
  <si>
    <t>MEX: Mexico</t>
  </si>
  <si>
    <t>LUX: Luxembourg</t>
  </si>
  <si>
    <t>LTU: Lithuania</t>
  </si>
  <si>
    <t>LVA: Latvia</t>
  </si>
  <si>
    <t>KOR: Korea</t>
  </si>
  <si>
    <t>JPN: Japan</t>
  </si>
  <si>
    <t>ITA: Italy</t>
  </si>
  <si>
    <t>ISR: Israel</t>
  </si>
  <si>
    <t>IRL: Ireland</t>
  </si>
  <si>
    <t>ISL: Iceland</t>
  </si>
  <si>
    <t>HUN: Hungary</t>
  </si>
  <si>
    <t>GRC: Greece</t>
  </si>
  <si>
    <t>DEU: Germany</t>
  </si>
  <si>
    <t>FRA: France</t>
  </si>
  <si>
    <t>FIN: Finland</t>
  </si>
  <si>
    <t>EST: Estonia</t>
  </si>
  <si>
    <t>DNK: Denmark</t>
  </si>
  <si>
    <t>CZE: Czech Republic</t>
  </si>
  <si>
    <t>CHL: Chile</t>
  </si>
  <si>
    <t>CAN: Canada</t>
  </si>
  <si>
    <t>BEL: Belgium</t>
  </si>
  <si>
    <t>AUT: Austria</t>
  </si>
  <si>
    <t>AUS: Australia</t>
  </si>
  <si>
    <t>OECD: OECD member countries</t>
  </si>
  <si>
    <t xml:space="preserve">      D97T98: Private households with employed persons</t>
  </si>
  <si>
    <t xml:space="preserve">      D90T96: Arts, entertainment, recreation and other service activities</t>
  </si>
  <si>
    <t xml:space="preserve">      D86T88: Human health and social work</t>
  </si>
  <si>
    <t xml:space="preserve">      D85: Education</t>
  </si>
  <si>
    <t xml:space="preserve">      D84: Public admin. and defence; compulsory social security</t>
  </si>
  <si>
    <t xml:space="preserve">      D62T63: IT and other information services</t>
  </si>
  <si>
    <t xml:space="preserve">      D61: Telecommunications</t>
  </si>
  <si>
    <t xml:space="preserve">      D58T60: Publishing, audiovisual and broadcasting activities</t>
  </si>
  <si>
    <t xml:space="preserve">      D55T56: Accommodation and food services</t>
  </si>
  <si>
    <t xml:space="preserve">      D49T53: Transportation and storage</t>
  </si>
  <si>
    <t xml:space="preserve">      D45T47: Wholesale and retail trade; repair of motor vehicles</t>
  </si>
  <si>
    <t xml:space="preserve">      D30: Other transport equipment</t>
  </si>
  <si>
    <t xml:space="preserve">      D29: Motor vehicles, trailers and semi-trailers</t>
  </si>
  <si>
    <t xml:space="preserve">      D27: Electrical equipment</t>
  </si>
  <si>
    <t xml:space="preserve">      D26: Computer, electronic and optical products</t>
  </si>
  <si>
    <t xml:space="preserve">      D25: Fabricated metal products</t>
  </si>
  <si>
    <t xml:space="preserve">      D24: Basic metals</t>
  </si>
  <si>
    <t xml:space="preserve">      D23: Other non-metallic mineral products</t>
  </si>
  <si>
    <t xml:space="preserve">      D22: Rubber and plastic products</t>
  </si>
  <si>
    <t xml:space="preserve">      D20T21: Chemicals and pharmaceutical products</t>
  </si>
  <si>
    <t xml:space="preserve">      D19: Coke and refined petroleum products</t>
  </si>
  <si>
    <t xml:space="preserve">      D17T18: Paper products and printing</t>
  </si>
  <si>
    <t xml:space="preserve">      D16: Wood and products of wood and cork</t>
  </si>
  <si>
    <t xml:space="preserve">    D90T98: Other social and personal services</t>
  </si>
  <si>
    <t xml:space="preserve">    D84T88: Public admin, defence; education and health</t>
  </si>
  <si>
    <t xml:space="preserve">    D69T82: Other business sector services</t>
  </si>
  <si>
    <t xml:space="preserve">    D68: Real estate activities</t>
  </si>
  <si>
    <t xml:space="preserve">    D64T66: Financial and insurance activities</t>
  </si>
  <si>
    <t xml:space="preserve">    D58T63: Information and communication</t>
  </si>
  <si>
    <t xml:space="preserve">    D45T56: Distributive trade, transport, accommodation and food services</t>
  </si>
  <si>
    <t xml:space="preserve">    D31T33: Other manufacturing; repair and installation of machinery and equipment</t>
  </si>
  <si>
    <t xml:space="preserve">    D29T30: Transport equipment</t>
  </si>
  <si>
    <t xml:space="preserve">    D28: Machinery and equipment, nec</t>
  </si>
  <si>
    <t xml:space="preserve">    D26T27: Computers, electronic and electrical equipment</t>
  </si>
  <si>
    <t xml:space="preserve">    D24T25: Basic metals and fabricated metal products</t>
  </si>
  <si>
    <t xml:space="preserve">    D19T23: Chemicals and non-metallic mineral products</t>
  </si>
  <si>
    <t xml:space="preserve">    D16T18: Wood and paper products; printing</t>
  </si>
  <si>
    <t xml:space="preserve">    D13T15: Textiles, wearing apparel, leather and related products</t>
  </si>
  <si>
    <t xml:space="preserve">    D10T12: Food products, beverages and tobacco</t>
  </si>
  <si>
    <t xml:space="preserve">    D09: Mining support service activities</t>
  </si>
  <si>
    <t xml:space="preserve">    D07T08: Mining and quarrying of non-energy producing products</t>
  </si>
  <si>
    <t xml:space="preserve">    D05T06: Mining and extraction of energy producing products</t>
  </si>
  <si>
    <t xml:space="preserve">  DINFO: Information industries</t>
  </si>
  <si>
    <t xml:space="preserve">  D41T98: Total services (incl. construction)</t>
  </si>
  <si>
    <t xml:space="preserve">  D58T82: Information, finance, real estate and other business services</t>
  </si>
  <si>
    <t xml:space="preserve">  D45T98: Total services</t>
  </si>
  <si>
    <t xml:space="preserve">  D05T39: Industry (mining, manufactures and utilities)</t>
  </si>
  <si>
    <t xml:space="preserve">  D84T98: Public admin, education and health; social and personal services</t>
  </si>
  <si>
    <t xml:space="preserve">  D45T82: Total business sector services</t>
  </si>
  <si>
    <t xml:space="preserve">  D41T43: Construction</t>
  </si>
  <si>
    <t xml:space="preserve">  D35T39: Electricity, gas, water supply, sewerage, waste and remediation services</t>
  </si>
  <si>
    <t xml:space="preserve">  D10T33: Manufacturing</t>
  </si>
  <si>
    <t xml:space="preserve">  D05T09: Mining and quarrying</t>
  </si>
  <si>
    <t xml:space="preserve">  D01T03: Agriculture, forestry and fishing</t>
  </si>
  <si>
    <t>DTOTAL: TOTAL</t>
  </si>
  <si>
    <t>Industry</t>
  </si>
  <si>
    <t>Persons, Thousands</t>
  </si>
  <si>
    <t>WLD: World</t>
  </si>
  <si>
    <t>Partner</t>
  </si>
  <si>
    <t>EMPN: Employment</t>
  </si>
  <si>
    <t>Indicator</t>
  </si>
  <si>
    <t>Dataset: Trade in employment (TiM): Principal indicators</t>
  </si>
  <si>
    <t>Unit: jobs</t>
  </si>
  <si>
    <t>The OECD chart includes various subtotals that we must exclude to avoid double-counting.</t>
  </si>
  <si>
    <t>The "Filtered OECD Data" tab removes columns for total and subtotals, leaving the columns</t>
  </si>
  <si>
    <t>that match the ISIC categories used in OECD input-output tables.</t>
  </si>
  <si>
    <t>BEbIC BAU Employment by ISIC Code</t>
  </si>
  <si>
    <t>ISIC 20</t>
  </si>
  <si>
    <t>ISIC 21</t>
  </si>
  <si>
    <t>https://stats.oecd.org/Index.aspx?DataSetCode=STANI4_2020</t>
  </si>
  <si>
    <t>Most Industries</t>
  </si>
  <si>
    <t>https://stats.oecd.org/Index.aspx?DataSetCode=IOTSI4_2018</t>
  </si>
  <si>
    <t>Oil and gas extraction</t>
  </si>
  <si>
    <t>211</t>
  </si>
  <si>
    <t>for employment in oil and gas extraction.  We subtract from the OECD's total value, because</t>
  </si>
  <si>
    <t>BLS's total includes mining for non-energy products, which OECD breaks out.</t>
  </si>
  <si>
    <t>ISIC 05</t>
  </si>
  <si>
    <t>ISIC 06</t>
  </si>
  <si>
    <t>We divide up coal mining (ISIC 05) from oil and gas extraction (ISIC 06) by using BLS figures</t>
  </si>
  <si>
    <t>Coal Mining</t>
  </si>
  <si>
    <t>NAICS Code</t>
  </si>
  <si>
    <t>ISIC Code</t>
  </si>
  <si>
    <t>06</t>
  </si>
  <si>
    <t>05</t>
  </si>
  <si>
    <t>2121</t>
  </si>
  <si>
    <t>Data for Year 2015</t>
  </si>
  <si>
    <t>https://www.bls.gov/ces/data/employment-and-earnings/2015/table1a_201512.pdf</t>
  </si>
  <si>
    <t>Current Employment Statistics (Dec 2015 release)</t>
  </si>
  <si>
    <t>https://www.bls.gov/ces/data/employment-and-earnings/2015/home.htm</t>
  </si>
  <si>
    <t>Employment (EEs)</t>
  </si>
  <si>
    <t>BEA</t>
  </si>
  <si>
    <t>Value Added</t>
  </si>
  <si>
    <t>Compensation of employees</t>
  </si>
  <si>
    <t>Gross operating surplus</t>
  </si>
  <si>
    <t>Gross Output</t>
  </si>
  <si>
    <t>https://apps.bea.gov/industry/Release/XLS/UGdpxInd/GrossOutput.xlsx</t>
  </si>
  <si>
    <t>Industry File Download</t>
  </si>
  <si>
    <t>https://apps.bea.gov/iTable/iTable.cfm?isuri=1&amp;reqid=151&amp;step=1</t>
  </si>
  <si>
    <t>Underlying Detail: Gross Output by Industry</t>
  </si>
  <si>
    <t>https://apps.bea.gov/industry/Release/XLS/CompByInd/ComponentsOfVa.xlsx</t>
  </si>
  <si>
    <t>Components of Value Added</t>
  </si>
  <si>
    <t>https://apps.bea.gov/industry/Release/XLS/GDPxInd/GrossOutput.xlsx</t>
  </si>
  <si>
    <t>Gross Output by Industry</t>
  </si>
  <si>
    <t>Table B-1a</t>
  </si>
  <si>
    <t>05 + 07T08</t>
  </si>
  <si>
    <t>Calculated values are italicized.  Non-italicized values come directly from source documents.</t>
  </si>
  <si>
    <t>Glass</t>
  </si>
  <si>
    <t>Cement and Other Nometallic Minerals</t>
  </si>
  <si>
    <t>327 excl. 3272</t>
  </si>
  <si>
    <t>Other metals</t>
  </si>
  <si>
    <t>Iron and steel</t>
  </si>
  <si>
    <t>Electricity generation and distribution</t>
  </si>
  <si>
    <t>Energy pipelines and gas processing</t>
  </si>
  <si>
    <t>Water and waste</t>
  </si>
  <si>
    <t>352T353</t>
  </si>
  <si>
    <t>36T39</t>
  </si>
  <si>
    <t>Source table</t>
  </si>
  <si>
    <t>U.Gross Output by Industry - Detail Level</t>
  </si>
  <si>
    <t>B-1a</t>
  </si>
  <si>
    <t>Source URL</t>
  </si>
  <si>
    <t>All Nonmetallic Minerals</t>
  </si>
  <si>
    <t>All primary metals</t>
  </si>
  <si>
    <t>Gross Output (detail level)</t>
  </si>
  <si>
    <t>All Utilities</t>
  </si>
  <si>
    <t>Metric</t>
  </si>
  <si>
    <t>Chemicals</t>
  </si>
  <si>
    <t>Chemicals and Pharmaceuticals</t>
  </si>
  <si>
    <t>Pharmaceuticals</t>
  </si>
  <si>
    <t>35T39</t>
  </si>
  <si>
    <t>20T21</t>
  </si>
  <si>
    <t>3251-3253, 3255-3259</t>
  </si>
  <si>
    <t>[Millions of dollars]</t>
  </si>
  <si>
    <t>Annual data from 1997 to 2019</t>
  </si>
  <si>
    <t>Bureau of Economic Analysis</t>
  </si>
  <si>
    <t>Data published September 30, 2020</t>
  </si>
  <si>
    <t>File created Dec  8 2020  3:42PM</t>
  </si>
  <si>
    <t>Line</t>
  </si>
  <si>
    <t>1</t>
  </si>
  <si>
    <t>Oilseed farming</t>
  </si>
  <si>
    <t>2</t>
  </si>
  <si>
    <t>Grain farming</t>
  </si>
  <si>
    <t>3</t>
  </si>
  <si>
    <t>Vegetable and melon farming</t>
  </si>
  <si>
    <t>4</t>
  </si>
  <si>
    <t>Fruit and tree nut farming</t>
  </si>
  <si>
    <t>5</t>
  </si>
  <si>
    <t>Greenhouse, nursery, and floriculture production</t>
  </si>
  <si>
    <t>6</t>
  </si>
  <si>
    <t>Other crop farming</t>
  </si>
  <si>
    <t>7</t>
  </si>
  <si>
    <t>Dairy cattle and milk production</t>
  </si>
  <si>
    <t>8</t>
  </si>
  <si>
    <t>Beef cattle ranching and farming, including feedlots and dual-purpose ranching and farming</t>
  </si>
  <si>
    <t>9</t>
  </si>
  <si>
    <t>Poultry and egg production</t>
  </si>
  <si>
    <t>10</t>
  </si>
  <si>
    <t>Animal production, except cattle and poultry and eggs</t>
  </si>
  <si>
    <t>11</t>
  </si>
  <si>
    <t>Forestry and logging</t>
  </si>
  <si>
    <t>12</t>
  </si>
  <si>
    <t>Fishing, hunting and trapping</t>
  </si>
  <si>
    <t>13</t>
  </si>
  <si>
    <t>Support activities for agriculture and forestry</t>
  </si>
  <si>
    <t>14</t>
  </si>
  <si>
    <t>15</t>
  </si>
  <si>
    <t>Coal mining</t>
  </si>
  <si>
    <t>16</t>
  </si>
  <si>
    <t>Copper, nickel, lead, and zinc mining</t>
  </si>
  <si>
    <t>17</t>
  </si>
  <si>
    <t>Iron, gold, silver, and other metal ore mining</t>
  </si>
  <si>
    <t>18</t>
  </si>
  <si>
    <t>Stone mining and quarrying</t>
  </si>
  <si>
    <t>19</t>
  </si>
  <si>
    <t>Other nonmetallic mineral mining and quarrying</t>
  </si>
  <si>
    <t>20</t>
  </si>
  <si>
    <t>Drilling oil and gas wells</t>
  </si>
  <si>
    <t>21</t>
  </si>
  <si>
    <t>Other support activities for mining</t>
  </si>
  <si>
    <t>22</t>
  </si>
  <si>
    <t>Hydroelectric power generation</t>
  </si>
  <si>
    <t>23</t>
  </si>
  <si>
    <t>Fossil fuel electric power generation</t>
  </si>
  <si>
    <t>24</t>
  </si>
  <si>
    <t>Nuclear electric power generation</t>
  </si>
  <si>
    <t>25</t>
  </si>
  <si>
    <t>Solar electric power generation</t>
  </si>
  <si>
    <t>26</t>
  </si>
  <si>
    <t>Wind electric power generation</t>
  </si>
  <si>
    <t>27</t>
  </si>
  <si>
    <t>Geothermal electric power generation</t>
  </si>
  <si>
    <t>28</t>
  </si>
  <si>
    <t>Biomass electric power generation</t>
  </si>
  <si>
    <t>29</t>
  </si>
  <si>
    <t>Other electric power generation</t>
  </si>
  <si>
    <t>30</t>
  </si>
  <si>
    <t>Electric bulk power transmission and control</t>
  </si>
  <si>
    <t>31</t>
  </si>
  <si>
    <t>Electric power distribution</t>
  </si>
  <si>
    <t>32</t>
  </si>
  <si>
    <t>Natural gas distribution</t>
  </si>
  <si>
    <t>33</t>
  </si>
  <si>
    <t>Water, sewage and other systems</t>
  </si>
  <si>
    <t>34</t>
  </si>
  <si>
    <t>Health care structures</t>
  </si>
  <si>
    <t>35</t>
  </si>
  <si>
    <t>Educational and vocational structures</t>
  </si>
  <si>
    <t>36</t>
  </si>
  <si>
    <t>Nonresidential maintenance and repair</t>
  </si>
  <si>
    <t>37</t>
  </si>
  <si>
    <t>Residential maintenance and repair</t>
  </si>
  <si>
    <t>38</t>
  </si>
  <si>
    <t>Office and commercial structures</t>
  </si>
  <si>
    <t>39</t>
  </si>
  <si>
    <t>Multifamily residential structures</t>
  </si>
  <si>
    <t>40</t>
  </si>
  <si>
    <t>Other residential structures</t>
  </si>
  <si>
    <t>41</t>
  </si>
  <si>
    <t>Manufacturing structures</t>
  </si>
  <si>
    <t>42</t>
  </si>
  <si>
    <t>Other nonresidential structures</t>
  </si>
  <si>
    <t>43</t>
  </si>
  <si>
    <t>Power and communication structures</t>
  </si>
  <si>
    <t>44</t>
  </si>
  <si>
    <t>Single-family residential structures</t>
  </si>
  <si>
    <t>45</t>
  </si>
  <si>
    <t>Transportation structures and highways and streets</t>
  </si>
  <si>
    <t>46</t>
  </si>
  <si>
    <t>Sawmills and wood preservation</t>
  </si>
  <si>
    <t>47</t>
  </si>
  <si>
    <t>Veneer, plywood, and engineered wood product manufacturing</t>
  </si>
  <si>
    <t>48</t>
  </si>
  <si>
    <t>Millwork</t>
  </si>
  <si>
    <t>49</t>
  </si>
  <si>
    <t>All other wood product manufacturing</t>
  </si>
  <si>
    <t>50</t>
  </si>
  <si>
    <t>Clay product and refractory manufacturing</t>
  </si>
  <si>
    <t>51</t>
  </si>
  <si>
    <t>Glass and glass product manufacturing</t>
  </si>
  <si>
    <t>52</t>
  </si>
  <si>
    <t>Cement manufacturing</t>
  </si>
  <si>
    <t>53</t>
  </si>
  <si>
    <t>Ready-mix concrete manufacturing</t>
  </si>
  <si>
    <t>54</t>
  </si>
  <si>
    <t>Concrete pipe, brick, and block manufacturing</t>
  </si>
  <si>
    <t>55</t>
  </si>
  <si>
    <t>Other concrete product manufacturing</t>
  </si>
  <si>
    <t>56</t>
  </si>
  <si>
    <t>Lime and gypsum product manufacturing</t>
  </si>
  <si>
    <t>57</t>
  </si>
  <si>
    <t>Abrasive product manufacturing</t>
  </si>
  <si>
    <t>58</t>
  </si>
  <si>
    <t>Cut stone and stone product manufacturing</t>
  </si>
  <si>
    <t>59</t>
  </si>
  <si>
    <t>Ground or treated mineral and earth manufacturing</t>
  </si>
  <si>
    <t>60</t>
  </si>
  <si>
    <t>Mineral wool manufacturing</t>
  </si>
  <si>
    <t>61</t>
  </si>
  <si>
    <t>Miscellaneous nonmetallic mineral products</t>
  </si>
  <si>
    <t>62</t>
  </si>
  <si>
    <t>Iron and steel mills and ferroalloy manufacturing</t>
  </si>
  <si>
    <t>63</t>
  </si>
  <si>
    <t>Steel product manufacturing from purchased steel</t>
  </si>
  <si>
    <t>64</t>
  </si>
  <si>
    <t>Secondary smelting and alloying of aluminum</t>
  </si>
  <si>
    <t>65</t>
  </si>
  <si>
    <t>Alumina refining and primary aluminum production</t>
  </si>
  <si>
    <t>66</t>
  </si>
  <si>
    <t>Aluminum product manufacturing from purchased aluminum</t>
  </si>
  <si>
    <t>67</t>
  </si>
  <si>
    <t>Nonferrous Metal (except Aluminum) Smelting and Refining</t>
  </si>
  <si>
    <t>68</t>
  </si>
  <si>
    <t>Copper rolling, drawing, extruding and alloying</t>
  </si>
  <si>
    <t>69</t>
  </si>
  <si>
    <t>Nonferrous metal (except copper and aluminum) rolling, drawing, extruding and alloying</t>
  </si>
  <si>
    <t>70</t>
  </si>
  <si>
    <t>Ferrous metal foundries</t>
  </si>
  <si>
    <t>71</t>
  </si>
  <si>
    <t>Nonferrous metal foundries</t>
  </si>
  <si>
    <t>72</t>
  </si>
  <si>
    <t>Custom roll forming</t>
  </si>
  <si>
    <t>73</t>
  </si>
  <si>
    <t>All other forging, stamping, and sintering</t>
  </si>
  <si>
    <t>74</t>
  </si>
  <si>
    <t>Metal crown, closure, and other metal stamping (except automotive)</t>
  </si>
  <si>
    <t>75</t>
  </si>
  <si>
    <t>Cutlery and handtool manufacturing</t>
  </si>
  <si>
    <t>76</t>
  </si>
  <si>
    <t>Plate work and fabricated structural product manufacturing</t>
  </si>
  <si>
    <t>77</t>
  </si>
  <si>
    <t>Ornamental and architectural metal products manufacturing</t>
  </si>
  <si>
    <t>78</t>
  </si>
  <si>
    <t>Power boiler and heat exchanger manufacturing</t>
  </si>
  <si>
    <t>79</t>
  </si>
  <si>
    <t>Metal tank (heavy gauge) manufacturing</t>
  </si>
  <si>
    <t>80</t>
  </si>
  <si>
    <t>Metal can, box, and other metal container (light gauge) manufacturing</t>
  </si>
  <si>
    <t>81</t>
  </si>
  <si>
    <t>Hardware manufacturing</t>
  </si>
  <si>
    <t>82</t>
  </si>
  <si>
    <t>Spring and wire product manufacturing</t>
  </si>
  <si>
    <t>83</t>
  </si>
  <si>
    <t>Machine shops</t>
  </si>
  <si>
    <t>84</t>
  </si>
  <si>
    <t>Turned product and screw, nut, and bolt manufacturing</t>
  </si>
  <si>
    <t>85</t>
  </si>
  <si>
    <t>Coating, engraving, heat treating and allied activities</t>
  </si>
  <si>
    <t>86</t>
  </si>
  <si>
    <t>Plumbing fixture fitting and trim manufacturing</t>
  </si>
  <si>
    <t>87</t>
  </si>
  <si>
    <t>Valve and fittings other than plumbing</t>
  </si>
  <si>
    <t>88</t>
  </si>
  <si>
    <t>Ball and roller bearing manufacturing</t>
  </si>
  <si>
    <t>89</t>
  </si>
  <si>
    <t>Fabricated pipe and pipe fitting manufacturing</t>
  </si>
  <si>
    <t>90</t>
  </si>
  <si>
    <t>Ammunition, arms, ordnance, and accessories manufacturing</t>
  </si>
  <si>
    <t>91</t>
  </si>
  <si>
    <t>Other fabricated metal manufacturing</t>
  </si>
  <si>
    <t>92</t>
  </si>
  <si>
    <t>Farm machinery and equipment manufacturing</t>
  </si>
  <si>
    <t>93</t>
  </si>
  <si>
    <t>Lawn and garden equipment manufacturing</t>
  </si>
  <si>
    <t>94</t>
  </si>
  <si>
    <t>Construction machinery manufacturing</t>
  </si>
  <si>
    <t>95</t>
  </si>
  <si>
    <t>Mining and oil and gas field machinery manufacturing</t>
  </si>
  <si>
    <t>96</t>
  </si>
  <si>
    <t>Semiconductor machinery manufacturing</t>
  </si>
  <si>
    <t>97</t>
  </si>
  <si>
    <t>Other industrial machinery manufacturing</t>
  </si>
  <si>
    <t>98</t>
  </si>
  <si>
    <t>Optical instrument and lens manufacturing</t>
  </si>
  <si>
    <t>99</t>
  </si>
  <si>
    <t>Photographic and photocopying equipment manufacturing</t>
  </si>
  <si>
    <t>100</t>
  </si>
  <si>
    <t>Other commercial and service industry machinery manufacturing</t>
  </si>
  <si>
    <t>101</t>
  </si>
  <si>
    <t>Heating equipment (except warm air furnaces) manufacturing</t>
  </si>
  <si>
    <t>102</t>
  </si>
  <si>
    <t>Air conditioning, refrigeration, and warm air heating equipment manufacturing</t>
  </si>
  <si>
    <t>103</t>
  </si>
  <si>
    <t>Industrial and commercial fan and blower and air purification equipment manufacturing</t>
  </si>
  <si>
    <t>104</t>
  </si>
  <si>
    <t>Industrial mold manufacturing</t>
  </si>
  <si>
    <t>105</t>
  </si>
  <si>
    <t>Special tool, die, jig, and fixture manufacturing</t>
  </si>
  <si>
    <t>106</t>
  </si>
  <si>
    <t>Machine tool manufacturing</t>
  </si>
  <si>
    <t>107</t>
  </si>
  <si>
    <t>Cutting and machine tool accessory, rolling mill, and other metalworking machinery manufacturing</t>
  </si>
  <si>
    <t>108</t>
  </si>
  <si>
    <t>Turbine and turbine generator set units manufacturing</t>
  </si>
  <si>
    <t>109</t>
  </si>
  <si>
    <t>Speed changer, industrial high-speed drive, and gear manufacturing</t>
  </si>
  <si>
    <t>110</t>
  </si>
  <si>
    <t>Mechanical power transmission equipment manufacturing</t>
  </si>
  <si>
    <t>111</t>
  </si>
  <si>
    <t>Other engine equipment manufacturing</t>
  </si>
  <si>
    <t>112</t>
  </si>
  <si>
    <t>Air and gas compressor manufacturing</t>
  </si>
  <si>
    <t>113</t>
  </si>
  <si>
    <t>Pump and pumping equipment manufacturing</t>
  </si>
  <si>
    <t>114</t>
  </si>
  <si>
    <t>Material handling equipment manufacturing</t>
  </si>
  <si>
    <t>115</t>
  </si>
  <si>
    <t>Power-driven handtool manufacturing</t>
  </si>
  <si>
    <t>116</t>
  </si>
  <si>
    <t>Packaging machinery manufacturing</t>
  </si>
  <si>
    <t>117</t>
  </si>
  <si>
    <t>Industrial process furnace and oven manufacturing</t>
  </si>
  <si>
    <t>118</t>
  </si>
  <si>
    <t>Other general purpose machinery manufacturing</t>
  </si>
  <si>
    <t>119</t>
  </si>
  <si>
    <t>Fluid power process machinery</t>
  </si>
  <si>
    <t>120</t>
  </si>
  <si>
    <t>Electronic computer manufacturing</t>
  </si>
  <si>
    <t>121</t>
  </si>
  <si>
    <t>Computer storage device manufacturing</t>
  </si>
  <si>
    <t>122</t>
  </si>
  <si>
    <t>Computer terminals and other computer peripheral equipment manufacturing</t>
  </si>
  <si>
    <t>123</t>
  </si>
  <si>
    <t>Telephone apparatus manufacturing</t>
  </si>
  <si>
    <t>124</t>
  </si>
  <si>
    <t>Broadcast and wireless communications equipment</t>
  </si>
  <si>
    <t>125</t>
  </si>
  <si>
    <t>Other communications equipment manufacturing</t>
  </si>
  <si>
    <t>126</t>
  </si>
  <si>
    <t>Semiconductor and related device manufacturing</t>
  </si>
  <si>
    <t>127</t>
  </si>
  <si>
    <t>Printed circuit assembly (electronic assembly) manufacturing</t>
  </si>
  <si>
    <t>128</t>
  </si>
  <si>
    <t>Other electronic component manufacturing</t>
  </si>
  <si>
    <t>129</t>
  </si>
  <si>
    <t>Electromedical and electrotherapeutic apparatus manufacturing</t>
  </si>
  <si>
    <t>130</t>
  </si>
  <si>
    <t>Search, detection, and navigation instruments manufacturing</t>
  </si>
  <si>
    <t>131</t>
  </si>
  <si>
    <t>Automatic environmental control manufacturing</t>
  </si>
  <si>
    <t>132</t>
  </si>
  <si>
    <t>Industrial process variable instruments manufacturing</t>
  </si>
  <si>
    <t>133</t>
  </si>
  <si>
    <t>Totalizing fluid meter and counting device manufacturing</t>
  </si>
  <si>
    <t>134</t>
  </si>
  <si>
    <t>Electricity and signal testing instruments manufacturing</t>
  </si>
  <si>
    <t>135</t>
  </si>
  <si>
    <t>Analytical laboratory instrument manufacturing</t>
  </si>
  <si>
    <t>136</t>
  </si>
  <si>
    <t>Irradiation apparatus manufacturing</t>
  </si>
  <si>
    <t>137</t>
  </si>
  <si>
    <t>Watch, clock, and other measuring and controlling device manufacturing</t>
  </si>
  <si>
    <t>138</t>
  </si>
  <si>
    <t>Audio and video equipment manufacturing</t>
  </si>
  <si>
    <t>139</t>
  </si>
  <si>
    <t>Manufacturing and reproducing magnetic and optical media</t>
  </si>
  <si>
    <t>140</t>
  </si>
  <si>
    <t>Electric lamp bulb and part manufacturing</t>
  </si>
  <si>
    <t>141</t>
  </si>
  <si>
    <t>Lighting fixture manufacturing</t>
  </si>
  <si>
    <t>142</t>
  </si>
  <si>
    <t>Small electrical appliance manufacturing</t>
  </si>
  <si>
    <t>143</t>
  </si>
  <si>
    <t>Household cooking appliance manufacturing</t>
  </si>
  <si>
    <t>144</t>
  </si>
  <si>
    <t>Household refrigerator and home freezer manufacturing</t>
  </si>
  <si>
    <t>145</t>
  </si>
  <si>
    <t>Household laundry equipment manufacturing</t>
  </si>
  <si>
    <t>146</t>
  </si>
  <si>
    <t>Other major household appliance manufacturing</t>
  </si>
  <si>
    <t>147</t>
  </si>
  <si>
    <t>Power, distribution, and specialty transformer manufacturing</t>
  </si>
  <si>
    <t>148</t>
  </si>
  <si>
    <t>Motor and generator manufacturing</t>
  </si>
  <si>
    <t>149</t>
  </si>
  <si>
    <t>Switchgear and switchboard apparatus manufacturing</t>
  </si>
  <si>
    <t>150</t>
  </si>
  <si>
    <t>Relay and industrial control manufacturing</t>
  </si>
  <si>
    <t>151</t>
  </si>
  <si>
    <t>Storage battery manufacturing</t>
  </si>
  <si>
    <t>152</t>
  </si>
  <si>
    <t>Primary battery manufacturing</t>
  </si>
  <si>
    <t>153</t>
  </si>
  <si>
    <t>Communication and energy wire and cable manufacturing</t>
  </si>
  <si>
    <t>154</t>
  </si>
  <si>
    <t>Wiring device manufacturing</t>
  </si>
  <si>
    <t>155</t>
  </si>
  <si>
    <t>Carbon and graphite product manufacturing</t>
  </si>
  <si>
    <t>156</t>
  </si>
  <si>
    <t>All other miscellaneous electrical equipment and component manufacturing</t>
  </si>
  <si>
    <t>157</t>
  </si>
  <si>
    <t>Automobile manufacturing</t>
  </si>
  <si>
    <t>158</t>
  </si>
  <si>
    <t>Light truck and utility vehicle manufacturing</t>
  </si>
  <si>
    <t>159</t>
  </si>
  <si>
    <t>Heavy duty truck manufacturing</t>
  </si>
  <si>
    <t>160</t>
  </si>
  <si>
    <t>Motor vehicle body manufacturing</t>
  </si>
  <si>
    <t>161</t>
  </si>
  <si>
    <t>Truck trailer manufacturing</t>
  </si>
  <si>
    <t>162</t>
  </si>
  <si>
    <t>Motor home manufacturing</t>
  </si>
  <si>
    <t>163</t>
  </si>
  <si>
    <t>Travel trailer and camper manufacturing</t>
  </si>
  <si>
    <t>164</t>
  </si>
  <si>
    <t>Motor vehicle gasoline engine and engine parts manufacturing</t>
  </si>
  <si>
    <t>165</t>
  </si>
  <si>
    <t>Motor vehicle electrical and electronic equipment manufacturing</t>
  </si>
  <si>
    <t>166</t>
  </si>
  <si>
    <t>Motor vehicle transmission and power train parts manufacturing</t>
  </si>
  <si>
    <t>167</t>
  </si>
  <si>
    <t>Motor vehicle seating and interior trim manufacturing</t>
  </si>
  <si>
    <t>168</t>
  </si>
  <si>
    <t>Motor vehicle metal stamping</t>
  </si>
  <si>
    <t>169</t>
  </si>
  <si>
    <t>Other Motor Vehicle Parts Manufacturing</t>
  </si>
  <si>
    <t>170</t>
  </si>
  <si>
    <t>Motor vehicle steering, suspension component (except spring), and brake systems manufacturing</t>
  </si>
  <si>
    <t>171</t>
  </si>
  <si>
    <t>Aircraft manufacturing</t>
  </si>
  <si>
    <t>172</t>
  </si>
  <si>
    <t>Aircraft engine and engine parts manufacturing</t>
  </si>
  <si>
    <t>173</t>
  </si>
  <si>
    <t>Other aircraft parts and auxiliary equipment manufacturing</t>
  </si>
  <si>
    <t>174</t>
  </si>
  <si>
    <t>Guided missile and space vehicle manufacturing</t>
  </si>
  <si>
    <t>175</t>
  </si>
  <si>
    <t>Propulsion units and parts for space vehicles and guided missiles</t>
  </si>
  <si>
    <t>176</t>
  </si>
  <si>
    <t>Railroad rolling stock manufacturing</t>
  </si>
  <si>
    <t>177</t>
  </si>
  <si>
    <t>Ship building and repairing</t>
  </si>
  <si>
    <t>178</t>
  </si>
  <si>
    <t>Boat building</t>
  </si>
  <si>
    <t>179</t>
  </si>
  <si>
    <t>Motorcycle, bicycle, and parts manufacturing</t>
  </si>
  <si>
    <t>180</t>
  </si>
  <si>
    <t>Military armored vehicle, tank, and tank component manufacturing</t>
  </si>
  <si>
    <t>181</t>
  </si>
  <si>
    <t>All other transportation equipment manufacturing</t>
  </si>
  <si>
    <t>182</t>
  </si>
  <si>
    <t>Wood kitchen cabinet and countertop manufacturing</t>
  </si>
  <si>
    <t>183</t>
  </si>
  <si>
    <t>Upholstered household furniture manufacturing</t>
  </si>
  <si>
    <t>184</t>
  </si>
  <si>
    <t>Nonupholstered wood household furniture manufacturing</t>
  </si>
  <si>
    <t>185</t>
  </si>
  <si>
    <t>Institutional furniture manufacturing</t>
  </si>
  <si>
    <t>186</t>
  </si>
  <si>
    <t>Other household nonupholstered furniture</t>
  </si>
  <si>
    <t>187</t>
  </si>
  <si>
    <t>Showcase, partition, shelving, and locker manufacturing</t>
  </si>
  <si>
    <t>188</t>
  </si>
  <si>
    <t>Office furniture and custom architectural woodwork and millwork manufacturing</t>
  </si>
  <si>
    <t>189</t>
  </si>
  <si>
    <t>Other furniture related product manufacturing</t>
  </si>
  <si>
    <t>190</t>
  </si>
  <si>
    <t>Surgical and medical instrument manufacturing</t>
  </si>
  <si>
    <t>191</t>
  </si>
  <si>
    <t>Surgical appliance and supplies manufacturing</t>
  </si>
  <si>
    <t>192</t>
  </si>
  <si>
    <t>Dental equipment and supplies manufacturing</t>
  </si>
  <si>
    <t>193</t>
  </si>
  <si>
    <t>Ophthalmic goods manufacturing</t>
  </si>
  <si>
    <t>194</t>
  </si>
  <si>
    <t>Dental laboratories</t>
  </si>
  <si>
    <t>195</t>
  </si>
  <si>
    <t>Jewelry and silverware manufacturing</t>
  </si>
  <si>
    <t>196</t>
  </si>
  <si>
    <t>Sporting and athletic goods manufacturing</t>
  </si>
  <si>
    <t>197</t>
  </si>
  <si>
    <t>Doll, toy, and game manufacturing</t>
  </si>
  <si>
    <t>198</t>
  </si>
  <si>
    <t>Office supplies (except paper) manufacturing</t>
  </si>
  <si>
    <t>199</t>
  </si>
  <si>
    <t>Sign manufacturing</t>
  </si>
  <si>
    <t>200</t>
  </si>
  <si>
    <t>All other miscellaneous manufacturing</t>
  </si>
  <si>
    <t>201</t>
  </si>
  <si>
    <t>Dog and cat food manufacturing</t>
  </si>
  <si>
    <t>202</t>
  </si>
  <si>
    <t>Other animal food manufacturing</t>
  </si>
  <si>
    <t>203</t>
  </si>
  <si>
    <t>Flour milling and malt manufacturing</t>
  </si>
  <si>
    <t>204</t>
  </si>
  <si>
    <t>Wet corn milling</t>
  </si>
  <si>
    <t>205</t>
  </si>
  <si>
    <t>Fats and oils refining and blending</t>
  </si>
  <si>
    <t>206</t>
  </si>
  <si>
    <t>Soybean and other oilseed processing</t>
  </si>
  <si>
    <t>207</t>
  </si>
  <si>
    <t>Breakfast cereal manufacturing</t>
  </si>
  <si>
    <t>208</t>
  </si>
  <si>
    <t>Sugar and confectionery product manufacturing</t>
  </si>
  <si>
    <t>209</t>
  </si>
  <si>
    <t>Frozen food manufacturing</t>
  </si>
  <si>
    <t>210</t>
  </si>
  <si>
    <t>Fruit and vegetable canning, pickling, and drying</t>
  </si>
  <si>
    <t>Cheese manufacturing</t>
  </si>
  <si>
    <t>212</t>
  </si>
  <si>
    <t>Dry, condensed, and evaporated dairy product manufacturing</t>
  </si>
  <si>
    <t>213</t>
  </si>
  <si>
    <t>Fluid milk and butter manufacturing</t>
  </si>
  <si>
    <t>214</t>
  </si>
  <si>
    <t>Ice cream and frozen dessert manufacturing</t>
  </si>
  <si>
    <t>215</t>
  </si>
  <si>
    <t>Poultry processing</t>
  </si>
  <si>
    <t>216</t>
  </si>
  <si>
    <t>Animal (except poultry) slaughtering, rendering, and processing</t>
  </si>
  <si>
    <t>217</t>
  </si>
  <si>
    <t>Seafood product preparation and packaging</t>
  </si>
  <si>
    <t>218</t>
  </si>
  <si>
    <t>Bread and bakery product manufacturing</t>
  </si>
  <si>
    <t>219</t>
  </si>
  <si>
    <t>Cookie, cracker, pasta, and tortilla manufacturing</t>
  </si>
  <si>
    <t>220</t>
  </si>
  <si>
    <t>Snack food manufacturing</t>
  </si>
  <si>
    <t>221</t>
  </si>
  <si>
    <t>Coffee and tea manufacturing</t>
  </si>
  <si>
    <t>222</t>
  </si>
  <si>
    <t>Flavoring syrup and concentrate manufacturing</t>
  </si>
  <si>
    <t>223</t>
  </si>
  <si>
    <t>Seasoning and dressing manufacturing</t>
  </si>
  <si>
    <t>224</t>
  </si>
  <si>
    <t>All other food manufacturing</t>
  </si>
  <si>
    <t>225</t>
  </si>
  <si>
    <t>Soft drink and ice manufacturing</t>
  </si>
  <si>
    <t>226</t>
  </si>
  <si>
    <t>Breweries</t>
  </si>
  <si>
    <t>227</t>
  </si>
  <si>
    <t>Wineries</t>
  </si>
  <si>
    <t>228</t>
  </si>
  <si>
    <t>Distilleries</t>
  </si>
  <si>
    <t>229</t>
  </si>
  <si>
    <t>Tobacco product manufacturing</t>
  </si>
  <si>
    <t>230</t>
  </si>
  <si>
    <t>Fiber, yarn, and thread mills</t>
  </si>
  <si>
    <t>231</t>
  </si>
  <si>
    <t>Fabric mills</t>
  </si>
  <si>
    <t>232</t>
  </si>
  <si>
    <t>Textile and fabric finishing and fabric coating mills</t>
  </si>
  <si>
    <t>233</t>
  </si>
  <si>
    <t>Carpet and rug mills</t>
  </si>
  <si>
    <t>234</t>
  </si>
  <si>
    <t>Curtain and linen mills</t>
  </si>
  <si>
    <t>235</t>
  </si>
  <si>
    <t>Other textile product mills</t>
  </si>
  <si>
    <t>236</t>
  </si>
  <si>
    <t>Apparel manufacturing</t>
  </si>
  <si>
    <t>237</t>
  </si>
  <si>
    <t>Leather and allied product manufacturing</t>
  </si>
  <si>
    <t>238</t>
  </si>
  <si>
    <t>Pulp mills</t>
  </si>
  <si>
    <t>239</t>
  </si>
  <si>
    <t>Paper mills</t>
  </si>
  <si>
    <t>240</t>
  </si>
  <si>
    <t>Paperboard mills</t>
  </si>
  <si>
    <t>241</t>
  </si>
  <si>
    <t>Paperboard container manufacturing</t>
  </si>
  <si>
    <t>242</t>
  </si>
  <si>
    <t>Paper Bag and Coated and Treated Paper Manufacturing</t>
  </si>
  <si>
    <t>243</t>
  </si>
  <si>
    <t>Stationery product manufacturing</t>
  </si>
  <si>
    <t>244</t>
  </si>
  <si>
    <t>Sanitary paper product manufacturing</t>
  </si>
  <si>
    <t>245</t>
  </si>
  <si>
    <t>All other converted paper product manufacturing</t>
  </si>
  <si>
    <t>246</t>
  </si>
  <si>
    <t>Printing</t>
  </si>
  <si>
    <t>247</t>
  </si>
  <si>
    <t>Support activities for printing</t>
  </si>
  <si>
    <t>248</t>
  </si>
  <si>
    <t>Petroleum refineries</t>
  </si>
  <si>
    <t>249</t>
  </si>
  <si>
    <t>Asphalt paving mixture and block manufacturing</t>
  </si>
  <si>
    <t>250</t>
  </si>
  <si>
    <t>Asphalt shingle and coating materials manufacturing</t>
  </si>
  <si>
    <t>251</t>
  </si>
  <si>
    <t>Other petroleum and coal products manufacturing</t>
  </si>
  <si>
    <t>252</t>
  </si>
  <si>
    <t>Petrochemical manufacturing</t>
  </si>
  <si>
    <t>253</t>
  </si>
  <si>
    <t>Industrial gas manufacturing</t>
  </si>
  <si>
    <t>254</t>
  </si>
  <si>
    <t>Synthetic dye and pigment manufacturing</t>
  </si>
  <si>
    <t>255</t>
  </si>
  <si>
    <t>Other Basic Inorganic Chemical Manufacturing</t>
  </si>
  <si>
    <t>256</t>
  </si>
  <si>
    <t>Other basic organic chemical manufacturing</t>
  </si>
  <si>
    <t>257</t>
  </si>
  <si>
    <t>Plastics material and resin manufacturing</t>
  </si>
  <si>
    <t>258</t>
  </si>
  <si>
    <t>Synthetic rubber and artificial and synthetic fibers and filaments manufacturing</t>
  </si>
  <si>
    <t>259</t>
  </si>
  <si>
    <t>Medicinal and botanical manufacturing</t>
  </si>
  <si>
    <t>260</t>
  </si>
  <si>
    <t>Pharmaceutical preparation manufacturing</t>
  </si>
  <si>
    <t>261</t>
  </si>
  <si>
    <t>In-vitro diagnostic substance manufacturing</t>
  </si>
  <si>
    <t>262</t>
  </si>
  <si>
    <t>Biological product (except diagnostic) manufacturing</t>
  </si>
  <si>
    <t>263</t>
  </si>
  <si>
    <t>Fertilizer manufacturing</t>
  </si>
  <si>
    <t>264</t>
  </si>
  <si>
    <t>Pesticide and other agricultural chemical manufacturing</t>
  </si>
  <si>
    <t>265</t>
  </si>
  <si>
    <t>Paint and coating manufacturing</t>
  </si>
  <si>
    <t>266</t>
  </si>
  <si>
    <t>Adhesive manufacturing</t>
  </si>
  <si>
    <t>267</t>
  </si>
  <si>
    <t>Soap and cleaning compound manufacturing</t>
  </si>
  <si>
    <t>268</t>
  </si>
  <si>
    <t>Toilet preparation manufacturing</t>
  </si>
  <si>
    <t>269</t>
  </si>
  <si>
    <t>Printing ink manufacturing</t>
  </si>
  <si>
    <t>270</t>
  </si>
  <si>
    <t>All other chemical product and preparation manufacturing</t>
  </si>
  <si>
    <t>271</t>
  </si>
  <si>
    <t>Plastics packaging materials and unlaminated film and sheet manufacturing</t>
  </si>
  <si>
    <t>272</t>
  </si>
  <si>
    <t>Plastics pipe, pipe fitting, and unlaminated profile shape manufacturing</t>
  </si>
  <si>
    <t>273</t>
  </si>
  <si>
    <t>Laminated plastics plate, sheet (except packaging), and shape manufacturing</t>
  </si>
  <si>
    <t>274</t>
  </si>
  <si>
    <t>Polystyrene foam product manufacturing</t>
  </si>
  <si>
    <t>275</t>
  </si>
  <si>
    <t>Urethane and other foam product (except polystyrene) manufacturing</t>
  </si>
  <si>
    <t>276</t>
  </si>
  <si>
    <t>Plastics bottle manufacturing</t>
  </si>
  <si>
    <t>277</t>
  </si>
  <si>
    <t>Other plastics product manufacturing</t>
  </si>
  <si>
    <t>278</t>
  </si>
  <si>
    <t>Tire manufacturing</t>
  </si>
  <si>
    <t>279</t>
  </si>
  <si>
    <t>Rubber and plastics hoses and belting manufacturing</t>
  </si>
  <si>
    <t>280</t>
  </si>
  <si>
    <t>Other rubber product manufacturing</t>
  </si>
  <si>
    <t>281</t>
  </si>
  <si>
    <t>Motor vehicle and motor vehicle parts and supplies</t>
  </si>
  <si>
    <t>282</t>
  </si>
  <si>
    <t>Professional and commercial equipment and supplies</t>
  </si>
  <si>
    <t>283</t>
  </si>
  <si>
    <t>Household appliances and electrical and electronic goods</t>
  </si>
  <si>
    <t>284</t>
  </si>
  <si>
    <t>Machinery, equipment, and supplies</t>
  </si>
  <si>
    <t>285</t>
  </si>
  <si>
    <t>Other durable goods merchant wholesalers</t>
  </si>
  <si>
    <t>286</t>
  </si>
  <si>
    <t>Drugs and druggists' sundries</t>
  </si>
  <si>
    <t>287</t>
  </si>
  <si>
    <t>Grocery and related product wholesalers</t>
  </si>
  <si>
    <t>288</t>
  </si>
  <si>
    <t>Petroleum and petroleum products</t>
  </si>
  <si>
    <t>289</t>
  </si>
  <si>
    <t>Other nondurable goods merchant wholesalers</t>
  </si>
  <si>
    <t>290</t>
  </si>
  <si>
    <t>Wholesale electronic markets and agents and brokers</t>
  </si>
  <si>
    <t>291</t>
  </si>
  <si>
    <t>Customs duties</t>
  </si>
  <si>
    <t>292</t>
  </si>
  <si>
    <t>Motor vehicle and parts dealers</t>
  </si>
  <si>
    <t>293</t>
  </si>
  <si>
    <t>Food and beverage stores</t>
  </si>
  <si>
    <t>294</t>
  </si>
  <si>
    <t>General merchandise stores</t>
  </si>
  <si>
    <t>295</t>
  </si>
  <si>
    <t>Building material and garden equipment and supplies dealers</t>
  </si>
  <si>
    <t>296</t>
  </si>
  <si>
    <t>Health and personal care stores</t>
  </si>
  <si>
    <t>297</t>
  </si>
  <si>
    <t>Gasoline stations</t>
  </si>
  <si>
    <t>298</t>
  </si>
  <si>
    <t>Clothing and clothing accessories stores</t>
  </si>
  <si>
    <t>299</t>
  </si>
  <si>
    <t>Nonstore retailers</t>
  </si>
  <si>
    <t>300</t>
  </si>
  <si>
    <t>Furniture and home furnishings stores</t>
  </si>
  <si>
    <t>301</t>
  </si>
  <si>
    <t>Electronics and appliance stores</t>
  </si>
  <si>
    <t>302</t>
  </si>
  <si>
    <t>Sporting goods, hobby, book, and music stores</t>
  </si>
  <si>
    <t>303</t>
  </si>
  <si>
    <t>Miscellaneous store retailers</t>
  </si>
  <si>
    <t>304</t>
  </si>
  <si>
    <t>Air transportation</t>
  </si>
  <si>
    <t>305</t>
  </si>
  <si>
    <t>Rail transportation</t>
  </si>
  <si>
    <t>306</t>
  </si>
  <si>
    <t>Water transportation</t>
  </si>
  <si>
    <t>307</t>
  </si>
  <si>
    <t>Truck transportation</t>
  </si>
  <si>
    <t>308</t>
  </si>
  <si>
    <t>Transit and ground passenger transportation</t>
  </si>
  <si>
    <t>309</t>
  </si>
  <si>
    <t>Pipeline transportation</t>
  </si>
  <si>
    <t>310</t>
  </si>
  <si>
    <t>Scenic and sightseeing transportation and support activities for transportation</t>
  </si>
  <si>
    <t>311</t>
  </si>
  <si>
    <t>Couriers and messengers</t>
  </si>
  <si>
    <t>312</t>
  </si>
  <si>
    <t>Warehousing and storage</t>
  </si>
  <si>
    <t>313</t>
  </si>
  <si>
    <t>Newspaper publishers</t>
  </si>
  <si>
    <t>314</t>
  </si>
  <si>
    <t>Periodical Publishers</t>
  </si>
  <si>
    <t>315</t>
  </si>
  <si>
    <t>Book publishers</t>
  </si>
  <si>
    <t>316</t>
  </si>
  <si>
    <t>Directory, mailing list, and other publishers</t>
  </si>
  <si>
    <t>317</t>
  </si>
  <si>
    <t>Software publishers</t>
  </si>
  <si>
    <t>318</t>
  </si>
  <si>
    <t>Motion picture and video industries</t>
  </si>
  <si>
    <t>319</t>
  </si>
  <si>
    <t>Sound recording industries</t>
  </si>
  <si>
    <t>320</t>
  </si>
  <si>
    <t>Radio and television broadcasting</t>
  </si>
  <si>
    <t>321</t>
  </si>
  <si>
    <t>Cable and other subscription programming</t>
  </si>
  <si>
    <t>322</t>
  </si>
  <si>
    <t>Wired telecommunications carriers</t>
  </si>
  <si>
    <t>323</t>
  </si>
  <si>
    <t>Wireless telecommunications carriers (except satellite)</t>
  </si>
  <si>
    <t>324</t>
  </si>
  <si>
    <t>Satellite, telecommunications resellers, and all other telecommunications</t>
  </si>
  <si>
    <t>325</t>
  </si>
  <si>
    <t>Data processing, hosting, and related services</t>
  </si>
  <si>
    <t>326</t>
  </si>
  <si>
    <t>Internet publishing and broadcasting and Web search portals</t>
  </si>
  <si>
    <t>327</t>
  </si>
  <si>
    <t>News syndicates, libraries, archives and all other information services</t>
  </si>
  <si>
    <t>328</t>
  </si>
  <si>
    <t>Nondepository credit intermediation and related activities</t>
  </si>
  <si>
    <t>329</t>
  </si>
  <si>
    <t>Monetary authorities and depository credit intermediation</t>
  </si>
  <si>
    <t>330</t>
  </si>
  <si>
    <t>Other financial investment activities</t>
  </si>
  <si>
    <t>331</t>
  </si>
  <si>
    <t>Securities and commodity contracts intermediation and brokerage</t>
  </si>
  <si>
    <t>332</t>
  </si>
  <si>
    <t>Direct life insurance carriers</t>
  </si>
  <si>
    <t>333</t>
  </si>
  <si>
    <t>Insurance carriers, except direct life insurance</t>
  </si>
  <si>
    <t>334</t>
  </si>
  <si>
    <t>Insurance agencies, brokerages, and related activities</t>
  </si>
  <si>
    <t>335</t>
  </si>
  <si>
    <t>Funds, trusts, and other financial vehicles</t>
  </si>
  <si>
    <t>336</t>
  </si>
  <si>
    <t>Owner-occupied housing</t>
  </si>
  <si>
    <t>337</t>
  </si>
  <si>
    <t>Tenant-occupied housing</t>
  </si>
  <si>
    <t>338</t>
  </si>
  <si>
    <t>Other real estate</t>
  </si>
  <si>
    <t>339</t>
  </si>
  <si>
    <t>Automotive equipment rental and leasing</t>
  </si>
  <si>
    <t>340</t>
  </si>
  <si>
    <t>Commercial and industrial machinery and equipment rental and leasing</t>
  </si>
  <si>
    <t>341</t>
  </si>
  <si>
    <t>General and consumer goods rental</t>
  </si>
  <si>
    <t>342</t>
  </si>
  <si>
    <t>Lessors of nonfinancial intangible assets</t>
  </si>
  <si>
    <t>343</t>
  </si>
  <si>
    <t>Legal services</t>
  </si>
  <si>
    <t>344</t>
  </si>
  <si>
    <t>Custom computer programming services</t>
  </si>
  <si>
    <t>345</t>
  </si>
  <si>
    <t>Computer systems design services</t>
  </si>
  <si>
    <t>346</t>
  </si>
  <si>
    <t>Other computer related services, including facilities management</t>
  </si>
  <si>
    <t>347</t>
  </si>
  <si>
    <t>Accounting, tax preparation, bookkeeping, and payroll services</t>
  </si>
  <si>
    <t>348</t>
  </si>
  <si>
    <t>Architectural, engineering, and related services</t>
  </si>
  <si>
    <t>349</t>
  </si>
  <si>
    <t>Management consulting services</t>
  </si>
  <si>
    <t>350</t>
  </si>
  <si>
    <t>Environmental and other technical consulting services</t>
  </si>
  <si>
    <t>351</t>
  </si>
  <si>
    <t>Scientific research and development services</t>
  </si>
  <si>
    <t>352</t>
  </si>
  <si>
    <t>Advertising, public relations, and related services</t>
  </si>
  <si>
    <t>353</t>
  </si>
  <si>
    <t>Specialized design services</t>
  </si>
  <si>
    <t>354</t>
  </si>
  <si>
    <t>Photographic services</t>
  </si>
  <si>
    <t>355</t>
  </si>
  <si>
    <t>Veterinary services</t>
  </si>
  <si>
    <t>356</t>
  </si>
  <si>
    <t>All other miscellaneous professional, scientific, and technical services</t>
  </si>
  <si>
    <t>357</t>
  </si>
  <si>
    <t>Management of companies and enterprises</t>
  </si>
  <si>
    <t>358</t>
  </si>
  <si>
    <t>Employment services</t>
  </si>
  <si>
    <t>359</t>
  </si>
  <si>
    <t>Services to buildings and dwellings</t>
  </si>
  <si>
    <t>360</t>
  </si>
  <si>
    <t>Office administrative services</t>
  </si>
  <si>
    <t>361</t>
  </si>
  <si>
    <t>Facilities support services</t>
  </si>
  <si>
    <t>362</t>
  </si>
  <si>
    <t>Business support services</t>
  </si>
  <si>
    <t>363</t>
  </si>
  <si>
    <t>Travel arrangement and reservation services</t>
  </si>
  <si>
    <t>364</t>
  </si>
  <si>
    <t>Investigation and security services</t>
  </si>
  <si>
    <t>365</t>
  </si>
  <si>
    <t>Other support services</t>
  </si>
  <si>
    <t>366</t>
  </si>
  <si>
    <t>Waste management and remediation services</t>
  </si>
  <si>
    <t>367</t>
  </si>
  <si>
    <t>Elementary and secondary schools</t>
  </si>
  <si>
    <t>368</t>
  </si>
  <si>
    <t>Junior colleges, colleges, universities, and professional schools</t>
  </si>
  <si>
    <t>369</t>
  </si>
  <si>
    <t>Other educational services</t>
  </si>
  <si>
    <t>370</t>
  </si>
  <si>
    <t>Offices of physicians</t>
  </si>
  <si>
    <t>371</t>
  </si>
  <si>
    <t>Offices of dentists</t>
  </si>
  <si>
    <t>372</t>
  </si>
  <si>
    <t>Offices of other health practitioners</t>
  </si>
  <si>
    <t>373</t>
  </si>
  <si>
    <t>Outpatient care centers</t>
  </si>
  <si>
    <t>374</t>
  </si>
  <si>
    <t>Medical and diagnostic laboratories</t>
  </si>
  <si>
    <t>375</t>
  </si>
  <si>
    <t>Home health care services</t>
  </si>
  <si>
    <t>376</t>
  </si>
  <si>
    <t>Other ambulatory health care services</t>
  </si>
  <si>
    <t>377</t>
  </si>
  <si>
    <t>Hospitals</t>
  </si>
  <si>
    <t>378</t>
  </si>
  <si>
    <t>Nursing and community care facilities</t>
  </si>
  <si>
    <t>379</t>
  </si>
  <si>
    <t>Residential mental health, substance abuse, and other residential care facilities</t>
  </si>
  <si>
    <t>380</t>
  </si>
  <si>
    <t>Individual and family services</t>
  </si>
  <si>
    <t>381</t>
  </si>
  <si>
    <t>Child day care services</t>
  </si>
  <si>
    <t>382</t>
  </si>
  <si>
    <t>Community food, housing, and other relief services, including rehabilitation services</t>
  </si>
  <si>
    <t>383</t>
  </si>
  <si>
    <t>Performing arts companies</t>
  </si>
  <si>
    <t>384</t>
  </si>
  <si>
    <t>Spectator sports</t>
  </si>
  <si>
    <t>385</t>
  </si>
  <si>
    <t>Independent artists, writers, and performers</t>
  </si>
  <si>
    <t>386</t>
  </si>
  <si>
    <t>Promoters of performing arts and sports and agents for public figures</t>
  </si>
  <si>
    <t>387</t>
  </si>
  <si>
    <t>Museums, historical sites, zoos, and parks</t>
  </si>
  <si>
    <t>388</t>
  </si>
  <si>
    <t>Amusement parks and arcades</t>
  </si>
  <si>
    <t>389</t>
  </si>
  <si>
    <t>Gambling industries (except casino hotels)</t>
  </si>
  <si>
    <t>390</t>
  </si>
  <si>
    <t>Other amusement and recreation industries</t>
  </si>
  <si>
    <t>391</t>
  </si>
  <si>
    <t>Accommodation</t>
  </si>
  <si>
    <t>392</t>
  </si>
  <si>
    <t>Full-service restaurants</t>
  </si>
  <si>
    <t>393</t>
  </si>
  <si>
    <t>Limited-service restaurants</t>
  </si>
  <si>
    <t>394</t>
  </si>
  <si>
    <t>All other food and drinking places</t>
  </si>
  <si>
    <t>395</t>
  </si>
  <si>
    <t>Automotive repair and maintenance</t>
  </si>
  <si>
    <t>396</t>
  </si>
  <si>
    <t>Electronic and precision equipment repair and maintenance</t>
  </si>
  <si>
    <t>397</t>
  </si>
  <si>
    <t>Commercial and industrial machinery and equipment repair and maintenance</t>
  </si>
  <si>
    <t>398</t>
  </si>
  <si>
    <t>Personal and household goods repair and maintenance</t>
  </si>
  <si>
    <t>399</t>
  </si>
  <si>
    <t>Personal care services</t>
  </si>
  <si>
    <t>400</t>
  </si>
  <si>
    <t>Death care services</t>
  </si>
  <si>
    <t>401</t>
  </si>
  <si>
    <t>Dry-cleaning and laundry services</t>
  </si>
  <si>
    <t>402</t>
  </si>
  <si>
    <t>Other personal services</t>
  </si>
  <si>
    <t>403</t>
  </si>
  <si>
    <t>Religious organizations</t>
  </si>
  <si>
    <t>404</t>
  </si>
  <si>
    <t>Grantmaking, giving, and social advocacy organizations</t>
  </si>
  <si>
    <t>405</t>
  </si>
  <si>
    <t>Civic, social, professional, and similar organizations</t>
  </si>
  <si>
    <t>406</t>
  </si>
  <si>
    <t>Private households</t>
  </si>
  <si>
    <t>407</t>
  </si>
  <si>
    <t>Federal general government (defense)</t>
  </si>
  <si>
    <t>408</t>
  </si>
  <si>
    <t>Federal general government (nondefense)</t>
  </si>
  <si>
    <t>409</t>
  </si>
  <si>
    <t>Postal service</t>
  </si>
  <si>
    <t>410</t>
  </si>
  <si>
    <t>Federal electric utilities</t>
  </si>
  <si>
    <t>411</t>
  </si>
  <si>
    <t>Other federal government enterprises</t>
  </si>
  <si>
    <t>412</t>
  </si>
  <si>
    <t>State and local government educational services</t>
  </si>
  <si>
    <t>413</t>
  </si>
  <si>
    <t>State and local government hospitals and health services</t>
  </si>
  <si>
    <t>414</t>
  </si>
  <si>
    <t>State and local government other services</t>
  </si>
  <si>
    <t>415</t>
  </si>
  <si>
    <t>State and local government passenger transit</t>
  </si>
  <si>
    <t>416</t>
  </si>
  <si>
    <t>State and local government electric utilities</t>
  </si>
  <si>
    <t>417</t>
  </si>
  <si>
    <t>Other state and local government enterprises</t>
  </si>
  <si>
    <t>All Mining other than Oil and Gas (inc. Coal)</t>
  </si>
  <si>
    <t>other non-metallic minerals</t>
  </si>
  <si>
    <t>glass</t>
  </si>
  <si>
    <t>iron and steel</t>
  </si>
  <si>
    <t>other metals</t>
  </si>
  <si>
    <t>EPS Industry Category</t>
  </si>
  <si>
    <t>oil and gas extraction</t>
  </si>
  <si>
    <t>coal mining</t>
  </si>
  <si>
    <t>electricity generation and distribution</t>
  </si>
  <si>
    <t>energy pipelines and gas processing</t>
  </si>
  <si>
    <t>water and waste</t>
  </si>
  <si>
    <t>All industries</t>
  </si>
  <si>
    <t xml:space="preserve">  Private industries</t>
  </si>
  <si>
    <t xml:space="preserve">    Agriculture, forestry, fishing, and hunting</t>
  </si>
  <si>
    <t xml:space="preserve">        Farms</t>
  </si>
  <si>
    <t xml:space="preserve">        Forestry, fishing, and related activities</t>
  </si>
  <si>
    <t xml:space="preserve">    Mining</t>
  </si>
  <si>
    <t xml:space="preserve">        Oil and gas extraction</t>
  </si>
  <si>
    <t xml:space="preserve">        Mining, except oil and gas</t>
  </si>
  <si>
    <t xml:space="preserve">        Support activities for mining</t>
  </si>
  <si>
    <t xml:space="preserve">    Utilities</t>
  </si>
  <si>
    <t xml:space="preserve">    Construction</t>
  </si>
  <si>
    <t xml:space="preserve">    Manufacturing</t>
  </si>
  <si>
    <t xml:space="preserve">      Durable goods</t>
  </si>
  <si>
    <t xml:space="preserve">        Wood products</t>
  </si>
  <si>
    <t xml:space="preserve">        Nonmetallic mineral products</t>
  </si>
  <si>
    <t xml:space="preserve">        Primary metals</t>
  </si>
  <si>
    <t xml:space="preserve">        Fabricated metal products</t>
  </si>
  <si>
    <t xml:space="preserve">        Machinery</t>
  </si>
  <si>
    <t xml:space="preserve">        Computer and electronic products</t>
  </si>
  <si>
    <t xml:space="preserve">        Electrical equipment, appliances, and components</t>
  </si>
  <si>
    <t xml:space="preserve">        Motor vehicles, bodies and trailers, and parts</t>
  </si>
  <si>
    <t xml:space="preserve">        Other transportation equipment</t>
  </si>
  <si>
    <t xml:space="preserve">        Furniture and related products</t>
  </si>
  <si>
    <t xml:space="preserve">        Miscellaneous manufacturing</t>
  </si>
  <si>
    <t xml:space="preserve">      Nondurable goods</t>
  </si>
  <si>
    <t xml:space="preserve">        Food and beverage and tobacco products</t>
  </si>
  <si>
    <t xml:space="preserve">        Textile mills and textile product mills</t>
  </si>
  <si>
    <t xml:space="preserve">        Apparel and leather and allied products</t>
  </si>
  <si>
    <t xml:space="preserve">        Paper products</t>
  </si>
  <si>
    <t xml:space="preserve">        Printing and related support activities</t>
  </si>
  <si>
    <t xml:space="preserve">        Petroleum and coal products</t>
  </si>
  <si>
    <t xml:space="preserve">        Chemical products</t>
  </si>
  <si>
    <t xml:space="preserve">        Plastics and rubber products</t>
  </si>
  <si>
    <t xml:space="preserve">    Wholesale trade</t>
  </si>
  <si>
    <t xml:space="preserve">    Retail trade</t>
  </si>
  <si>
    <t xml:space="preserve">    Transportation and warehousing</t>
  </si>
  <si>
    <t xml:space="preserve">      Air transportation</t>
  </si>
  <si>
    <t xml:space="preserve">      Rail transportation</t>
  </si>
  <si>
    <t xml:space="preserve">      Water transportation</t>
  </si>
  <si>
    <t xml:space="preserve">      Truck transportation</t>
  </si>
  <si>
    <t xml:space="preserve">      Transit and ground passenger transportation</t>
  </si>
  <si>
    <t xml:space="preserve">      Pipeline transportation</t>
  </si>
  <si>
    <t xml:space="preserve">      Other transportation and support activities</t>
  </si>
  <si>
    <t xml:space="preserve">      Warehousing and storage</t>
  </si>
  <si>
    <t xml:space="preserve">    Information</t>
  </si>
  <si>
    <t xml:space="preserve">      Publishing industries, except internet (includes software)</t>
  </si>
  <si>
    <t xml:space="preserve">      Motion picture and sound recording industries</t>
  </si>
  <si>
    <t xml:space="preserve">      Broadcasting and telecommunications</t>
  </si>
  <si>
    <t xml:space="preserve">      Data processing, internet publishing, and other information services</t>
  </si>
  <si>
    <t xml:space="preserve">    Finance, insurance, real estate, rental, and leasing</t>
  </si>
  <si>
    <t xml:space="preserve">      Finance and insurance</t>
  </si>
  <si>
    <t xml:space="preserve">        Federal Reserve banks, credit intermediation, and related activities</t>
  </si>
  <si>
    <t xml:space="preserve">        Securities, commodity contracts, and investments</t>
  </si>
  <si>
    <t xml:space="preserve">        Insurance carriers and related activities</t>
  </si>
  <si>
    <t xml:space="preserve">        Funds, trusts, and other financial vehicles</t>
  </si>
  <si>
    <t xml:space="preserve">      Real estate and rental and leasing</t>
  </si>
  <si>
    <t xml:space="preserve">        Real estate</t>
  </si>
  <si>
    <t xml:space="preserve">        Rental and leasing services and lessors of intangible assets</t>
  </si>
  <si>
    <t xml:space="preserve">    Professional and business services</t>
  </si>
  <si>
    <t xml:space="preserve">      Professional, scientific, and technical services</t>
  </si>
  <si>
    <t xml:space="preserve">        Legal services</t>
  </si>
  <si>
    <t xml:space="preserve">        Computer systems design and related services</t>
  </si>
  <si>
    <t xml:space="preserve">        Miscellaneous professional, scientific, and technical services</t>
  </si>
  <si>
    <t xml:space="preserve">      Management of companies and enterprises</t>
  </si>
  <si>
    <t xml:space="preserve">      Administrative and waste management services</t>
  </si>
  <si>
    <t xml:space="preserve">        Administrative and support services</t>
  </si>
  <si>
    <t xml:space="preserve">        Waste management and remediation services</t>
  </si>
  <si>
    <t xml:space="preserve">    Educational services, health care, and social assistance</t>
  </si>
  <si>
    <t xml:space="preserve">      Educational services</t>
  </si>
  <si>
    <t xml:space="preserve">      Health care and social assistance</t>
  </si>
  <si>
    <t xml:space="preserve">        Ambulatory health care services</t>
  </si>
  <si>
    <t xml:space="preserve">        Hospitals and nursing and residential care facilities</t>
  </si>
  <si>
    <t xml:space="preserve">        Social assistance</t>
  </si>
  <si>
    <t xml:space="preserve">    Arts, entertainment, recreation, accommodation, and food services</t>
  </si>
  <si>
    <t xml:space="preserve">      Arts, entertainment, and recreation</t>
  </si>
  <si>
    <t xml:space="preserve">        Performing arts, spectator sports, museums, and related activities</t>
  </si>
  <si>
    <t xml:space="preserve">        Amusements, gambling, and recreation industries</t>
  </si>
  <si>
    <t xml:space="preserve">      Accommodation and food services</t>
  </si>
  <si>
    <t xml:space="preserve">        Accommodation</t>
  </si>
  <si>
    <t xml:space="preserve">        Food services and drinking places</t>
  </si>
  <si>
    <t xml:space="preserve">    Other services, except government</t>
  </si>
  <si>
    <t xml:space="preserve">  Government</t>
  </si>
  <si>
    <t xml:space="preserve">      Federal</t>
  </si>
  <si>
    <t xml:space="preserve">        Federal general government</t>
  </si>
  <si>
    <t xml:space="preserve">        Federal government enterprises</t>
  </si>
  <si>
    <t xml:space="preserve">      State and local</t>
  </si>
  <si>
    <t xml:space="preserve">        State and local general government</t>
  </si>
  <si>
    <t xml:space="preserve">        State and local government enterprises</t>
  </si>
  <si>
    <t>Addenda:</t>
  </si>
  <si>
    <t xml:space="preserve">  Private goods-producing industries\1\</t>
  </si>
  <si>
    <t xml:space="preserve">  Private services-producing industries\2\</t>
  </si>
  <si>
    <t>2015 Data:</t>
  </si>
  <si>
    <t>Compensation of EEs</t>
  </si>
  <si>
    <t>.....</t>
  </si>
  <si>
    <t>Taxes on production and imports, less subsidies</t>
  </si>
  <si>
    <t>ISIC Code Splits</t>
  </si>
  <si>
    <t>We divide up various ISIC codes that need to be disaggregated in the EPS using data</t>
  </si>
  <si>
    <t>can be found in the OECD's "STAN Database for Structural Analysis," variable EMPN, at:</t>
  </si>
  <si>
    <t>ISIC 231</t>
  </si>
  <si>
    <t>ISIC 239</t>
  </si>
  <si>
    <t>ISIC 241</t>
  </si>
  <si>
    <t>ISIC 242</t>
  </si>
  <si>
    <t>ISIC 351</t>
  </si>
  <si>
    <t>ISIC 352T353</t>
  </si>
  <si>
    <t>ISIC 36T39</t>
  </si>
  <si>
    <t>help with some of these splits, such as chemicals (ISIC 20) and pharmaceuticals (ISIC 21),</t>
  </si>
  <si>
    <t>EU-27</t>
  </si>
  <si>
    <t>Dataset: Trade in employment (TiM) 2023 ed.</t>
  </si>
  <si>
    <t>DTOTAL: Total economic activities</t>
  </si>
  <si>
    <t>2020</t>
  </si>
  <si>
    <t>EU27_2020: European Union (27 countries)</t>
  </si>
  <si>
    <t xml:space="preserve">  D01T03: Agriculture, hunting, forestry and fishing</t>
  </si>
  <si>
    <t xml:space="preserve">  D35T39: Electricity, gas, water supply, sewerage, waste and remediation activities</t>
  </si>
  <si>
    <t xml:space="preserve">  D45T82: Total Business Sector Services</t>
  </si>
  <si>
    <t xml:space="preserve">  D84T98: Public admin, education, health and other personal services</t>
  </si>
  <si>
    <t xml:space="preserve">    D01T02: Agriculture, hunting, forestry</t>
  </si>
  <si>
    <t xml:space="preserve">    D03: Fishing and aquaculture</t>
  </si>
  <si>
    <t xml:space="preserve">    D05T06: Mining and quarrying, energy producing products</t>
  </si>
  <si>
    <t xml:space="preserve">    D07T08: Mining and quarrying, non-energy producing products</t>
  </si>
  <si>
    <t xml:space="preserve">    D16T18: Wood and paper products and printing</t>
  </si>
  <si>
    <t xml:space="preserve">    D26T27: Computer, electronic and electrical equipment</t>
  </si>
  <si>
    <t xml:space="preserve">    D28: Machinery and equipment n.e.c</t>
  </si>
  <si>
    <t xml:space="preserve">    D31T33: Manufacturing nec; repair and installation of machinery and equipment</t>
  </si>
  <si>
    <t xml:space="preserve">    D35: Electricity, gas, steam and air conditioning supply</t>
  </si>
  <si>
    <t xml:space="preserve">    D36T39: Water supply; sewerage, waste management and remediation activities</t>
  </si>
  <si>
    <t xml:space="preserve">      D22: Rubber and plastics products</t>
  </si>
  <si>
    <t xml:space="preserve">      D55T56: Accommodation and food service activities</t>
  </si>
  <si>
    <t xml:space="preserve">      D62T63: Computer programming, consultancy and information services activities</t>
  </si>
  <si>
    <t xml:space="preserve">      D69T75: Professional, scientific and technical activities</t>
  </si>
  <si>
    <t xml:space="preserve">      D77T82: Administrative and support services activities</t>
  </si>
  <si>
    <t xml:space="preserve">      D84: Public administration and defence; compulsory social security</t>
  </si>
  <si>
    <t xml:space="preserve">      D86T88: Human health and social work activities</t>
  </si>
  <si>
    <t xml:space="preserve">      D90T96: Other community, social and personal services</t>
  </si>
  <si>
    <t xml:space="preserve">      D97T98: Activities of households as employers; undifferentiated goods- and services-producing activities of households for own use</t>
  </si>
  <si>
    <t xml:space="preserve">        D20: Chemical and chemical products</t>
  </si>
  <si>
    <t xml:space="preserve">        D21: Pharmaceuticals, medicinal chemical and botanical products</t>
  </si>
  <si>
    <t xml:space="preserve">        D49: Land transport and transport via pipelines</t>
  </si>
  <si>
    <t xml:space="preserve">        D50: Water transport</t>
  </si>
  <si>
    <t xml:space="preserve">        D51: Air transport</t>
  </si>
  <si>
    <t xml:space="preserve">        D52: Warehousing and support activities for transportation</t>
  </si>
  <si>
    <t xml:space="preserve">        D53: Postal and courier activities</t>
  </si>
  <si>
    <t xml:space="preserve">        D90T93: Arts, entertainment and recreation</t>
  </si>
  <si>
    <t xml:space="preserve">        D94T96: Other service activities</t>
  </si>
  <si>
    <t>^splitting coal mining vs oil/gas extraction</t>
  </si>
  <si>
    <t>^splitting chemicals vs pharmaceuticals</t>
  </si>
  <si>
    <t>^splitting glass vs cement</t>
  </si>
  <si>
    <t>^splitting iron and steel vs other metals</t>
  </si>
  <si>
    <t>^splitting elec generation vs energy pipelines and gas processing vs water and waste</t>
  </si>
  <si>
    <t>^this will be in the oecd data that is already here</t>
  </si>
  <si>
    <t>^ use https://stat.unido.org/database/MINSTAT%202020,%20ISIC%20Revision%204</t>
  </si>
  <si>
    <t>^Potencia</t>
  </si>
  <si>
    <t>split employment and everything by the same ratio of value added</t>
  </si>
  <si>
    <t>^ Potencia ? Do the ratio breakout here too?</t>
  </si>
  <si>
    <t>351 in unido data</t>
  </si>
  <si>
    <t>352 + 353 in unido data</t>
  </si>
  <si>
    <t>36, 37, 38, 39 in unido data</t>
  </si>
  <si>
    <t>Row Labels</t>
  </si>
  <si>
    <t>Gross fixed capital formation</t>
  </si>
  <si>
    <t>Number of employees</t>
  </si>
  <si>
    <t>Output (valuation not defined)</t>
  </si>
  <si>
    <t>Output at factor values</t>
  </si>
  <si>
    <t>Output at producers' prices</t>
  </si>
  <si>
    <t>Value added at factor values</t>
  </si>
  <si>
    <t>Value added at producers' prices</t>
  </si>
  <si>
    <t>Wages and salaries paid to employees</t>
  </si>
  <si>
    <t>Grand Total</t>
  </si>
  <si>
    <t>Mining of coal and lignite</t>
  </si>
  <si>
    <t>051</t>
  </si>
  <si>
    <t>Mining of hard coal</t>
  </si>
  <si>
    <t>052</t>
  </si>
  <si>
    <t>Mining of lignite</t>
  </si>
  <si>
    <t>Extraction of crude petroleum &amp; natural gas</t>
  </si>
  <si>
    <t>061</t>
  </si>
  <si>
    <t>Extraction of crude petroleum</t>
  </si>
  <si>
    <t>062</t>
  </si>
  <si>
    <t>Extraction of natural gas</t>
  </si>
  <si>
    <t>07</t>
  </si>
  <si>
    <t>Mining of metal ores</t>
  </si>
  <si>
    <t>071</t>
  </si>
  <si>
    <t>Mining of iron ores</t>
  </si>
  <si>
    <t>072</t>
  </si>
  <si>
    <t>Mining of non-ferrous metal ores</t>
  </si>
  <si>
    <t>08</t>
  </si>
  <si>
    <t>Other mining and quarrying</t>
  </si>
  <si>
    <t>081</t>
  </si>
  <si>
    <t>Quarrying of stone, sand and clay</t>
  </si>
  <si>
    <t>089</t>
  </si>
  <si>
    <t>Mining and quarrying n.e.c.</t>
  </si>
  <si>
    <t>09</t>
  </si>
  <si>
    <t>Mining support service activities</t>
  </si>
  <si>
    <t>091</t>
  </si>
  <si>
    <t>Support activities for petroleum</t>
  </si>
  <si>
    <t>099</t>
  </si>
  <si>
    <t>Support activities for other mining, quarrying</t>
  </si>
  <si>
    <t>0B</t>
  </si>
  <si>
    <t>Mining and quarrying</t>
  </si>
  <si>
    <t>Electricity, gas, steam &amp; air conditioning</t>
  </si>
  <si>
    <t>Electric power generation, transmission</t>
  </si>
  <si>
    <t>Manufacture of gas</t>
  </si>
  <si>
    <t>Steam and air conditioning supply</t>
  </si>
  <si>
    <t>35D</t>
  </si>
  <si>
    <t>Water collection, treatment and supply</t>
  </si>
  <si>
    <t>Sewerage</t>
  </si>
  <si>
    <t>Waste collection,treatment,disposal activities</t>
  </si>
  <si>
    <t>Waste collection</t>
  </si>
  <si>
    <t>Waste treatment and disposal</t>
  </si>
  <si>
    <t>Materials recovery</t>
  </si>
  <si>
    <t>Remediation activities</t>
  </si>
  <si>
    <t>39E</t>
  </si>
  <si>
    <t>Water supply;sewerage,waste management</t>
  </si>
  <si>
    <t>Employment (EEs) share</t>
  </si>
  <si>
    <t>EU28 - Non-metallic mineral products</t>
  </si>
  <si>
    <t>Value added (M€2010)</t>
  </si>
  <si>
    <t>Cement</t>
  </si>
  <si>
    <t>Ceramics &amp; other NMM</t>
  </si>
  <si>
    <t xml:space="preserve">Glass production </t>
  </si>
  <si>
    <t>EU28 - Iron and Steel</t>
  </si>
  <si>
    <t>EU28 - Non Ferrous Metals</t>
  </si>
  <si>
    <t>EU Bureau of Labor Statistics</t>
  </si>
  <si>
    <t>from BLS and BEA publications for the EU  Data for various other countries that can</t>
  </si>
  <si>
    <t xml:space="preserve">Source: </t>
  </si>
  <si>
    <t>Potencia Central 2018 scenario</t>
  </si>
  <si>
    <t>https://stat.unido.org/database/MINSTAT%202020,%20ISIC%20Revision%204</t>
  </si>
  <si>
    <t>Unido MINSTAT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</si>
</sst>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_ ;\-#,##0.0\ "/>
    <numFmt numFmtId="165" formatCode="0.0000E+00"/>
    <numFmt numFmtId="166" formatCode="0.0"/>
    <numFmt numFmtId="167" formatCode="#,##0.0;\-#,##0.0;&quot;-&quot;"/>
  </numFmts>
  <fonts count="2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8"/>
      <color indexed="9"/>
      <name val="Verdana"/>
      <family val="2"/>
    </font>
    <font>
      <u/>
      <sz val="8"/>
      <color indexed="9"/>
      <name val="Verdana"/>
      <family val="2"/>
    </font>
    <font>
      <sz val="8"/>
      <color indexed="9"/>
      <name val="Verdana"/>
      <family val="2"/>
    </font>
    <font>
      <b/>
      <sz val="8"/>
      <name val="Verdana"/>
      <family val="2"/>
    </font>
    <font>
      <b/>
      <sz val="9"/>
      <color indexed="10"/>
      <name val="Courier New"/>
      <family val="3"/>
    </font>
    <font>
      <sz val="8"/>
      <name val="Verdana"/>
      <family val="2"/>
    </font>
    <font>
      <u/>
      <sz val="8"/>
      <name val="Verdana"/>
      <family val="2"/>
    </font>
    <font>
      <i/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0"/>
      <color theme="9" tint="-0.249977111117893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sz val="8"/>
      <color theme="9" tint="-0.249977111117893"/>
      <name val="Calibri"/>
      <family val="2"/>
      <scheme val="minor"/>
    </font>
    <font>
      <b/>
      <sz val="8"/>
      <color rgb="FF002060"/>
      <name val="Calibri"/>
      <family val="2"/>
      <scheme val="minor"/>
    </font>
    <font>
      <sz val="8"/>
      <color theme="5" tint="-0.499984740745262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3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/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/>
      <right style="thin">
        <color rgb="FFC0C0C0"/>
      </right>
      <top/>
      <bottom/>
      <diagonal/>
    </border>
    <border>
      <left style="thin">
        <color rgb="FFC0C0C0"/>
      </left>
      <right/>
      <top/>
      <bottom/>
      <diagonal/>
    </border>
    <border>
      <left/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/>
      <top style="thin">
        <color rgb="FFC0C0C0"/>
      </top>
      <bottom/>
      <diagonal/>
    </border>
    <border>
      <left/>
      <right style="thick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/>
    <xf numFmtId="0" fontId="14" fillId="0" borderId="0"/>
  </cellStyleXfs>
  <cellXfs count="132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right"/>
    </xf>
    <xf numFmtId="0" fontId="4" fillId="0" borderId="1" xfId="2" applyFont="1" applyBorder="1"/>
    <xf numFmtId="0" fontId="3" fillId="0" borderId="0" xfId="2"/>
    <xf numFmtId="0" fontId="5" fillId="0" borderId="1" xfId="2" applyFont="1" applyBorder="1" applyAlignment="1">
      <alignment horizontal="left" wrapText="1"/>
    </xf>
    <xf numFmtId="0" fontId="8" fillId="3" borderId="1" xfId="2" applyFont="1" applyFill="1" applyBorder="1" applyAlignment="1">
      <alignment horizontal="center" vertical="top" wrapText="1"/>
    </xf>
    <xf numFmtId="0" fontId="9" fillId="4" borderId="1" xfId="2" applyFont="1" applyFill="1" applyBorder="1" applyAlignment="1">
      <alignment wrapText="1"/>
    </xf>
    <xf numFmtId="0" fontId="10" fillId="5" borderId="1" xfId="2" applyFont="1" applyFill="1" applyBorder="1" applyAlignment="1">
      <alignment horizontal="center"/>
    </xf>
    <xf numFmtId="0" fontId="11" fillId="4" borderId="1" xfId="2" applyFont="1" applyFill="1" applyBorder="1" applyAlignment="1">
      <alignment vertical="top" wrapText="1"/>
    </xf>
    <xf numFmtId="164" fontId="4" fillId="0" borderId="1" xfId="2" applyNumberFormat="1" applyFont="1" applyBorder="1" applyAlignment="1">
      <alignment horizontal="right"/>
    </xf>
    <xf numFmtId="164" fontId="4" fillId="6" borderId="1" xfId="2" applyNumberFormat="1" applyFont="1" applyFill="1" applyBorder="1" applyAlignment="1">
      <alignment horizontal="right"/>
    </xf>
    <xf numFmtId="0" fontId="12" fillId="0" borderId="0" xfId="2" applyFont="1" applyAlignment="1">
      <alignment horizontal="left"/>
    </xf>
    <xf numFmtId="0" fontId="12" fillId="4" borderId="1" xfId="2" applyFont="1" applyFill="1" applyBorder="1" applyAlignment="1">
      <alignment vertical="top" wrapText="1"/>
    </xf>
    <xf numFmtId="0" fontId="0" fillId="7" borderId="0" xfId="0" applyFill="1"/>
    <xf numFmtId="0" fontId="1" fillId="8" borderId="0" xfId="0" applyFont="1" applyFill="1"/>
    <xf numFmtId="11" fontId="0" fillId="0" borderId="0" xfId="0" applyNumberFormat="1"/>
    <xf numFmtId="11" fontId="0" fillId="0" borderId="0" xfId="0" applyNumberFormat="1" applyAlignment="1">
      <alignment horizontal="right"/>
    </xf>
    <xf numFmtId="0" fontId="0" fillId="0" borderId="0" xfId="0" quotePrefix="1" applyAlignment="1">
      <alignment horizontal="right"/>
    </xf>
    <xf numFmtId="11" fontId="13" fillId="0" borderId="0" xfId="0" applyNumberFormat="1" applyFont="1"/>
    <xf numFmtId="0" fontId="13" fillId="0" borderId="0" xfId="0" applyFont="1"/>
    <xf numFmtId="0" fontId="0" fillId="0" borderId="0" xfId="0" applyAlignment="1">
      <alignment wrapText="1"/>
    </xf>
    <xf numFmtId="0" fontId="0" fillId="0" borderId="14" xfId="0" quotePrefix="1" applyBorder="1" applyAlignment="1">
      <alignment horizontal="right"/>
    </xf>
    <xf numFmtId="0" fontId="0" fillId="0" borderId="14" xfId="0" applyBorder="1"/>
    <xf numFmtId="11" fontId="0" fillId="0" borderId="14" xfId="0" applyNumberFormat="1" applyBorder="1" applyAlignment="1">
      <alignment horizontal="right"/>
    </xf>
    <xf numFmtId="0" fontId="0" fillId="0" borderId="14" xfId="0" applyBorder="1" applyAlignment="1">
      <alignment horizontal="right"/>
    </xf>
    <xf numFmtId="0" fontId="0" fillId="0" borderId="14" xfId="0" applyBorder="1" applyAlignment="1">
      <alignment horizontal="left"/>
    </xf>
    <xf numFmtId="0" fontId="0" fillId="0" borderId="14" xfId="0" applyBorder="1" applyAlignment="1">
      <alignment horizontal="left" indent="2"/>
    </xf>
    <xf numFmtId="0" fontId="1" fillId="8" borderId="16" xfId="0" applyFont="1" applyFill="1" applyBorder="1" applyAlignment="1">
      <alignment wrapText="1"/>
    </xf>
    <xf numFmtId="0" fontId="1" fillId="8" borderId="15" xfId="0" applyFont="1" applyFill="1" applyBorder="1" applyAlignment="1">
      <alignment wrapText="1"/>
    </xf>
    <xf numFmtId="0" fontId="1" fillId="8" borderId="15" xfId="0" applyFont="1" applyFill="1" applyBorder="1" applyAlignment="1">
      <alignment horizontal="right" wrapText="1"/>
    </xf>
    <xf numFmtId="0" fontId="1" fillId="8" borderId="16" xfId="0" applyFont="1" applyFill="1" applyBorder="1" applyAlignment="1">
      <alignment horizontal="right" wrapText="1"/>
    </xf>
    <xf numFmtId="3" fontId="0" fillId="0" borderId="0" xfId="0" applyNumberFormat="1" applyAlignment="1">
      <alignment horizontal="right"/>
    </xf>
    <xf numFmtId="0" fontId="0" fillId="9" borderId="0" xfId="0" applyFill="1"/>
    <xf numFmtId="0" fontId="0" fillId="10" borderId="0" xfId="0" applyFill="1"/>
    <xf numFmtId="0" fontId="0" fillId="8" borderId="0" xfId="0" applyFill="1"/>
    <xf numFmtId="0" fontId="1" fillId="8" borderId="0" xfId="0" applyFont="1" applyFill="1" applyAlignment="1">
      <alignment horizontal="right"/>
    </xf>
    <xf numFmtId="0" fontId="0" fillId="11" borderId="0" xfId="0" applyFill="1"/>
    <xf numFmtId="0" fontId="0" fillId="12" borderId="0" xfId="0" applyFill="1"/>
    <xf numFmtId="165" fontId="0" fillId="0" borderId="0" xfId="0" applyNumberFormat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1" fillId="8" borderId="0" xfId="0" applyFont="1" applyFill="1" applyAlignment="1">
      <alignment horizontal="right" wrapText="1"/>
    </xf>
    <xf numFmtId="0" fontId="1" fillId="8" borderId="0" xfId="0" applyFont="1" applyFill="1" applyAlignment="1">
      <alignment horizontal="right" wrapText="1" indent="2"/>
    </xf>
    <xf numFmtId="11" fontId="13" fillId="0" borderId="0" xfId="0" applyNumberFormat="1" applyFont="1" applyAlignment="1">
      <alignment horizontal="right"/>
    </xf>
    <xf numFmtId="11" fontId="0" fillId="0" borderId="14" xfId="0" applyNumberFormat="1" applyBorder="1"/>
    <xf numFmtId="0" fontId="0" fillId="0" borderId="0" xfId="0" applyAlignment="1">
      <alignment horizontal="left" indent="1"/>
    </xf>
    <xf numFmtId="0" fontId="5" fillId="0" borderId="1" xfId="0" applyFont="1" applyBorder="1" applyAlignment="1">
      <alignment horizontal="left" wrapText="1"/>
    </xf>
    <xf numFmtId="0" fontId="8" fillId="3" borderId="1" xfId="0" applyFont="1" applyFill="1" applyBorder="1" applyAlignment="1">
      <alignment horizontal="center" vertical="top" wrapText="1"/>
    </xf>
    <xf numFmtId="0" fontId="9" fillId="4" borderId="1" xfId="0" applyFont="1" applyFill="1" applyBorder="1" applyAlignment="1">
      <alignment wrapText="1"/>
    </xf>
    <xf numFmtId="0" fontId="10" fillId="5" borderId="1" xfId="0" applyFont="1" applyFill="1" applyBorder="1" applyAlignment="1">
      <alignment horizontal="center"/>
    </xf>
    <xf numFmtId="0" fontId="11" fillId="4" borderId="1" xfId="0" applyFont="1" applyFill="1" applyBorder="1" applyAlignment="1">
      <alignment vertical="top" wrapText="1"/>
    </xf>
    <xf numFmtId="0" fontId="4" fillId="0" borderId="1" xfId="0" applyFont="1" applyBorder="1" applyAlignment="1">
      <alignment horizontal="right"/>
    </xf>
    <xf numFmtId="0" fontId="4" fillId="6" borderId="1" xfId="0" applyFont="1" applyFill="1" applyBorder="1" applyAlignment="1">
      <alignment horizontal="right"/>
    </xf>
    <xf numFmtId="0" fontId="12" fillId="4" borderId="1" xfId="0" applyFont="1" applyFill="1" applyBorder="1" applyAlignment="1">
      <alignment vertical="top" wrapText="1"/>
    </xf>
    <xf numFmtId="0" fontId="6" fillId="3" borderId="7" xfId="0" applyFont="1" applyFill="1" applyBorder="1" applyAlignment="1">
      <alignment horizontal="right" vertical="center" wrapText="1"/>
    </xf>
    <xf numFmtId="0" fontId="6" fillId="3" borderId="6" xfId="0" applyFont="1" applyFill="1" applyBorder="1" applyAlignment="1">
      <alignment horizontal="right" vertical="center" wrapText="1"/>
    </xf>
    <xf numFmtId="0" fontId="8" fillId="3" borderId="5" xfId="0" applyFont="1" applyFill="1" applyBorder="1" applyAlignment="1">
      <alignment horizontal="center" vertical="top" wrapText="1"/>
    </xf>
    <xf numFmtId="0" fontId="9" fillId="16" borderId="7" xfId="0" applyFont="1" applyFill="1" applyBorder="1" applyAlignment="1">
      <alignment horizontal="right" vertical="center" wrapText="1"/>
    </xf>
    <xf numFmtId="0" fontId="9" fillId="16" borderId="6" xfId="0" applyFont="1" applyFill="1" applyBorder="1" applyAlignment="1">
      <alignment horizontal="right" vertical="center" wrapText="1"/>
    </xf>
    <xf numFmtId="0" fontId="11" fillId="16" borderId="5" xfId="0" applyFont="1" applyFill="1" applyBorder="1" applyAlignment="1">
      <alignment horizontal="center" vertical="top" wrapText="1"/>
    </xf>
    <xf numFmtId="0" fontId="15" fillId="16" borderId="0" xfId="0" applyFont="1" applyFill="1"/>
    <xf numFmtId="0" fontId="16" fillId="0" borderId="0" xfId="0" applyFont="1"/>
    <xf numFmtId="0" fontId="13" fillId="0" borderId="0" xfId="0" applyFont="1" applyAlignment="1">
      <alignment horizontal="left"/>
    </xf>
    <xf numFmtId="0" fontId="0" fillId="7" borderId="0" xfId="0" applyFill="1" applyAlignment="1">
      <alignment horizontal="right"/>
    </xf>
    <xf numFmtId="1" fontId="0" fillId="7" borderId="0" xfId="0" applyNumberFormat="1" applyFill="1"/>
    <xf numFmtId="0" fontId="0" fillId="7" borderId="17" xfId="0" applyFill="1" applyBorder="1" applyAlignment="1">
      <alignment horizontal="right"/>
    </xf>
    <xf numFmtId="1" fontId="0" fillId="7" borderId="17" xfId="0" applyNumberFormat="1" applyFill="1" applyBorder="1"/>
    <xf numFmtId="0" fontId="6" fillId="2" borderId="2" xfId="2" applyFont="1" applyFill="1" applyBorder="1" applyAlignment="1">
      <alignment horizontal="right" vertical="top" wrapText="1"/>
    </xf>
    <xf numFmtId="0" fontId="6" fillId="2" borderId="3" xfId="2" applyFont="1" applyFill="1" applyBorder="1" applyAlignment="1">
      <alignment horizontal="right" vertical="top" wrapText="1"/>
    </xf>
    <xf numFmtId="0" fontId="7" fillId="2" borderId="2" xfId="2" applyFont="1" applyFill="1" applyBorder="1" applyAlignment="1">
      <alignment vertical="top" wrapText="1"/>
    </xf>
    <xf numFmtId="0" fontId="7" fillId="2" borderId="4" xfId="2" applyFont="1" applyFill="1" applyBorder="1" applyAlignment="1">
      <alignment vertical="top" wrapText="1"/>
    </xf>
    <xf numFmtId="0" fontId="7" fillId="2" borderId="3" xfId="2" applyFont="1" applyFill="1" applyBorder="1" applyAlignment="1">
      <alignment vertical="top" wrapText="1"/>
    </xf>
    <xf numFmtId="0" fontId="8" fillId="2" borderId="2" xfId="2" applyFont="1" applyFill="1" applyBorder="1" applyAlignment="1">
      <alignment vertical="top" wrapText="1"/>
    </xf>
    <xf numFmtId="0" fontId="8" fillId="2" borderId="4" xfId="2" applyFont="1" applyFill="1" applyBorder="1" applyAlignment="1">
      <alignment vertical="top" wrapText="1"/>
    </xf>
    <xf numFmtId="0" fontId="8" fillId="2" borderId="3" xfId="2" applyFont="1" applyFill="1" applyBorder="1" applyAlignment="1">
      <alignment vertical="top" wrapText="1"/>
    </xf>
    <xf numFmtId="0" fontId="6" fillId="3" borderId="13" xfId="2" applyFont="1" applyFill="1" applyBorder="1" applyAlignment="1">
      <alignment horizontal="right" vertical="center" wrapText="1"/>
    </xf>
    <xf numFmtId="0" fontId="6" fillId="3" borderId="12" xfId="2" applyFont="1" applyFill="1" applyBorder="1" applyAlignment="1">
      <alignment horizontal="right" vertical="center" wrapText="1"/>
    </xf>
    <xf numFmtId="0" fontId="6" fillId="3" borderId="11" xfId="2" applyFont="1" applyFill="1" applyBorder="1" applyAlignment="1">
      <alignment horizontal="right" vertical="center" wrapText="1"/>
    </xf>
    <xf numFmtId="0" fontId="6" fillId="3" borderId="10" xfId="2" applyFont="1" applyFill="1" applyBorder="1" applyAlignment="1">
      <alignment horizontal="right" vertical="center" wrapText="1"/>
    </xf>
    <xf numFmtId="0" fontId="6" fillId="3" borderId="7" xfId="2" applyFont="1" applyFill="1" applyBorder="1" applyAlignment="1">
      <alignment horizontal="right" vertical="center" wrapText="1"/>
    </xf>
    <xf numFmtId="0" fontId="6" fillId="3" borderId="6" xfId="2" applyFont="1" applyFill="1" applyBorder="1" applyAlignment="1">
      <alignment horizontal="right" vertical="center" wrapText="1"/>
    </xf>
    <xf numFmtId="0" fontId="8" fillId="3" borderId="9" xfId="2" applyFont="1" applyFill="1" applyBorder="1" applyAlignment="1">
      <alignment horizontal="center" vertical="top" wrapText="1"/>
    </xf>
    <xf numFmtId="0" fontId="8" fillId="3" borderId="8" xfId="2" applyFont="1" applyFill="1" applyBorder="1" applyAlignment="1">
      <alignment horizontal="center" vertical="top" wrapText="1"/>
    </xf>
    <xf numFmtId="0" fontId="8" fillId="3" borderId="5" xfId="2" applyFont="1" applyFill="1" applyBorder="1" applyAlignment="1">
      <alignment horizontal="center" vertical="top" wrapText="1"/>
    </xf>
    <xf numFmtId="0" fontId="8" fillId="3" borderId="2" xfId="2" applyFont="1" applyFill="1" applyBorder="1" applyAlignment="1">
      <alignment horizontal="center" vertical="top" wrapText="1"/>
    </xf>
    <xf numFmtId="0" fontId="8" fillId="3" borderId="4" xfId="2" applyFont="1" applyFill="1" applyBorder="1" applyAlignment="1">
      <alignment horizontal="center" vertical="top" wrapText="1"/>
    </xf>
    <xf numFmtId="0" fontId="8" fillId="3" borderId="3" xfId="2" applyFont="1" applyFill="1" applyBorder="1" applyAlignment="1">
      <alignment horizontal="center" vertical="top" wrapText="1"/>
    </xf>
    <xf numFmtId="0" fontId="8" fillId="3" borderId="9" xfId="0" applyFont="1" applyFill="1" applyBorder="1" applyAlignment="1">
      <alignment horizontal="center" vertical="top" wrapText="1"/>
    </xf>
    <xf numFmtId="0" fontId="8" fillId="3" borderId="5" xfId="0" applyFont="1" applyFill="1" applyBorder="1" applyAlignment="1">
      <alignment horizontal="center" vertical="top" wrapText="1"/>
    </xf>
    <xf numFmtId="0" fontId="8" fillId="3" borderId="8" xfId="0" applyFont="1" applyFill="1" applyBorder="1" applyAlignment="1">
      <alignment horizontal="center" vertical="top" wrapText="1"/>
    </xf>
    <xf numFmtId="0" fontId="8" fillId="3" borderId="2" xfId="0" applyFont="1" applyFill="1" applyBorder="1" applyAlignment="1">
      <alignment horizontal="center" vertical="top" wrapText="1"/>
    </xf>
    <xf numFmtId="0" fontId="8" fillId="3" borderId="3" xfId="0" applyFont="1" applyFill="1" applyBorder="1" applyAlignment="1">
      <alignment horizontal="center" vertical="top" wrapText="1"/>
    </xf>
    <xf numFmtId="0" fontId="8" fillId="3" borderId="4" xfId="0" applyFont="1" applyFill="1" applyBorder="1" applyAlignment="1">
      <alignment horizontal="center" vertical="top" wrapText="1"/>
    </xf>
    <xf numFmtId="0" fontId="6" fillId="2" borderId="2" xfId="0" applyFont="1" applyFill="1" applyBorder="1" applyAlignment="1">
      <alignment horizontal="right" vertical="top" wrapText="1"/>
    </xf>
    <xf numFmtId="0" fontId="6" fillId="2" borderId="3" xfId="0" applyFont="1" applyFill="1" applyBorder="1" applyAlignment="1">
      <alignment horizontal="right" vertical="top" wrapText="1"/>
    </xf>
    <xf numFmtId="0" fontId="8" fillId="2" borderId="2" xfId="0" applyFont="1" applyFill="1" applyBorder="1" applyAlignment="1">
      <alignment vertical="top" wrapText="1"/>
    </xf>
    <xf numFmtId="0" fontId="8" fillId="2" borderId="4" xfId="0" applyFont="1" applyFill="1" applyBorder="1" applyAlignment="1">
      <alignment vertical="top" wrapText="1"/>
    </xf>
    <xf numFmtId="0" fontId="8" fillId="2" borderId="3" xfId="0" applyFont="1" applyFill="1" applyBorder="1" applyAlignment="1">
      <alignment vertical="top" wrapText="1"/>
    </xf>
    <xf numFmtId="0" fontId="6" fillId="3" borderId="13" xfId="0" applyFont="1" applyFill="1" applyBorder="1" applyAlignment="1">
      <alignment horizontal="right" vertical="center" wrapText="1"/>
    </xf>
    <xf numFmtId="0" fontId="6" fillId="3" borderId="12" xfId="0" applyFont="1" applyFill="1" applyBorder="1" applyAlignment="1">
      <alignment horizontal="right" vertical="center" wrapText="1"/>
    </xf>
    <xf numFmtId="0" fontId="6" fillId="3" borderId="11" xfId="0" applyFont="1" applyFill="1" applyBorder="1" applyAlignment="1">
      <alignment horizontal="right" vertical="center" wrapText="1"/>
    </xf>
    <xf numFmtId="0" fontId="6" fillId="3" borderId="10" xfId="0" applyFont="1" applyFill="1" applyBorder="1" applyAlignment="1">
      <alignment horizontal="right" vertical="center" wrapText="1"/>
    </xf>
    <xf numFmtId="0" fontId="6" fillId="3" borderId="7" xfId="0" applyFont="1" applyFill="1" applyBorder="1" applyAlignment="1">
      <alignment horizontal="right" vertical="center" wrapText="1"/>
    </xf>
    <xf numFmtId="0" fontId="6" fillId="3" borderId="6" xfId="0" applyFont="1" applyFill="1" applyBorder="1" applyAlignment="1">
      <alignment horizontal="right" vertical="center" wrapText="1"/>
    </xf>
    <xf numFmtId="0" fontId="7" fillId="2" borderId="2" xfId="0" applyFont="1" applyFill="1" applyBorder="1" applyAlignment="1">
      <alignment vertical="top" wrapText="1"/>
    </xf>
    <xf numFmtId="0" fontId="7" fillId="2" borderId="4" xfId="0" applyFont="1" applyFill="1" applyBorder="1" applyAlignment="1">
      <alignment vertical="top" wrapText="1"/>
    </xf>
    <xf numFmtId="0" fontId="7" fillId="2" borderId="3" xfId="0" applyFont="1" applyFill="1" applyBorder="1" applyAlignment="1">
      <alignment vertical="top" wrapText="1"/>
    </xf>
    <xf numFmtId="0" fontId="1" fillId="17" borderId="18" xfId="0" applyFont="1" applyFill="1" applyBorder="1"/>
    <xf numFmtId="0" fontId="1" fillId="0" borderId="18" xfId="0" applyFont="1" applyBorder="1" applyAlignment="1">
      <alignment horizontal="left"/>
    </xf>
    <xf numFmtId="0" fontId="1" fillId="0" borderId="18" xfId="0" applyFont="1" applyBorder="1"/>
    <xf numFmtId="0" fontId="1" fillId="17" borderId="19" xfId="0" applyFont="1" applyFill="1" applyBorder="1" applyAlignment="1">
      <alignment horizontal="left"/>
    </xf>
    <xf numFmtId="0" fontId="1" fillId="17" borderId="19" xfId="0" applyFont="1" applyFill="1" applyBorder="1"/>
    <xf numFmtId="0" fontId="0" fillId="18" borderId="0" xfId="0" applyFill="1"/>
    <xf numFmtId="0" fontId="17" fillId="19" borderId="20" xfId="2" applyFont="1" applyFill="1" applyBorder="1" applyAlignment="1">
      <alignment horizontal="left" vertical="center"/>
    </xf>
    <xf numFmtId="1" fontId="18" fillId="19" borderId="20" xfId="2" applyNumberFormat="1" applyFont="1" applyFill="1" applyBorder="1" applyAlignment="1">
      <alignment horizontal="center" vertical="center"/>
    </xf>
    <xf numFmtId="0" fontId="19" fillId="20" borderId="0" xfId="2" applyFont="1" applyFill="1" applyAlignment="1">
      <alignment vertical="center"/>
    </xf>
    <xf numFmtId="166" fontId="20" fillId="0" borderId="0" xfId="2" applyNumberFormat="1" applyFont="1" applyAlignment="1">
      <alignment vertical="center"/>
    </xf>
    <xf numFmtId="1" fontId="19" fillId="20" borderId="0" xfId="2" applyNumberFormat="1" applyFont="1" applyFill="1" applyAlignment="1">
      <alignment vertical="center"/>
    </xf>
    <xf numFmtId="0" fontId="21" fillId="21" borderId="20" xfId="2" applyFont="1" applyFill="1" applyBorder="1" applyAlignment="1">
      <alignment horizontal="left" vertical="center"/>
    </xf>
    <xf numFmtId="167" fontId="19" fillId="21" borderId="20" xfId="2" applyNumberFormat="1" applyFont="1" applyFill="1" applyBorder="1" applyAlignment="1">
      <alignment vertical="center"/>
    </xf>
    <xf numFmtId="0" fontId="22" fillId="0" borderId="21" xfId="2" applyFont="1" applyBorder="1" applyAlignment="1">
      <alignment horizontal="left" vertical="center" indent="1"/>
    </xf>
    <xf numFmtId="167" fontId="22" fillId="0" borderId="21" xfId="2" applyNumberFormat="1" applyFont="1" applyBorder="1" applyAlignment="1">
      <alignment vertical="center"/>
    </xf>
    <xf numFmtId="0" fontId="22" fillId="0" borderId="0" xfId="2" applyFont="1" applyAlignment="1">
      <alignment horizontal="left" vertical="center" indent="1"/>
    </xf>
    <xf numFmtId="167" fontId="22" fillId="0" borderId="0" xfId="2" applyNumberFormat="1" applyFont="1" applyAlignment="1">
      <alignment vertical="center"/>
    </xf>
    <xf numFmtId="0" fontId="22" fillId="0" borderId="22" xfId="2" applyFont="1" applyBorder="1" applyAlignment="1">
      <alignment horizontal="left" vertical="center" indent="1"/>
    </xf>
    <xf numFmtId="167" fontId="22" fillId="0" borderId="22" xfId="2" applyNumberFormat="1" applyFont="1" applyBorder="1" applyAlignment="1">
      <alignment vertical="center"/>
    </xf>
    <xf numFmtId="165" fontId="0" fillId="18" borderId="0" xfId="0" applyNumberFormat="1" applyFill="1"/>
    <xf numFmtId="0" fontId="19" fillId="0" borderId="0" xfId="2" applyFont="1" applyAlignment="1">
      <alignment vertical="center"/>
    </xf>
  </cellXfs>
  <cellStyles count="4">
    <cellStyle name="Hyperlink" xfId="1" builtinId="8"/>
    <cellStyle name="Normal" xfId="0" builtinId="0"/>
    <cellStyle name="Normal 2" xfId="2" xr:uid="{3ADF3FF5-E4D2-4BC8-9960-7408DCCB591E}"/>
    <cellStyle name="Normal 3" xfId="3" xr:uid="{0C79E43D-D088-43AF-AD66-AC2EF134DE2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stats.oecd.org/Index.aspx?DataSetCode=STANI4_2020" TargetMode="External"/><Relationship Id="rId2" Type="http://schemas.openxmlformats.org/officeDocument/2006/relationships/hyperlink" Target="https://apps.bea.gov/iTable/iTable.cfm?isuri=1&amp;reqid=151&amp;step=1" TargetMode="External"/><Relationship Id="rId1" Type="http://schemas.openxmlformats.org/officeDocument/2006/relationships/hyperlink" Target="https://stats.oecd.org/Index.aspx?DataSetCode=IOTSI4_2018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localhost/OECDStat_Metadata/ShowMetadata.ashx?Dataset=TIM_2019_MAIN&amp;Coords=%5bCOU%5d.%5bEU28%5d&amp;ShowOnWeb=true&amp;Lang=en" TargetMode="External"/><Relationship Id="rId13" Type="http://schemas.openxmlformats.org/officeDocument/2006/relationships/hyperlink" Target="http://localhost/OECDStat_Metadata/ShowMetadata.ashx?Dataset=TIM_2019_MAIN&amp;Coords=%5bVAR%5d.%5bEMPN%5d&amp;ShowOnWeb=true&amp;Lang=en" TargetMode="External"/><Relationship Id="rId3" Type="http://schemas.openxmlformats.org/officeDocument/2006/relationships/hyperlink" Target="http://localhost/OECDStat_Metadata/ShowMetadata.ashx?Dataset=TIM_2019_MAIN&amp;Coords=%5bCOU%5d.%5bZNAM%5d&amp;ShowOnWeb=true&amp;Lang=en" TargetMode="External"/><Relationship Id="rId7" Type="http://schemas.openxmlformats.org/officeDocument/2006/relationships/hyperlink" Target="http://localhost/OECDStat_Metadata/ShowMetadata.ashx?Dataset=TIM_2019_MAIN&amp;Coords=%5bCOU%5d.%5bEU13%5d&amp;ShowOnWeb=true&amp;Lang=en" TargetMode="External"/><Relationship Id="rId12" Type="http://schemas.openxmlformats.org/officeDocument/2006/relationships/hyperlink" Target="http://localhost/OECDStat_Metadata/ShowMetadata.ashx?Dataset=TIM_2019_MAIN&amp;Coords=%5bCOU%5d.%5bISR%5d&amp;ShowOnWeb=true&amp;Lang=en" TargetMode="External"/><Relationship Id="rId2" Type="http://schemas.openxmlformats.org/officeDocument/2006/relationships/hyperlink" Target="http://localhost/OECDStat_Metadata/ShowMetadata.ashx?Dataset=TIM_2019_MAIN&amp;Coords=%5bCOU%5d.%5bZEUR%5d&amp;ShowOnWeb=true&amp;Lang=en" TargetMode="External"/><Relationship Id="rId1" Type="http://schemas.openxmlformats.org/officeDocument/2006/relationships/hyperlink" Target="https://stats-3.oecd.org/index.aspx?DatasetCode=TIM_2019_MAIN" TargetMode="External"/><Relationship Id="rId6" Type="http://schemas.openxmlformats.org/officeDocument/2006/relationships/hyperlink" Target="http://localhost/OECDStat_Metadata/ShowMetadata.ashx?Dataset=TIM_2019_MAIN&amp;Coords=%5bCOU%5d.%5bEA19%5d&amp;ShowOnWeb=true&amp;Lang=en" TargetMode="External"/><Relationship Id="rId11" Type="http://schemas.openxmlformats.org/officeDocument/2006/relationships/hyperlink" Target="http://localhost/OECDStat_Metadata/ShowMetadata.ashx?Dataset=TIM_2019_MAIN&amp;Coords=%5bCOU%5d.%5bCYP%5d&amp;ShowOnWeb=true&amp;Lang=en" TargetMode="External"/><Relationship Id="rId5" Type="http://schemas.openxmlformats.org/officeDocument/2006/relationships/hyperlink" Target="http://localhost/OECDStat_Metadata/ShowMetadata.ashx?Dataset=TIM_2019_MAIN&amp;Coords=%5bCOU%5d.%5bEA12%5d&amp;ShowOnWeb=true&amp;Lang=en" TargetMode="External"/><Relationship Id="rId10" Type="http://schemas.openxmlformats.org/officeDocument/2006/relationships/hyperlink" Target="http://localhost/OECDStat_Metadata/ShowMetadata.ashx?Dataset=TIM_2019_MAIN&amp;Coords=%5bCOU%5d.%5bEASIA%5d&amp;ShowOnWeb=true&amp;Lang=en" TargetMode="External"/><Relationship Id="rId4" Type="http://schemas.openxmlformats.org/officeDocument/2006/relationships/hyperlink" Target="http://localhost/OECDStat_Metadata/ShowMetadata.ashx?Dataset=TIM_2019_MAIN&amp;Coords=%5bCOU%5d.%5bG20%5d&amp;ShowOnWeb=true&amp;Lang=en" TargetMode="External"/><Relationship Id="rId9" Type="http://schemas.openxmlformats.org/officeDocument/2006/relationships/hyperlink" Target="http://localhost/OECDStat_Metadata/ShowMetadata.ashx?Dataset=TIM_2019_MAIN&amp;Coords=%5bCOU%5d.%5bEU15%5d&amp;ShowOnWeb=true&amp;Lang=en" TargetMode="External"/><Relationship Id="rId14" Type="http://schemas.openxmlformats.org/officeDocument/2006/relationships/hyperlink" Target="http://localhost/OECDStat_Metadata/ShowMetadata.ashx?Dataset=TIM_2019_MAIN&amp;ShowOnWeb=true&amp;Lang=en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stats.oecd.org/OECDStat_Metadata/ShowMetadata.ashx?Dataset=TIM_2023&amp;Coords=%5bCOU%5d.%5bEU27_2020%5d&amp;ShowOnWeb=true&amp;Lang=en" TargetMode="External"/><Relationship Id="rId2" Type="http://schemas.openxmlformats.org/officeDocument/2006/relationships/hyperlink" Target="http://stats.oecd.org/OECDStat_Metadata/ShowMetadata.ashx?Dataset=TIM_2023&amp;Coords=%5bVAR%5d.%5bEMPN%5d&amp;ShowOnWeb=true&amp;Lang=en" TargetMode="External"/><Relationship Id="rId1" Type="http://schemas.openxmlformats.org/officeDocument/2006/relationships/hyperlink" Target="http://stats.oecd.org/OECDStat_Metadata/ShowMetadata.ashx?Dataset=TIM_2023&amp;ShowOnWeb=true&amp;Lang=en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apps.bea.gov/industry/Release/XLS/UGdpxInd/GrossOutput.xlsx" TargetMode="External"/><Relationship Id="rId2" Type="http://schemas.openxmlformats.org/officeDocument/2006/relationships/hyperlink" Target="https://apps.bea.gov/industry/Release/XLS/CompByInd/ComponentsOfVa.xlsx" TargetMode="External"/><Relationship Id="rId1" Type="http://schemas.openxmlformats.org/officeDocument/2006/relationships/hyperlink" Target="https://www.bls.gov/ces/data/employment-and-earnings/2015/table1a_201512.pdf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apps.bea.gov/industry/Release/XLS/GDPxInd/GrossOutput.xlsx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apps.bea.gov/industry/Release/XLS/UGdpxInd/GrossOutput.xlsx" TargetMode="External"/><Relationship Id="rId2" Type="http://schemas.openxmlformats.org/officeDocument/2006/relationships/hyperlink" Target="https://apps.bea.gov/industry/Release/XLS/CompByInd/ComponentsOfVa.xlsx" TargetMode="External"/><Relationship Id="rId1" Type="http://schemas.openxmlformats.org/officeDocument/2006/relationships/hyperlink" Target="https://www.bls.gov/ces/data/employment-and-earnings/2015/table1a_201512.pdf" TargetMode="External"/><Relationship Id="rId4" Type="http://schemas.openxmlformats.org/officeDocument/2006/relationships/hyperlink" Target="https://apps.bea.gov/industry/Release/XLS/GDPxInd/GrossOutput.xlsx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8"/>
  <sheetViews>
    <sheetView workbookViewId="0">
      <selection activeCell="B7" sqref="B7"/>
    </sheetView>
  </sheetViews>
  <sheetFormatPr defaultRowHeight="15" x14ac:dyDescent="0.25"/>
  <cols>
    <col min="2" max="2" width="77.5703125" customWidth="1"/>
  </cols>
  <sheetData>
    <row r="1" spans="1:2" x14ac:dyDescent="0.25">
      <c r="A1" s="1" t="s">
        <v>176</v>
      </c>
    </row>
    <row r="3" spans="1:2" x14ac:dyDescent="0.25">
      <c r="A3" s="1" t="s">
        <v>0</v>
      </c>
      <c r="B3" s="17" t="s">
        <v>180</v>
      </c>
    </row>
    <row r="4" spans="1:2" x14ac:dyDescent="0.25">
      <c r="B4" t="s">
        <v>1</v>
      </c>
    </row>
    <row r="5" spans="1:2" x14ac:dyDescent="0.25">
      <c r="B5" s="2">
        <v>2018</v>
      </c>
    </row>
    <row r="6" spans="1:2" x14ac:dyDescent="0.25">
      <c r="B6" t="s">
        <v>46</v>
      </c>
    </row>
    <row r="7" spans="1:2" x14ac:dyDescent="0.25">
      <c r="B7" s="3" t="s">
        <v>181</v>
      </c>
    </row>
    <row r="8" spans="1:2" x14ac:dyDescent="0.25">
      <c r="B8" t="s">
        <v>47</v>
      </c>
    </row>
    <row r="10" spans="1:2" x14ac:dyDescent="0.25">
      <c r="B10" s="17" t="s">
        <v>1185</v>
      </c>
    </row>
    <row r="11" spans="1:2" x14ac:dyDescent="0.25">
      <c r="B11" t="s">
        <v>1308</v>
      </c>
    </row>
    <row r="12" spans="1:2" x14ac:dyDescent="0.25">
      <c r="B12" s="2">
        <v>2015</v>
      </c>
    </row>
    <row r="13" spans="1:2" x14ac:dyDescent="0.25">
      <c r="B13" t="s">
        <v>197</v>
      </c>
    </row>
    <row r="14" spans="1:2" x14ac:dyDescent="0.25">
      <c r="B14" s="3" t="s">
        <v>198</v>
      </c>
    </row>
    <row r="15" spans="1:2" x14ac:dyDescent="0.25">
      <c r="B15" t="s">
        <v>213</v>
      </c>
    </row>
    <row r="17" spans="1:2" x14ac:dyDescent="0.25">
      <c r="B17" t="s">
        <v>200</v>
      </c>
    </row>
    <row r="18" spans="1:2" x14ac:dyDescent="0.25">
      <c r="B18" s="2">
        <v>2020</v>
      </c>
    </row>
    <row r="19" spans="1:2" x14ac:dyDescent="0.25">
      <c r="B19" t="s">
        <v>206</v>
      </c>
    </row>
    <row r="20" spans="1:2" x14ac:dyDescent="0.25">
      <c r="B20" s="3" t="s">
        <v>207</v>
      </c>
    </row>
    <row r="21" spans="1:2" x14ac:dyDescent="0.25">
      <c r="B21" s="49" t="s">
        <v>212</v>
      </c>
    </row>
    <row r="22" spans="1:2" x14ac:dyDescent="0.25">
      <c r="B22" s="49" t="s">
        <v>208</v>
      </c>
    </row>
    <row r="23" spans="1:2" x14ac:dyDescent="0.25">
      <c r="B23" s="49" t="s">
        <v>210</v>
      </c>
    </row>
    <row r="25" spans="1:2" x14ac:dyDescent="0.25">
      <c r="A25" s="1" t="s">
        <v>2</v>
      </c>
    </row>
    <row r="26" spans="1:2" x14ac:dyDescent="0.25">
      <c r="A26" t="s">
        <v>173</v>
      </c>
    </row>
    <row r="27" spans="1:2" x14ac:dyDescent="0.25">
      <c r="A27" t="s">
        <v>174</v>
      </c>
    </row>
    <row r="28" spans="1:2" x14ac:dyDescent="0.25">
      <c r="A28" t="s">
        <v>175</v>
      </c>
    </row>
    <row r="30" spans="1:2" x14ac:dyDescent="0.25">
      <c r="A30" t="s">
        <v>1186</v>
      </c>
    </row>
    <row r="31" spans="1:2" x14ac:dyDescent="0.25">
      <c r="A31" t="s">
        <v>1309</v>
      </c>
    </row>
    <row r="32" spans="1:2" x14ac:dyDescent="0.25">
      <c r="A32" t="s">
        <v>1195</v>
      </c>
    </row>
    <row r="33" spans="1:1" x14ac:dyDescent="0.25">
      <c r="A33" t="s">
        <v>1187</v>
      </c>
    </row>
    <row r="34" spans="1:1" x14ac:dyDescent="0.25">
      <c r="A34" s="3" t="s">
        <v>179</v>
      </c>
    </row>
    <row r="36" spans="1:1" x14ac:dyDescent="0.25">
      <c r="A36" t="s">
        <v>188</v>
      </c>
    </row>
    <row r="37" spans="1:1" x14ac:dyDescent="0.25">
      <c r="A37" t="s">
        <v>184</v>
      </c>
    </row>
    <row r="38" spans="1:1" x14ac:dyDescent="0.25">
      <c r="A38" t="s">
        <v>185</v>
      </c>
    </row>
  </sheetData>
  <hyperlinks>
    <hyperlink ref="B7" r:id="rId1" xr:uid="{3B17179A-AF91-4A82-B973-8C6C0192EAE3}"/>
    <hyperlink ref="B20" r:id="rId2" xr:uid="{2E36F070-C0C9-4CCB-AC9B-3B90DC990AA8}"/>
    <hyperlink ref="A34" r:id="rId3" xr:uid="{2D374378-7FBF-4694-A56E-AE9F5ADF671B}"/>
  </hyperlinks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BC0E5-825F-4023-A65B-FD98CE5167C8}">
  <dimension ref="A1:BE74"/>
  <sheetViews>
    <sheetView showGridLines="0" topLeftCell="A2" workbookViewId="0">
      <selection activeCell="A48" sqref="A48"/>
    </sheetView>
  </sheetViews>
  <sheetFormatPr defaultRowHeight="12.75" x14ac:dyDescent="0.2"/>
  <cols>
    <col min="1" max="1" width="27.42578125" style="6" customWidth="1"/>
    <col min="2" max="2" width="2.42578125" style="6" customWidth="1"/>
    <col min="3" max="3" width="9.5703125" style="6" bestFit="1" customWidth="1"/>
    <col min="4" max="53" width="9.28515625" style="6" bestFit="1" customWidth="1"/>
    <col min="54" max="54" width="9.5703125" style="6" bestFit="1" customWidth="1"/>
    <col min="55" max="55" width="9.28515625" style="6" bestFit="1" customWidth="1"/>
    <col min="56" max="56" width="9.5703125" style="6" bestFit="1" customWidth="1"/>
    <col min="57" max="57" width="9.28515625" style="6" bestFit="1" customWidth="1"/>
    <col min="58" max="16384" width="9.140625" style="6"/>
  </cols>
  <sheetData>
    <row r="1" spans="1:57" hidden="1" x14ac:dyDescent="0.2">
      <c r="A1" s="5" t="e">
        <f ca="1">DotStatQuery(B1)</f>
        <v>#NAME?</v>
      </c>
      <c r="B1" s="5" t="s">
        <v>3</v>
      </c>
    </row>
    <row r="2" spans="1:57" ht="34.5" x14ac:dyDescent="0.2">
      <c r="A2" s="7" t="s">
        <v>171</v>
      </c>
    </row>
    <row r="3" spans="1:57" x14ac:dyDescent="0.2">
      <c r="A3" s="71" t="s">
        <v>170</v>
      </c>
      <c r="B3" s="72"/>
      <c r="C3" s="73" t="s">
        <v>169</v>
      </c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/>
      <c r="AA3" s="74"/>
      <c r="AB3" s="74"/>
      <c r="AC3" s="74"/>
      <c r="AD3" s="74"/>
      <c r="AE3" s="74"/>
      <c r="AF3" s="74"/>
      <c r="AG3" s="74"/>
      <c r="AH3" s="74"/>
      <c r="AI3" s="74"/>
      <c r="AJ3" s="74"/>
      <c r="AK3" s="74"/>
      <c r="AL3" s="74"/>
      <c r="AM3" s="74"/>
      <c r="AN3" s="74"/>
      <c r="AO3" s="74"/>
      <c r="AP3" s="74"/>
      <c r="AQ3" s="74"/>
      <c r="AR3" s="74"/>
      <c r="AS3" s="74"/>
      <c r="AT3" s="74"/>
      <c r="AU3" s="74"/>
      <c r="AV3" s="74"/>
      <c r="AW3" s="74"/>
      <c r="AX3" s="74"/>
      <c r="AY3" s="74"/>
      <c r="AZ3" s="74"/>
      <c r="BA3" s="74"/>
      <c r="BB3" s="74"/>
      <c r="BC3" s="74"/>
      <c r="BD3" s="74"/>
      <c r="BE3" s="75"/>
    </row>
    <row r="4" spans="1:57" x14ac:dyDescent="0.2">
      <c r="A4" s="71" t="s">
        <v>168</v>
      </c>
      <c r="B4" s="72"/>
      <c r="C4" s="76" t="s">
        <v>167</v>
      </c>
      <c r="D4" s="77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  <c r="Z4" s="77"/>
      <c r="AA4" s="77"/>
      <c r="AB4" s="77"/>
      <c r="AC4" s="77"/>
      <c r="AD4" s="77"/>
      <c r="AE4" s="77"/>
      <c r="AF4" s="77"/>
      <c r="AG4" s="77"/>
      <c r="AH4" s="77"/>
      <c r="AI4" s="77"/>
      <c r="AJ4" s="77"/>
      <c r="AK4" s="77"/>
      <c r="AL4" s="77"/>
      <c r="AM4" s="77"/>
      <c r="AN4" s="77"/>
      <c r="AO4" s="77"/>
      <c r="AP4" s="77"/>
      <c r="AQ4" s="77"/>
      <c r="AR4" s="77"/>
      <c r="AS4" s="77"/>
      <c r="AT4" s="77"/>
      <c r="AU4" s="77"/>
      <c r="AV4" s="77"/>
      <c r="AW4" s="77"/>
      <c r="AX4" s="77"/>
      <c r="AY4" s="77"/>
      <c r="AZ4" s="77"/>
      <c r="BA4" s="77"/>
      <c r="BB4" s="77"/>
      <c r="BC4" s="77"/>
      <c r="BD4" s="77"/>
      <c r="BE4" s="78"/>
    </row>
    <row r="5" spans="1:57" x14ac:dyDescent="0.2">
      <c r="A5" s="71" t="s">
        <v>6</v>
      </c>
      <c r="B5" s="72"/>
      <c r="C5" s="76" t="s">
        <v>7</v>
      </c>
      <c r="D5" s="77"/>
      <c r="E5" s="77"/>
      <c r="F5" s="77"/>
      <c r="G5" s="77"/>
      <c r="H5" s="77"/>
      <c r="I5" s="77"/>
      <c r="J5" s="77"/>
      <c r="K5" s="77"/>
      <c r="L5" s="77"/>
      <c r="M5" s="77"/>
      <c r="N5" s="77"/>
      <c r="O5" s="77"/>
      <c r="P5" s="77"/>
      <c r="Q5" s="77"/>
      <c r="R5" s="77"/>
      <c r="S5" s="77"/>
      <c r="T5" s="77"/>
      <c r="U5" s="77"/>
      <c r="V5" s="77"/>
      <c r="W5" s="77"/>
      <c r="X5" s="77"/>
      <c r="Y5" s="77"/>
      <c r="Z5" s="77"/>
      <c r="AA5" s="77"/>
      <c r="AB5" s="77"/>
      <c r="AC5" s="77"/>
      <c r="AD5" s="77"/>
      <c r="AE5" s="77"/>
      <c r="AF5" s="77"/>
      <c r="AG5" s="77"/>
      <c r="AH5" s="77"/>
      <c r="AI5" s="77"/>
      <c r="AJ5" s="77"/>
      <c r="AK5" s="77"/>
      <c r="AL5" s="77"/>
      <c r="AM5" s="77"/>
      <c r="AN5" s="77"/>
      <c r="AO5" s="77"/>
      <c r="AP5" s="77"/>
      <c r="AQ5" s="77"/>
      <c r="AR5" s="77"/>
      <c r="AS5" s="77"/>
      <c r="AT5" s="77"/>
      <c r="AU5" s="77"/>
      <c r="AV5" s="77"/>
      <c r="AW5" s="77"/>
      <c r="AX5" s="77"/>
      <c r="AY5" s="77"/>
      <c r="AZ5" s="77"/>
      <c r="BA5" s="77"/>
      <c r="BB5" s="77"/>
      <c r="BC5" s="77"/>
      <c r="BD5" s="77"/>
      <c r="BE5" s="78"/>
    </row>
    <row r="6" spans="1:57" x14ac:dyDescent="0.2">
      <c r="A6" s="71" t="s">
        <v>8</v>
      </c>
      <c r="B6" s="72"/>
      <c r="C6" s="76" t="s">
        <v>166</v>
      </c>
      <c r="D6" s="77"/>
      <c r="E6" s="77"/>
      <c r="F6" s="77"/>
      <c r="G6" s="77"/>
      <c r="H6" s="77"/>
      <c r="I6" s="77"/>
      <c r="J6" s="77"/>
      <c r="K6" s="77"/>
      <c r="L6" s="77"/>
      <c r="M6" s="77"/>
      <c r="N6" s="77"/>
      <c r="O6" s="77"/>
      <c r="P6" s="77"/>
      <c r="Q6" s="77"/>
      <c r="R6" s="77"/>
      <c r="S6" s="77"/>
      <c r="T6" s="77"/>
      <c r="U6" s="77"/>
      <c r="V6" s="77"/>
      <c r="W6" s="77"/>
      <c r="X6" s="77"/>
      <c r="Y6" s="77"/>
      <c r="Z6" s="77"/>
      <c r="AA6" s="77"/>
      <c r="AB6" s="77"/>
      <c r="AC6" s="77"/>
      <c r="AD6" s="77"/>
      <c r="AE6" s="77"/>
      <c r="AF6" s="77"/>
      <c r="AG6" s="77"/>
      <c r="AH6" s="77"/>
      <c r="AI6" s="77"/>
      <c r="AJ6" s="77"/>
      <c r="AK6" s="77"/>
      <c r="AL6" s="77"/>
      <c r="AM6" s="77"/>
      <c r="AN6" s="77"/>
      <c r="AO6" s="77"/>
      <c r="AP6" s="77"/>
      <c r="AQ6" s="77"/>
      <c r="AR6" s="77"/>
      <c r="AS6" s="77"/>
      <c r="AT6" s="77"/>
      <c r="AU6" s="77"/>
      <c r="AV6" s="77"/>
      <c r="AW6" s="77"/>
      <c r="AX6" s="77"/>
      <c r="AY6" s="77"/>
      <c r="AZ6" s="77"/>
      <c r="BA6" s="77"/>
      <c r="BB6" s="77"/>
      <c r="BC6" s="77"/>
      <c r="BD6" s="77"/>
      <c r="BE6" s="78"/>
    </row>
    <row r="7" spans="1:57" x14ac:dyDescent="0.2">
      <c r="A7" s="79" t="s">
        <v>165</v>
      </c>
      <c r="B7" s="80"/>
      <c r="C7" s="85" t="s">
        <v>164</v>
      </c>
      <c r="D7" s="88" t="s">
        <v>164</v>
      </c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89"/>
      <c r="R7" s="89"/>
      <c r="S7" s="89"/>
      <c r="T7" s="89"/>
      <c r="U7" s="89"/>
      <c r="V7" s="89"/>
      <c r="W7" s="89"/>
      <c r="X7" s="89"/>
      <c r="Y7" s="89"/>
      <c r="Z7" s="89"/>
      <c r="AA7" s="89"/>
      <c r="AB7" s="89"/>
      <c r="AC7" s="89"/>
      <c r="AD7" s="89"/>
      <c r="AE7" s="89"/>
      <c r="AF7" s="89"/>
      <c r="AG7" s="89"/>
      <c r="AH7" s="89"/>
      <c r="AI7" s="89"/>
      <c r="AJ7" s="89"/>
      <c r="AK7" s="89"/>
      <c r="AL7" s="89"/>
      <c r="AM7" s="89"/>
      <c r="AN7" s="89"/>
      <c r="AO7" s="89"/>
      <c r="AP7" s="89"/>
      <c r="AQ7" s="89"/>
      <c r="AR7" s="89"/>
      <c r="AS7" s="89"/>
      <c r="AT7" s="89"/>
      <c r="AU7" s="89"/>
      <c r="AV7" s="89"/>
      <c r="AW7" s="89"/>
      <c r="AX7" s="89"/>
      <c r="AY7" s="89"/>
      <c r="AZ7" s="89"/>
      <c r="BA7" s="89"/>
      <c r="BB7" s="89"/>
      <c r="BC7" s="89"/>
      <c r="BD7" s="89"/>
      <c r="BE7" s="90"/>
    </row>
    <row r="8" spans="1:57" x14ac:dyDescent="0.2">
      <c r="A8" s="81"/>
      <c r="B8" s="82"/>
      <c r="C8" s="86"/>
      <c r="D8" s="85" t="s">
        <v>163</v>
      </c>
      <c r="E8" s="85" t="s">
        <v>162</v>
      </c>
      <c r="F8" s="88" t="s">
        <v>162</v>
      </c>
      <c r="G8" s="89"/>
      <c r="H8" s="90"/>
      <c r="I8" s="85" t="s">
        <v>161</v>
      </c>
      <c r="J8" s="88" t="s">
        <v>161</v>
      </c>
      <c r="K8" s="89"/>
      <c r="L8" s="89"/>
      <c r="M8" s="89"/>
      <c r="N8" s="89"/>
      <c r="O8" s="89"/>
      <c r="P8" s="89"/>
      <c r="Q8" s="89"/>
      <c r="R8" s="89"/>
      <c r="S8" s="89"/>
      <c r="T8" s="89"/>
      <c r="U8" s="89"/>
      <c r="V8" s="89"/>
      <c r="W8" s="89"/>
      <c r="X8" s="89"/>
      <c r="Y8" s="89"/>
      <c r="Z8" s="89"/>
      <c r="AA8" s="89"/>
      <c r="AB8" s="89"/>
      <c r="AC8" s="89"/>
      <c r="AD8" s="90"/>
      <c r="AE8" s="85" t="s">
        <v>160</v>
      </c>
      <c r="AF8" s="85" t="s">
        <v>159</v>
      </c>
      <c r="AG8" s="85" t="s">
        <v>158</v>
      </c>
      <c r="AH8" s="88" t="s">
        <v>158</v>
      </c>
      <c r="AI8" s="89"/>
      <c r="AJ8" s="89"/>
      <c r="AK8" s="89"/>
      <c r="AL8" s="89"/>
      <c r="AM8" s="89"/>
      <c r="AN8" s="89"/>
      <c r="AO8" s="89"/>
      <c r="AP8" s="89"/>
      <c r="AQ8" s="89"/>
      <c r="AR8" s="90"/>
      <c r="AS8" s="85" t="s">
        <v>157</v>
      </c>
      <c r="AT8" s="88" t="s">
        <v>157</v>
      </c>
      <c r="AU8" s="89"/>
      <c r="AV8" s="89"/>
      <c r="AW8" s="89"/>
      <c r="AX8" s="89"/>
      <c r="AY8" s="89"/>
      <c r="AZ8" s="90"/>
      <c r="BA8" s="85" t="s">
        <v>156</v>
      </c>
      <c r="BB8" s="85" t="s">
        <v>155</v>
      </c>
      <c r="BC8" s="85" t="s">
        <v>154</v>
      </c>
      <c r="BD8" s="85" t="s">
        <v>153</v>
      </c>
      <c r="BE8" s="85" t="s">
        <v>152</v>
      </c>
    </row>
    <row r="9" spans="1:57" x14ac:dyDescent="0.2">
      <c r="A9" s="81"/>
      <c r="B9" s="82"/>
      <c r="C9" s="86"/>
      <c r="D9" s="86"/>
      <c r="E9" s="86"/>
      <c r="F9" s="85" t="s">
        <v>151</v>
      </c>
      <c r="G9" s="85" t="s">
        <v>150</v>
      </c>
      <c r="H9" s="85" t="s">
        <v>149</v>
      </c>
      <c r="I9" s="86"/>
      <c r="J9" s="85" t="s">
        <v>148</v>
      </c>
      <c r="K9" s="85" t="s">
        <v>147</v>
      </c>
      <c r="L9" s="85" t="s">
        <v>146</v>
      </c>
      <c r="M9" s="88" t="s">
        <v>146</v>
      </c>
      <c r="N9" s="90"/>
      <c r="O9" s="85" t="s">
        <v>145</v>
      </c>
      <c r="P9" s="88" t="s">
        <v>145</v>
      </c>
      <c r="Q9" s="89"/>
      <c r="R9" s="89"/>
      <c r="S9" s="90"/>
      <c r="T9" s="85" t="s">
        <v>144</v>
      </c>
      <c r="U9" s="88" t="s">
        <v>144</v>
      </c>
      <c r="V9" s="90"/>
      <c r="W9" s="85" t="s">
        <v>143</v>
      </c>
      <c r="X9" s="88" t="s">
        <v>143</v>
      </c>
      <c r="Y9" s="90"/>
      <c r="Z9" s="85" t="s">
        <v>142</v>
      </c>
      <c r="AA9" s="85" t="s">
        <v>141</v>
      </c>
      <c r="AB9" s="88" t="s">
        <v>141</v>
      </c>
      <c r="AC9" s="90"/>
      <c r="AD9" s="85" t="s">
        <v>140</v>
      </c>
      <c r="AE9" s="86"/>
      <c r="AF9" s="86"/>
      <c r="AG9" s="86"/>
      <c r="AH9" s="85" t="s">
        <v>139</v>
      </c>
      <c r="AI9" s="88" t="s">
        <v>139</v>
      </c>
      <c r="AJ9" s="89"/>
      <c r="AK9" s="90"/>
      <c r="AL9" s="85" t="s">
        <v>138</v>
      </c>
      <c r="AM9" s="88" t="s">
        <v>138</v>
      </c>
      <c r="AN9" s="89"/>
      <c r="AO9" s="90"/>
      <c r="AP9" s="85" t="s">
        <v>137</v>
      </c>
      <c r="AQ9" s="85" t="s">
        <v>136</v>
      </c>
      <c r="AR9" s="85" t="s">
        <v>135</v>
      </c>
      <c r="AS9" s="86"/>
      <c r="AT9" s="85" t="s">
        <v>134</v>
      </c>
      <c r="AU9" s="88" t="s">
        <v>134</v>
      </c>
      <c r="AV9" s="89"/>
      <c r="AW9" s="90"/>
      <c r="AX9" s="85" t="s">
        <v>133</v>
      </c>
      <c r="AY9" s="88" t="s">
        <v>133</v>
      </c>
      <c r="AZ9" s="90"/>
      <c r="BA9" s="86"/>
      <c r="BB9" s="86"/>
      <c r="BC9" s="86"/>
      <c r="BD9" s="86"/>
      <c r="BE9" s="86"/>
    </row>
    <row r="10" spans="1:57" ht="94.5" x14ac:dyDescent="0.2">
      <c r="A10" s="83"/>
      <c r="B10" s="84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" t="s">
        <v>132</v>
      </c>
      <c r="N10" s="8" t="s">
        <v>131</v>
      </c>
      <c r="O10" s="87"/>
      <c r="P10" s="8" t="s">
        <v>130</v>
      </c>
      <c r="Q10" s="8" t="s">
        <v>129</v>
      </c>
      <c r="R10" s="8" t="s">
        <v>128</v>
      </c>
      <c r="S10" s="8" t="s">
        <v>127</v>
      </c>
      <c r="T10" s="87"/>
      <c r="U10" s="8" t="s">
        <v>126</v>
      </c>
      <c r="V10" s="8" t="s">
        <v>125</v>
      </c>
      <c r="W10" s="87"/>
      <c r="X10" s="8" t="s">
        <v>124</v>
      </c>
      <c r="Y10" s="8" t="s">
        <v>123</v>
      </c>
      <c r="Z10" s="87"/>
      <c r="AA10" s="87"/>
      <c r="AB10" s="8" t="s">
        <v>122</v>
      </c>
      <c r="AC10" s="8" t="s">
        <v>121</v>
      </c>
      <c r="AD10" s="87"/>
      <c r="AE10" s="87"/>
      <c r="AF10" s="87"/>
      <c r="AG10" s="87"/>
      <c r="AH10" s="87"/>
      <c r="AI10" s="8" t="s">
        <v>120</v>
      </c>
      <c r="AJ10" s="8" t="s">
        <v>119</v>
      </c>
      <c r="AK10" s="8" t="s">
        <v>118</v>
      </c>
      <c r="AL10" s="87"/>
      <c r="AM10" s="8" t="s">
        <v>117</v>
      </c>
      <c r="AN10" s="8" t="s">
        <v>116</v>
      </c>
      <c r="AO10" s="8" t="s">
        <v>115</v>
      </c>
      <c r="AP10" s="87"/>
      <c r="AQ10" s="87"/>
      <c r="AR10" s="87"/>
      <c r="AS10" s="87"/>
      <c r="AT10" s="87"/>
      <c r="AU10" s="8" t="s">
        <v>114</v>
      </c>
      <c r="AV10" s="8" t="s">
        <v>113</v>
      </c>
      <c r="AW10" s="8" t="s">
        <v>112</v>
      </c>
      <c r="AX10" s="87"/>
      <c r="AY10" s="8" t="s">
        <v>111</v>
      </c>
      <c r="AZ10" s="8" t="s">
        <v>110</v>
      </c>
      <c r="BA10" s="87"/>
      <c r="BB10" s="87"/>
      <c r="BC10" s="87"/>
      <c r="BD10" s="87"/>
      <c r="BE10" s="87"/>
    </row>
    <row r="11" spans="1:57" ht="13.5" x14ac:dyDescent="0.25">
      <c r="A11" s="9" t="s">
        <v>4</v>
      </c>
      <c r="B11" s="10" t="s">
        <v>9</v>
      </c>
      <c r="C11" s="10" t="s">
        <v>9</v>
      </c>
      <c r="D11" s="10" t="s">
        <v>9</v>
      </c>
      <c r="E11" s="10" t="s">
        <v>9</v>
      </c>
      <c r="F11" s="10" t="s">
        <v>9</v>
      </c>
      <c r="G11" s="10" t="s">
        <v>9</v>
      </c>
      <c r="H11" s="10" t="s">
        <v>9</v>
      </c>
      <c r="I11" s="10" t="s">
        <v>9</v>
      </c>
      <c r="J11" s="10" t="s">
        <v>9</v>
      </c>
      <c r="K11" s="10" t="s">
        <v>9</v>
      </c>
      <c r="L11" s="10" t="s">
        <v>9</v>
      </c>
      <c r="M11" s="10" t="s">
        <v>9</v>
      </c>
      <c r="N11" s="10" t="s">
        <v>9</v>
      </c>
      <c r="O11" s="10" t="s">
        <v>9</v>
      </c>
      <c r="P11" s="10" t="s">
        <v>9</v>
      </c>
      <c r="Q11" s="10" t="s">
        <v>9</v>
      </c>
      <c r="R11" s="10" t="s">
        <v>9</v>
      </c>
      <c r="S11" s="10" t="s">
        <v>9</v>
      </c>
      <c r="T11" s="10" t="s">
        <v>9</v>
      </c>
      <c r="U11" s="10" t="s">
        <v>9</v>
      </c>
      <c r="V11" s="10" t="s">
        <v>9</v>
      </c>
      <c r="W11" s="10" t="s">
        <v>9</v>
      </c>
      <c r="X11" s="10" t="s">
        <v>9</v>
      </c>
      <c r="Y11" s="10" t="s">
        <v>9</v>
      </c>
      <c r="Z11" s="10" t="s">
        <v>9</v>
      </c>
      <c r="AA11" s="10" t="s">
        <v>9</v>
      </c>
      <c r="AB11" s="10" t="s">
        <v>9</v>
      </c>
      <c r="AC11" s="10" t="s">
        <v>9</v>
      </c>
      <c r="AD11" s="10" t="s">
        <v>9</v>
      </c>
      <c r="AE11" s="10" t="s">
        <v>9</v>
      </c>
      <c r="AF11" s="10" t="s">
        <v>9</v>
      </c>
      <c r="AG11" s="10" t="s">
        <v>9</v>
      </c>
      <c r="AH11" s="10" t="s">
        <v>9</v>
      </c>
      <c r="AI11" s="10" t="s">
        <v>9</v>
      </c>
      <c r="AJ11" s="10" t="s">
        <v>9</v>
      </c>
      <c r="AK11" s="10" t="s">
        <v>9</v>
      </c>
      <c r="AL11" s="10" t="s">
        <v>9</v>
      </c>
      <c r="AM11" s="10" t="s">
        <v>9</v>
      </c>
      <c r="AN11" s="10" t="s">
        <v>9</v>
      </c>
      <c r="AO11" s="10" t="s">
        <v>9</v>
      </c>
      <c r="AP11" s="10" t="s">
        <v>9</v>
      </c>
      <c r="AQ11" s="10" t="s">
        <v>9</v>
      </c>
      <c r="AR11" s="10" t="s">
        <v>9</v>
      </c>
      <c r="AS11" s="10" t="s">
        <v>9</v>
      </c>
      <c r="AT11" s="10" t="s">
        <v>9</v>
      </c>
      <c r="AU11" s="10" t="s">
        <v>9</v>
      </c>
      <c r="AV11" s="10" t="s">
        <v>9</v>
      </c>
      <c r="AW11" s="10" t="s">
        <v>9</v>
      </c>
      <c r="AX11" s="10" t="s">
        <v>9</v>
      </c>
      <c r="AY11" s="10" t="s">
        <v>9</v>
      </c>
      <c r="AZ11" s="10" t="s">
        <v>9</v>
      </c>
      <c r="BA11" s="10" t="s">
        <v>9</v>
      </c>
      <c r="BB11" s="10" t="s">
        <v>9</v>
      </c>
      <c r="BC11" s="10" t="s">
        <v>9</v>
      </c>
      <c r="BD11" s="10" t="s">
        <v>9</v>
      </c>
      <c r="BE11" s="10" t="s">
        <v>9</v>
      </c>
    </row>
    <row r="12" spans="1:57" ht="21" x14ac:dyDescent="0.25">
      <c r="A12" s="11" t="s">
        <v>109</v>
      </c>
      <c r="B12" s="10" t="s">
        <v>9</v>
      </c>
      <c r="C12" s="12">
        <v>580988.5</v>
      </c>
      <c r="D12" s="12">
        <v>24250.9</v>
      </c>
      <c r="E12" s="12">
        <v>2679.9</v>
      </c>
      <c r="F12" s="12">
        <v>820.8</v>
      </c>
      <c r="G12" s="12">
        <v>1026.8</v>
      </c>
      <c r="H12" s="12">
        <v>832.2</v>
      </c>
      <c r="I12" s="12">
        <v>72432.5</v>
      </c>
      <c r="J12" s="12">
        <v>11155</v>
      </c>
      <c r="K12" s="12">
        <v>5503.2</v>
      </c>
      <c r="L12" s="12">
        <v>5664.3</v>
      </c>
      <c r="M12" s="12">
        <v>2037.6</v>
      </c>
      <c r="N12" s="12">
        <v>3626.6</v>
      </c>
      <c r="O12" s="12">
        <v>11026.6</v>
      </c>
      <c r="P12" s="12">
        <v>349.8</v>
      </c>
      <c r="Q12" s="12">
        <v>3810.8</v>
      </c>
      <c r="R12" s="12">
        <v>4090.1</v>
      </c>
      <c r="S12" s="12">
        <v>2776</v>
      </c>
      <c r="T12" s="12">
        <v>10097.5</v>
      </c>
      <c r="U12" s="12">
        <v>2545</v>
      </c>
      <c r="V12" s="12">
        <v>7552.4</v>
      </c>
      <c r="W12" s="12">
        <v>7621.3</v>
      </c>
      <c r="X12" s="12">
        <v>4357.8</v>
      </c>
      <c r="Y12" s="12">
        <v>3263.4</v>
      </c>
      <c r="Z12" s="12">
        <v>6805.4</v>
      </c>
      <c r="AA12" s="12">
        <v>7845.9</v>
      </c>
      <c r="AB12" s="12">
        <v>5762.1</v>
      </c>
      <c r="AC12" s="12">
        <v>2083.6999999999998</v>
      </c>
      <c r="AD12" s="12">
        <v>6713.3</v>
      </c>
      <c r="AE12" s="12">
        <v>5358.4</v>
      </c>
      <c r="AF12" s="12">
        <v>39156.300000000003</v>
      </c>
      <c r="AG12" s="12">
        <v>260432.7</v>
      </c>
      <c r="AH12" s="12">
        <v>151737.5</v>
      </c>
      <c r="AI12" s="12">
        <v>87416.8</v>
      </c>
      <c r="AJ12" s="12">
        <v>28009.200000000001</v>
      </c>
      <c r="AK12" s="12">
        <v>36311.5</v>
      </c>
      <c r="AL12" s="12">
        <v>16112.7</v>
      </c>
      <c r="AM12" s="12">
        <v>4617.3999999999996</v>
      </c>
      <c r="AN12" s="12">
        <v>2679.6</v>
      </c>
      <c r="AO12" s="12">
        <v>8815.7000000000007</v>
      </c>
      <c r="AP12" s="12">
        <v>17216.400000000001</v>
      </c>
      <c r="AQ12" s="12">
        <v>7367.8</v>
      </c>
      <c r="AR12" s="12">
        <v>67998.3</v>
      </c>
      <c r="AS12" s="12">
        <v>176677.8</v>
      </c>
      <c r="AT12" s="12">
        <v>138811.6</v>
      </c>
      <c r="AU12" s="12">
        <v>37306.199999999997</v>
      </c>
      <c r="AV12" s="12">
        <v>40657.9</v>
      </c>
      <c r="AW12" s="12">
        <v>60847.5</v>
      </c>
      <c r="AX12" s="12">
        <v>37866.199999999997</v>
      </c>
      <c r="AY12" s="12">
        <v>30921.4</v>
      </c>
      <c r="AZ12" s="12">
        <v>6944.8</v>
      </c>
      <c r="BA12" s="12">
        <v>80470.7</v>
      </c>
      <c r="BB12" s="12">
        <v>437110.5</v>
      </c>
      <c r="BC12" s="12">
        <v>108695.2</v>
      </c>
      <c r="BD12" s="12">
        <v>476266.8</v>
      </c>
      <c r="BE12" s="12">
        <v>20470.599999999999</v>
      </c>
    </row>
    <row r="13" spans="1:57" ht="13.5" x14ac:dyDescent="0.25">
      <c r="A13" s="11" t="s">
        <v>108</v>
      </c>
      <c r="B13" s="10" t="s">
        <v>9</v>
      </c>
      <c r="C13" s="13">
        <v>11882.6</v>
      </c>
      <c r="D13" s="13">
        <v>321.5</v>
      </c>
      <c r="E13" s="13">
        <v>227.4</v>
      </c>
      <c r="F13" s="13">
        <v>77</v>
      </c>
      <c r="G13" s="13">
        <v>86.7</v>
      </c>
      <c r="H13" s="13">
        <v>63.7</v>
      </c>
      <c r="I13" s="13">
        <v>877</v>
      </c>
      <c r="J13" s="13">
        <v>227.6</v>
      </c>
      <c r="K13" s="13">
        <v>37.6</v>
      </c>
      <c r="L13" s="13">
        <v>88.9</v>
      </c>
      <c r="M13" s="13">
        <v>41.9</v>
      </c>
      <c r="N13" s="13">
        <v>47</v>
      </c>
      <c r="O13" s="13">
        <v>123.2</v>
      </c>
      <c r="P13" s="13">
        <v>8.1</v>
      </c>
      <c r="Q13" s="13">
        <v>47.9</v>
      </c>
      <c r="R13" s="13">
        <v>32.4</v>
      </c>
      <c r="S13" s="13">
        <v>34.799999999999997</v>
      </c>
      <c r="T13" s="13">
        <v>121.2</v>
      </c>
      <c r="U13" s="13">
        <v>66.099999999999994</v>
      </c>
      <c r="V13" s="13">
        <v>55.2</v>
      </c>
      <c r="W13" s="13">
        <v>56.2</v>
      </c>
      <c r="X13" s="13">
        <v>39.700000000000003</v>
      </c>
      <c r="Y13" s="13">
        <v>16.5</v>
      </c>
      <c r="Z13" s="13">
        <v>56.5</v>
      </c>
      <c r="AA13" s="13">
        <v>74.900000000000006</v>
      </c>
      <c r="AB13" s="13">
        <v>42.8</v>
      </c>
      <c r="AC13" s="13">
        <v>32</v>
      </c>
      <c r="AD13" s="13">
        <v>90.9</v>
      </c>
      <c r="AE13" s="13">
        <v>143.9</v>
      </c>
      <c r="AF13" s="13">
        <v>1050</v>
      </c>
      <c r="AG13" s="13">
        <v>5351.9</v>
      </c>
      <c r="AH13" s="13">
        <v>3088.2</v>
      </c>
      <c r="AI13" s="13">
        <v>1638.5</v>
      </c>
      <c r="AJ13" s="13">
        <v>623.6</v>
      </c>
      <c r="AK13" s="13">
        <v>826.1</v>
      </c>
      <c r="AL13" s="13">
        <v>405.4</v>
      </c>
      <c r="AM13" s="13">
        <v>97.2</v>
      </c>
      <c r="AN13" s="13">
        <v>95</v>
      </c>
      <c r="AO13" s="13">
        <v>213.2</v>
      </c>
      <c r="AP13" s="13">
        <v>431.2</v>
      </c>
      <c r="AQ13" s="13">
        <v>172.5</v>
      </c>
      <c r="AR13" s="13">
        <v>1254.5</v>
      </c>
      <c r="AS13" s="13">
        <v>3910.9</v>
      </c>
      <c r="AT13" s="13">
        <v>3211.6</v>
      </c>
      <c r="AU13" s="13">
        <v>740.8</v>
      </c>
      <c r="AV13" s="13">
        <v>937.4</v>
      </c>
      <c r="AW13" s="13">
        <v>1533.3</v>
      </c>
      <c r="AX13" s="13">
        <v>699.3</v>
      </c>
      <c r="AY13" s="13">
        <v>699.3</v>
      </c>
      <c r="AZ13" s="13">
        <v>0</v>
      </c>
      <c r="BA13" s="13">
        <v>1248.3</v>
      </c>
      <c r="BB13" s="13">
        <v>9262.7999999999993</v>
      </c>
      <c r="BC13" s="13">
        <v>2263.6999999999998</v>
      </c>
      <c r="BD13" s="13">
        <v>10312.799999999999</v>
      </c>
      <c r="BE13" s="13">
        <v>445.1</v>
      </c>
    </row>
    <row r="14" spans="1:57" ht="13.5" x14ac:dyDescent="0.25">
      <c r="A14" s="11" t="s">
        <v>107</v>
      </c>
      <c r="B14" s="10" t="s">
        <v>9</v>
      </c>
      <c r="C14" s="12">
        <v>4285.3999999999996</v>
      </c>
      <c r="D14" s="12">
        <v>176.6</v>
      </c>
      <c r="E14" s="12">
        <v>6.3</v>
      </c>
      <c r="F14" s="12">
        <v>1.2</v>
      </c>
      <c r="G14" s="12">
        <v>4.9000000000000004</v>
      </c>
      <c r="H14" s="12">
        <v>0.2</v>
      </c>
      <c r="I14" s="12">
        <v>627.4</v>
      </c>
      <c r="J14" s="12">
        <v>83.1</v>
      </c>
      <c r="K14" s="12">
        <v>19.3</v>
      </c>
      <c r="L14" s="12">
        <v>61.5</v>
      </c>
      <c r="M14" s="12">
        <v>32.299999999999997</v>
      </c>
      <c r="N14" s="12">
        <v>29.2</v>
      </c>
      <c r="O14" s="12">
        <v>95</v>
      </c>
      <c r="P14" s="12">
        <v>1.3</v>
      </c>
      <c r="Q14" s="12">
        <v>32.4</v>
      </c>
      <c r="R14" s="12">
        <v>29.8</v>
      </c>
      <c r="S14" s="12">
        <v>31.4</v>
      </c>
      <c r="T14" s="12">
        <v>111</v>
      </c>
      <c r="U14" s="12">
        <v>36</v>
      </c>
      <c r="V14" s="12">
        <v>75</v>
      </c>
      <c r="W14" s="12">
        <v>65.2</v>
      </c>
      <c r="X14" s="12">
        <v>23.2</v>
      </c>
      <c r="Y14" s="12">
        <v>42</v>
      </c>
      <c r="Z14" s="12">
        <v>80.2</v>
      </c>
      <c r="AA14" s="12">
        <v>38</v>
      </c>
      <c r="AB14" s="12">
        <v>31.2</v>
      </c>
      <c r="AC14" s="12">
        <v>6.8</v>
      </c>
      <c r="AD14" s="12">
        <v>74.2</v>
      </c>
      <c r="AE14" s="12">
        <v>49.8</v>
      </c>
      <c r="AF14" s="12">
        <v>283</v>
      </c>
      <c r="AG14" s="12">
        <v>1948.9</v>
      </c>
      <c r="AH14" s="12">
        <v>1155.0999999999999</v>
      </c>
      <c r="AI14" s="12">
        <v>654.29999999999995</v>
      </c>
      <c r="AJ14" s="12">
        <v>208.4</v>
      </c>
      <c r="AK14" s="12">
        <v>292.39999999999998</v>
      </c>
      <c r="AL14" s="12">
        <v>110.2</v>
      </c>
      <c r="AM14" s="12">
        <v>27.3</v>
      </c>
      <c r="AN14" s="12">
        <v>15.5</v>
      </c>
      <c r="AO14" s="12">
        <v>67.400000000000006</v>
      </c>
      <c r="AP14" s="12">
        <v>127.9</v>
      </c>
      <c r="AQ14" s="12">
        <v>62.8</v>
      </c>
      <c r="AR14" s="12">
        <v>493</v>
      </c>
      <c r="AS14" s="12">
        <v>1193.3</v>
      </c>
      <c r="AT14" s="12">
        <v>1001.7</v>
      </c>
      <c r="AU14" s="12">
        <v>260.8</v>
      </c>
      <c r="AV14" s="12">
        <v>301.10000000000002</v>
      </c>
      <c r="AW14" s="12">
        <v>439.8</v>
      </c>
      <c r="AX14" s="12">
        <v>191.7</v>
      </c>
      <c r="AY14" s="12">
        <v>181.8</v>
      </c>
      <c r="AZ14" s="12">
        <v>9.9</v>
      </c>
      <c r="BA14" s="12">
        <v>683.6</v>
      </c>
      <c r="BB14" s="12">
        <v>3142.2</v>
      </c>
      <c r="BC14" s="12">
        <v>793.8</v>
      </c>
      <c r="BD14" s="12">
        <v>3425.2</v>
      </c>
      <c r="BE14" s="12">
        <v>133.4</v>
      </c>
    </row>
    <row r="15" spans="1:57" ht="13.5" x14ac:dyDescent="0.25">
      <c r="A15" s="11" t="s">
        <v>106</v>
      </c>
      <c r="B15" s="10" t="s">
        <v>9</v>
      </c>
      <c r="C15" s="13">
        <v>4600.5</v>
      </c>
      <c r="D15" s="13">
        <v>60.2</v>
      </c>
      <c r="E15" s="13">
        <v>2.4</v>
      </c>
      <c r="F15" s="13">
        <v>0.5</v>
      </c>
      <c r="G15" s="13">
        <v>1.9</v>
      </c>
      <c r="H15" s="13">
        <v>0</v>
      </c>
      <c r="I15" s="13">
        <v>498.7</v>
      </c>
      <c r="J15" s="13">
        <v>94.8</v>
      </c>
      <c r="K15" s="13">
        <v>23.7</v>
      </c>
      <c r="L15" s="13">
        <v>40.200000000000003</v>
      </c>
      <c r="M15" s="13">
        <v>12.9</v>
      </c>
      <c r="N15" s="13">
        <v>27.3</v>
      </c>
      <c r="O15" s="13">
        <v>121.6</v>
      </c>
      <c r="P15" s="13">
        <v>4.4000000000000004</v>
      </c>
      <c r="Q15" s="13">
        <v>67.3</v>
      </c>
      <c r="R15" s="13">
        <v>22.9</v>
      </c>
      <c r="S15" s="13">
        <v>27</v>
      </c>
      <c r="T15" s="13">
        <v>80.5</v>
      </c>
      <c r="U15" s="13">
        <v>24.9</v>
      </c>
      <c r="V15" s="13">
        <v>55.6</v>
      </c>
      <c r="W15" s="13">
        <v>27.5</v>
      </c>
      <c r="X15" s="13">
        <v>10.5</v>
      </c>
      <c r="Y15" s="13">
        <v>17</v>
      </c>
      <c r="Z15" s="13">
        <v>30.9</v>
      </c>
      <c r="AA15" s="13">
        <v>36.700000000000003</v>
      </c>
      <c r="AB15" s="13">
        <v>29.5</v>
      </c>
      <c r="AC15" s="13">
        <v>7.2</v>
      </c>
      <c r="AD15" s="13">
        <v>42.8</v>
      </c>
      <c r="AE15" s="13">
        <v>50.3</v>
      </c>
      <c r="AF15" s="13">
        <v>266.89999999999998</v>
      </c>
      <c r="AG15" s="13">
        <v>2119.9</v>
      </c>
      <c r="AH15" s="13">
        <v>977.4</v>
      </c>
      <c r="AI15" s="13">
        <v>579.6</v>
      </c>
      <c r="AJ15" s="13">
        <v>246.1</v>
      </c>
      <c r="AK15" s="13">
        <v>151.69999999999999</v>
      </c>
      <c r="AL15" s="13">
        <v>112</v>
      </c>
      <c r="AM15" s="13">
        <v>23.7</v>
      </c>
      <c r="AN15" s="13">
        <v>25.3</v>
      </c>
      <c r="AO15" s="13">
        <v>63</v>
      </c>
      <c r="AP15" s="13">
        <v>124.9</v>
      </c>
      <c r="AQ15" s="13">
        <v>26.1</v>
      </c>
      <c r="AR15" s="13">
        <v>879.5</v>
      </c>
      <c r="AS15" s="13">
        <v>1602.2</v>
      </c>
      <c r="AT15" s="13">
        <v>1407.3</v>
      </c>
      <c r="AU15" s="13">
        <v>430.5</v>
      </c>
      <c r="AV15" s="13">
        <v>385.8</v>
      </c>
      <c r="AW15" s="13">
        <v>591</v>
      </c>
      <c r="AX15" s="13">
        <v>194.9</v>
      </c>
      <c r="AY15" s="13">
        <v>158.5</v>
      </c>
      <c r="AZ15" s="13">
        <v>36.4</v>
      </c>
      <c r="BA15" s="13">
        <v>551.4</v>
      </c>
      <c r="BB15" s="13">
        <v>3722</v>
      </c>
      <c r="BC15" s="13">
        <v>1142.5</v>
      </c>
      <c r="BD15" s="13">
        <v>3988.9</v>
      </c>
      <c r="BE15" s="13">
        <v>122.5</v>
      </c>
    </row>
    <row r="16" spans="1:57" ht="13.5" x14ac:dyDescent="0.25">
      <c r="A16" s="11" t="s">
        <v>105</v>
      </c>
      <c r="B16" s="10" t="s">
        <v>9</v>
      </c>
      <c r="C16" s="12">
        <v>18261.900000000001</v>
      </c>
      <c r="D16" s="12">
        <v>284.10000000000002</v>
      </c>
      <c r="E16" s="12">
        <v>253.2</v>
      </c>
      <c r="F16" s="12">
        <v>90.1</v>
      </c>
      <c r="G16" s="12">
        <v>65.7</v>
      </c>
      <c r="H16" s="12">
        <v>97.3</v>
      </c>
      <c r="I16" s="12">
        <v>1681.6</v>
      </c>
      <c r="J16" s="12">
        <v>281</v>
      </c>
      <c r="K16" s="12">
        <v>42.6</v>
      </c>
      <c r="L16" s="12">
        <v>215.1</v>
      </c>
      <c r="M16" s="12">
        <v>96.2</v>
      </c>
      <c r="N16" s="12">
        <v>118.9</v>
      </c>
      <c r="O16" s="12">
        <v>257.39999999999998</v>
      </c>
      <c r="P16" s="12">
        <v>8.5</v>
      </c>
      <c r="Q16" s="12">
        <v>87.8</v>
      </c>
      <c r="R16" s="12">
        <v>100</v>
      </c>
      <c r="S16" s="12">
        <v>61</v>
      </c>
      <c r="T16" s="12">
        <v>226.7</v>
      </c>
      <c r="U16" s="12">
        <v>64.7</v>
      </c>
      <c r="V16" s="12">
        <v>162</v>
      </c>
      <c r="W16" s="12">
        <v>85.6</v>
      </c>
      <c r="X16" s="12">
        <v>51.2</v>
      </c>
      <c r="Y16" s="12">
        <v>34.5</v>
      </c>
      <c r="Z16" s="12">
        <v>143</v>
      </c>
      <c r="AA16" s="12">
        <v>193.4</v>
      </c>
      <c r="AB16" s="12">
        <v>114.9</v>
      </c>
      <c r="AC16" s="12">
        <v>78.5</v>
      </c>
      <c r="AD16" s="12">
        <v>236.8</v>
      </c>
      <c r="AE16" s="12">
        <v>151.6</v>
      </c>
      <c r="AF16" s="12">
        <v>1393.4</v>
      </c>
      <c r="AG16" s="12">
        <v>9148.7999999999993</v>
      </c>
      <c r="AH16" s="12">
        <v>5246.8</v>
      </c>
      <c r="AI16" s="12">
        <v>3113.5</v>
      </c>
      <c r="AJ16" s="12">
        <v>845.7</v>
      </c>
      <c r="AK16" s="12">
        <v>1287.5</v>
      </c>
      <c r="AL16" s="12">
        <v>632.9</v>
      </c>
      <c r="AM16" s="12">
        <v>175.9</v>
      </c>
      <c r="AN16" s="12">
        <v>124.8</v>
      </c>
      <c r="AO16" s="12">
        <v>332.2</v>
      </c>
      <c r="AP16" s="12">
        <v>1083.3</v>
      </c>
      <c r="AQ16" s="12">
        <v>285.60000000000002</v>
      </c>
      <c r="AR16" s="12">
        <v>1900.2</v>
      </c>
      <c r="AS16" s="12">
        <v>5349.3</v>
      </c>
      <c r="AT16" s="12">
        <v>4343.2</v>
      </c>
      <c r="AU16" s="12">
        <v>1069.0999999999999</v>
      </c>
      <c r="AV16" s="12">
        <v>1328.2</v>
      </c>
      <c r="AW16" s="12">
        <v>1945.9</v>
      </c>
      <c r="AX16" s="12">
        <v>1006.1</v>
      </c>
      <c r="AY16" s="12">
        <v>882.6</v>
      </c>
      <c r="AZ16" s="12">
        <v>123.5</v>
      </c>
      <c r="BA16" s="12">
        <v>2086.4</v>
      </c>
      <c r="BB16" s="12">
        <v>14498.1</v>
      </c>
      <c r="BC16" s="12">
        <v>3902</v>
      </c>
      <c r="BD16" s="12">
        <v>15891.5</v>
      </c>
      <c r="BE16" s="12">
        <v>684.1</v>
      </c>
    </row>
    <row r="17" spans="1:57" ht="13.5" x14ac:dyDescent="0.25">
      <c r="A17" s="11" t="s">
        <v>104</v>
      </c>
      <c r="B17" s="10" t="s">
        <v>9</v>
      </c>
      <c r="C17" s="13">
        <v>8009.3</v>
      </c>
      <c r="D17" s="13">
        <v>736.4</v>
      </c>
      <c r="E17" s="13">
        <v>235.9</v>
      </c>
      <c r="F17" s="13">
        <v>6.5</v>
      </c>
      <c r="G17" s="13">
        <v>218.3</v>
      </c>
      <c r="H17" s="13">
        <v>11.1</v>
      </c>
      <c r="I17" s="13">
        <v>896.4</v>
      </c>
      <c r="J17" s="13">
        <v>348.6</v>
      </c>
      <c r="K17" s="13">
        <v>44.6</v>
      </c>
      <c r="L17" s="13">
        <v>122.8</v>
      </c>
      <c r="M17" s="13">
        <v>45.5</v>
      </c>
      <c r="N17" s="13">
        <v>77.3</v>
      </c>
      <c r="O17" s="13">
        <v>173.6</v>
      </c>
      <c r="P17" s="13">
        <v>4.4000000000000004</v>
      </c>
      <c r="Q17" s="13">
        <v>90.7</v>
      </c>
      <c r="R17" s="13">
        <v>40.6</v>
      </c>
      <c r="S17" s="13">
        <v>38</v>
      </c>
      <c r="T17" s="13">
        <v>87</v>
      </c>
      <c r="U17" s="13">
        <v>28.9</v>
      </c>
      <c r="V17" s="13">
        <v>58.1</v>
      </c>
      <c r="W17" s="13">
        <v>25.5</v>
      </c>
      <c r="X17" s="13">
        <v>2.9</v>
      </c>
      <c r="Y17" s="13">
        <v>22.5</v>
      </c>
      <c r="Z17" s="13">
        <v>22.4</v>
      </c>
      <c r="AA17" s="13">
        <v>6</v>
      </c>
      <c r="AB17" s="13">
        <v>3.3</v>
      </c>
      <c r="AC17" s="13">
        <v>2.7</v>
      </c>
      <c r="AD17" s="13">
        <v>65.900000000000006</v>
      </c>
      <c r="AE17" s="13">
        <v>83.3</v>
      </c>
      <c r="AF17" s="13">
        <v>686.7</v>
      </c>
      <c r="AG17" s="13">
        <v>3156.8</v>
      </c>
      <c r="AH17" s="13">
        <v>2356.3000000000002</v>
      </c>
      <c r="AI17" s="13">
        <v>1513.6</v>
      </c>
      <c r="AJ17" s="13">
        <v>529.6</v>
      </c>
      <c r="AK17" s="13">
        <v>313</v>
      </c>
      <c r="AL17" s="13">
        <v>138.80000000000001</v>
      </c>
      <c r="AM17" s="13">
        <v>46.3</v>
      </c>
      <c r="AN17" s="13">
        <v>51.1</v>
      </c>
      <c r="AO17" s="13">
        <v>41.3</v>
      </c>
      <c r="AP17" s="13">
        <v>174.2</v>
      </c>
      <c r="AQ17" s="13">
        <v>66.2</v>
      </c>
      <c r="AR17" s="13">
        <v>421.4</v>
      </c>
      <c r="AS17" s="13">
        <v>2213.6999999999998</v>
      </c>
      <c r="AT17" s="13">
        <v>1541.5</v>
      </c>
      <c r="AU17" s="13">
        <v>449.4</v>
      </c>
      <c r="AV17" s="13">
        <v>667.9</v>
      </c>
      <c r="AW17" s="13">
        <v>424.1</v>
      </c>
      <c r="AX17" s="13">
        <v>672.3</v>
      </c>
      <c r="AY17" s="13">
        <v>672.3</v>
      </c>
      <c r="AZ17" s="13">
        <v>0</v>
      </c>
      <c r="BA17" s="13">
        <v>1215.5999999999999</v>
      </c>
      <c r="BB17" s="13">
        <v>5370.6</v>
      </c>
      <c r="BC17" s="13">
        <v>800.6</v>
      </c>
      <c r="BD17" s="13">
        <v>6057.3</v>
      </c>
      <c r="BE17" s="13">
        <v>141.80000000000001</v>
      </c>
    </row>
    <row r="18" spans="1:57" ht="13.5" x14ac:dyDescent="0.25">
      <c r="A18" s="11" t="s">
        <v>103</v>
      </c>
      <c r="B18" s="10" t="s">
        <v>9</v>
      </c>
      <c r="C18" s="12">
        <v>5181.8999999999996</v>
      </c>
      <c r="D18" s="12">
        <v>163.30000000000001</v>
      </c>
      <c r="E18" s="12">
        <v>34.1</v>
      </c>
      <c r="F18" s="12">
        <v>23.2</v>
      </c>
      <c r="G18" s="12">
        <v>8.4</v>
      </c>
      <c r="H18" s="12">
        <v>2.6</v>
      </c>
      <c r="I18" s="12">
        <v>1371.9</v>
      </c>
      <c r="J18" s="12">
        <v>128.30000000000001</v>
      </c>
      <c r="K18" s="12">
        <v>60.9</v>
      </c>
      <c r="L18" s="12">
        <v>104.7</v>
      </c>
      <c r="M18" s="12">
        <v>58.3</v>
      </c>
      <c r="N18" s="12">
        <v>46.4</v>
      </c>
      <c r="O18" s="12">
        <v>198.2</v>
      </c>
      <c r="P18" s="12">
        <v>1.9</v>
      </c>
      <c r="Q18" s="12">
        <v>42.6</v>
      </c>
      <c r="R18" s="12">
        <v>92.4</v>
      </c>
      <c r="S18" s="12">
        <v>61.3</v>
      </c>
      <c r="T18" s="12">
        <v>250.3</v>
      </c>
      <c r="U18" s="12">
        <v>48.4</v>
      </c>
      <c r="V18" s="12">
        <v>201.9</v>
      </c>
      <c r="W18" s="12">
        <v>156.1</v>
      </c>
      <c r="X18" s="12">
        <v>46.2</v>
      </c>
      <c r="Y18" s="12">
        <v>109.9</v>
      </c>
      <c r="Z18" s="12">
        <v>136.4</v>
      </c>
      <c r="AA18" s="12">
        <v>205.6</v>
      </c>
      <c r="AB18" s="12">
        <v>180</v>
      </c>
      <c r="AC18" s="12">
        <v>25.6</v>
      </c>
      <c r="AD18" s="12">
        <v>131.4</v>
      </c>
      <c r="AE18" s="12">
        <v>94.6</v>
      </c>
      <c r="AF18" s="12">
        <v>409.6</v>
      </c>
      <c r="AG18" s="12">
        <v>2011.3</v>
      </c>
      <c r="AH18" s="12">
        <v>1242.9000000000001</v>
      </c>
      <c r="AI18" s="12">
        <v>729.7</v>
      </c>
      <c r="AJ18" s="12">
        <v>318.10000000000002</v>
      </c>
      <c r="AK18" s="12">
        <v>195.1</v>
      </c>
      <c r="AL18" s="12">
        <v>136.30000000000001</v>
      </c>
      <c r="AM18" s="12">
        <v>28.6</v>
      </c>
      <c r="AN18" s="12">
        <v>19.2</v>
      </c>
      <c r="AO18" s="12">
        <v>88.5</v>
      </c>
      <c r="AP18" s="12">
        <v>95</v>
      </c>
      <c r="AQ18" s="12">
        <v>95.2</v>
      </c>
      <c r="AR18" s="12">
        <v>441.8</v>
      </c>
      <c r="AS18" s="12">
        <v>1097.0999999999999</v>
      </c>
      <c r="AT18" s="12">
        <v>913.7</v>
      </c>
      <c r="AU18" s="12">
        <v>291.7</v>
      </c>
      <c r="AV18" s="12">
        <v>299.60000000000002</v>
      </c>
      <c r="AW18" s="12">
        <v>322.5</v>
      </c>
      <c r="AX18" s="12">
        <v>183.4</v>
      </c>
      <c r="AY18" s="12">
        <v>174.6</v>
      </c>
      <c r="AZ18" s="12">
        <v>8.8000000000000007</v>
      </c>
      <c r="BA18" s="12">
        <v>1500.7</v>
      </c>
      <c r="BB18" s="12">
        <v>3108.4</v>
      </c>
      <c r="BC18" s="12">
        <v>768.4</v>
      </c>
      <c r="BD18" s="12">
        <v>3518</v>
      </c>
      <c r="BE18" s="12">
        <v>182.6</v>
      </c>
    </row>
    <row r="19" spans="1:57" ht="13.5" x14ac:dyDescent="0.25">
      <c r="A19" s="11" t="s">
        <v>102</v>
      </c>
      <c r="B19" s="10" t="s">
        <v>9</v>
      </c>
      <c r="C19" s="13">
        <v>2828.7</v>
      </c>
      <c r="D19" s="13">
        <v>68</v>
      </c>
      <c r="E19" s="13">
        <v>4.2</v>
      </c>
      <c r="F19" s="13">
        <v>2.2000000000000002</v>
      </c>
      <c r="G19" s="13">
        <v>1.1000000000000001</v>
      </c>
      <c r="H19" s="13">
        <v>0.9</v>
      </c>
      <c r="I19" s="13">
        <v>283.60000000000002</v>
      </c>
      <c r="J19" s="13">
        <v>48.3</v>
      </c>
      <c r="K19" s="13">
        <v>5.4</v>
      </c>
      <c r="L19" s="13">
        <v>19.600000000000001</v>
      </c>
      <c r="M19" s="13">
        <v>8</v>
      </c>
      <c r="N19" s="13">
        <v>11.6</v>
      </c>
      <c r="O19" s="13">
        <v>59.5</v>
      </c>
      <c r="P19" s="13">
        <v>0.6</v>
      </c>
      <c r="Q19" s="13">
        <v>34.1</v>
      </c>
      <c r="R19" s="13">
        <v>12.6</v>
      </c>
      <c r="S19" s="13">
        <v>12.2</v>
      </c>
      <c r="T19" s="13">
        <v>38.6</v>
      </c>
      <c r="U19" s="13">
        <v>4.7</v>
      </c>
      <c r="V19" s="13">
        <v>33.9</v>
      </c>
      <c r="W19" s="13">
        <v>24.6</v>
      </c>
      <c r="X19" s="13">
        <v>15</v>
      </c>
      <c r="Y19" s="13">
        <v>9.5</v>
      </c>
      <c r="Z19" s="13">
        <v>51.9</v>
      </c>
      <c r="AA19" s="13">
        <v>6.1</v>
      </c>
      <c r="AB19" s="13">
        <v>3.6</v>
      </c>
      <c r="AC19" s="13">
        <v>2.4</v>
      </c>
      <c r="AD19" s="13">
        <v>29.7</v>
      </c>
      <c r="AE19" s="13">
        <v>21.7</v>
      </c>
      <c r="AF19" s="13">
        <v>172.7</v>
      </c>
      <c r="AG19" s="13">
        <v>1241.2</v>
      </c>
      <c r="AH19" s="13">
        <v>722.3</v>
      </c>
      <c r="AI19" s="13">
        <v>456.5</v>
      </c>
      <c r="AJ19" s="13">
        <v>142.5</v>
      </c>
      <c r="AK19" s="13">
        <v>123.3</v>
      </c>
      <c r="AL19" s="13">
        <v>101.2</v>
      </c>
      <c r="AM19" s="13">
        <v>37.5</v>
      </c>
      <c r="AN19" s="13">
        <v>13.3</v>
      </c>
      <c r="AO19" s="13">
        <v>50.4</v>
      </c>
      <c r="AP19" s="13">
        <v>78.400000000000006</v>
      </c>
      <c r="AQ19" s="13">
        <v>45.3</v>
      </c>
      <c r="AR19" s="13">
        <v>294</v>
      </c>
      <c r="AS19" s="13">
        <v>1037.3</v>
      </c>
      <c r="AT19" s="13">
        <v>885.9</v>
      </c>
      <c r="AU19" s="13">
        <v>150.4</v>
      </c>
      <c r="AV19" s="13">
        <v>230.1</v>
      </c>
      <c r="AW19" s="13">
        <v>505.4</v>
      </c>
      <c r="AX19" s="13">
        <v>151.4</v>
      </c>
      <c r="AY19" s="13">
        <v>126.3</v>
      </c>
      <c r="AZ19" s="13">
        <v>25.1</v>
      </c>
      <c r="BA19" s="13">
        <v>309.5</v>
      </c>
      <c r="BB19" s="13">
        <v>2278.5</v>
      </c>
      <c r="BC19" s="13">
        <v>518.79999999999995</v>
      </c>
      <c r="BD19" s="13">
        <v>2451.1999999999998</v>
      </c>
      <c r="BE19" s="13">
        <v>116.2</v>
      </c>
    </row>
    <row r="20" spans="1:57" ht="13.5" x14ac:dyDescent="0.25">
      <c r="A20" s="11" t="s">
        <v>101</v>
      </c>
      <c r="B20" s="10" t="s">
        <v>9</v>
      </c>
      <c r="C20" s="12">
        <v>622.9</v>
      </c>
      <c r="D20" s="12">
        <v>24.3</v>
      </c>
      <c r="E20" s="12">
        <v>3.1</v>
      </c>
      <c r="F20" s="12">
        <v>2</v>
      </c>
      <c r="G20" s="12">
        <v>1.1000000000000001</v>
      </c>
      <c r="H20" s="12">
        <v>0</v>
      </c>
      <c r="I20" s="12">
        <v>117.9</v>
      </c>
      <c r="J20" s="12">
        <v>15.3</v>
      </c>
      <c r="K20" s="12">
        <v>13.4</v>
      </c>
      <c r="L20" s="12">
        <v>24.7</v>
      </c>
      <c r="M20" s="12">
        <v>19</v>
      </c>
      <c r="N20" s="12">
        <v>5.7</v>
      </c>
      <c r="O20" s="12">
        <v>13.1</v>
      </c>
      <c r="P20" s="12">
        <v>1.7</v>
      </c>
      <c r="Q20" s="12">
        <v>3</v>
      </c>
      <c r="R20" s="12">
        <v>3.7</v>
      </c>
      <c r="S20" s="12">
        <v>4.7</v>
      </c>
      <c r="T20" s="12">
        <v>15.9</v>
      </c>
      <c r="U20" s="12">
        <v>0.3</v>
      </c>
      <c r="V20" s="12">
        <v>15.6</v>
      </c>
      <c r="W20" s="12">
        <v>13.4</v>
      </c>
      <c r="X20" s="12">
        <v>6.7</v>
      </c>
      <c r="Y20" s="12">
        <v>6.7</v>
      </c>
      <c r="Z20" s="12">
        <v>2.5</v>
      </c>
      <c r="AA20" s="12">
        <v>3.5</v>
      </c>
      <c r="AB20" s="12">
        <v>2.7</v>
      </c>
      <c r="AC20" s="12">
        <v>0.8</v>
      </c>
      <c r="AD20" s="12">
        <v>16.100000000000001</v>
      </c>
      <c r="AE20" s="12">
        <v>10.5</v>
      </c>
      <c r="AF20" s="12">
        <v>51.9</v>
      </c>
      <c r="AG20" s="12">
        <v>240.9</v>
      </c>
      <c r="AH20" s="12">
        <v>151.9</v>
      </c>
      <c r="AI20" s="12">
        <v>83.7</v>
      </c>
      <c r="AJ20" s="12">
        <v>42.7</v>
      </c>
      <c r="AK20" s="12">
        <v>25.5</v>
      </c>
      <c r="AL20" s="12">
        <v>26.3</v>
      </c>
      <c r="AM20" s="12">
        <v>6</v>
      </c>
      <c r="AN20" s="12">
        <v>6</v>
      </c>
      <c r="AO20" s="12">
        <v>14.3</v>
      </c>
      <c r="AP20" s="12">
        <v>9.4</v>
      </c>
      <c r="AQ20" s="12">
        <v>10.3</v>
      </c>
      <c r="AR20" s="12">
        <v>43</v>
      </c>
      <c r="AS20" s="12">
        <v>174.3</v>
      </c>
      <c r="AT20" s="12">
        <v>143.80000000000001</v>
      </c>
      <c r="AU20" s="12">
        <v>44.7</v>
      </c>
      <c r="AV20" s="12">
        <v>60.5</v>
      </c>
      <c r="AW20" s="12">
        <v>38.6</v>
      </c>
      <c r="AX20" s="12">
        <v>30.5</v>
      </c>
      <c r="AY20" s="12">
        <v>30.5</v>
      </c>
      <c r="AZ20" s="12">
        <v>0</v>
      </c>
      <c r="BA20" s="12">
        <v>131.5</v>
      </c>
      <c r="BB20" s="12">
        <v>415.2</v>
      </c>
      <c r="BC20" s="12">
        <v>89</v>
      </c>
      <c r="BD20" s="12">
        <v>467.1</v>
      </c>
      <c r="BE20" s="12">
        <v>33</v>
      </c>
    </row>
    <row r="21" spans="1:57" ht="13.5" x14ac:dyDescent="0.25">
      <c r="A21" s="11" t="s">
        <v>100</v>
      </c>
      <c r="B21" s="10" t="s">
        <v>9</v>
      </c>
      <c r="C21" s="13">
        <v>2504.1</v>
      </c>
      <c r="D21" s="13">
        <v>108.3</v>
      </c>
      <c r="E21" s="13">
        <v>6.1</v>
      </c>
      <c r="F21" s="13">
        <v>0.2</v>
      </c>
      <c r="G21" s="13">
        <v>5.2</v>
      </c>
      <c r="H21" s="13">
        <v>0.7</v>
      </c>
      <c r="I21" s="13">
        <v>338.3</v>
      </c>
      <c r="J21" s="13">
        <v>37.6</v>
      </c>
      <c r="K21" s="13">
        <v>10.1</v>
      </c>
      <c r="L21" s="13">
        <v>50.7</v>
      </c>
      <c r="M21" s="13">
        <v>21.4</v>
      </c>
      <c r="N21" s="13">
        <v>29.3</v>
      </c>
      <c r="O21" s="13">
        <v>47.2</v>
      </c>
      <c r="P21" s="13">
        <v>2.9</v>
      </c>
      <c r="Q21" s="13">
        <v>17.600000000000001</v>
      </c>
      <c r="R21" s="13">
        <v>13.3</v>
      </c>
      <c r="S21" s="13">
        <v>13.4</v>
      </c>
      <c r="T21" s="13">
        <v>57.6</v>
      </c>
      <c r="U21" s="13">
        <v>13.9</v>
      </c>
      <c r="V21" s="13">
        <v>43.7</v>
      </c>
      <c r="W21" s="13">
        <v>41</v>
      </c>
      <c r="X21" s="13">
        <v>24</v>
      </c>
      <c r="Y21" s="13">
        <v>17</v>
      </c>
      <c r="Z21" s="13">
        <v>46.7</v>
      </c>
      <c r="AA21" s="13">
        <v>14.1</v>
      </c>
      <c r="AB21" s="13">
        <v>7</v>
      </c>
      <c r="AC21" s="13">
        <v>7.1</v>
      </c>
      <c r="AD21" s="13">
        <v>33.299999999999997</v>
      </c>
      <c r="AE21" s="13">
        <v>25.4</v>
      </c>
      <c r="AF21" s="13">
        <v>191.3</v>
      </c>
      <c r="AG21" s="13">
        <v>980.4</v>
      </c>
      <c r="AH21" s="13">
        <v>526.79999999999995</v>
      </c>
      <c r="AI21" s="13">
        <v>296.10000000000002</v>
      </c>
      <c r="AJ21" s="13">
        <v>147.6</v>
      </c>
      <c r="AK21" s="13">
        <v>83.1</v>
      </c>
      <c r="AL21" s="13">
        <v>100</v>
      </c>
      <c r="AM21" s="13">
        <v>27</v>
      </c>
      <c r="AN21" s="13">
        <v>12.5</v>
      </c>
      <c r="AO21" s="13">
        <v>60.5</v>
      </c>
      <c r="AP21" s="13">
        <v>45</v>
      </c>
      <c r="AQ21" s="13">
        <v>24.8</v>
      </c>
      <c r="AR21" s="13">
        <v>283.8</v>
      </c>
      <c r="AS21" s="13">
        <v>854.3</v>
      </c>
      <c r="AT21" s="13">
        <v>716.8</v>
      </c>
      <c r="AU21" s="13">
        <v>164.7</v>
      </c>
      <c r="AV21" s="13">
        <v>162.1</v>
      </c>
      <c r="AW21" s="13">
        <v>390</v>
      </c>
      <c r="AX21" s="13">
        <v>137.5</v>
      </c>
      <c r="AY21" s="13">
        <v>124.2</v>
      </c>
      <c r="AZ21" s="13">
        <v>13.3</v>
      </c>
      <c r="BA21" s="13">
        <v>369.8</v>
      </c>
      <c r="BB21" s="13">
        <v>1834.7</v>
      </c>
      <c r="BC21" s="13">
        <v>453.6</v>
      </c>
      <c r="BD21" s="13">
        <v>2026</v>
      </c>
      <c r="BE21" s="13">
        <v>124</v>
      </c>
    </row>
    <row r="22" spans="1:57" ht="13.5" x14ac:dyDescent="0.25">
      <c r="A22" s="11" t="s">
        <v>99</v>
      </c>
      <c r="B22" s="10" t="s">
        <v>9</v>
      </c>
      <c r="C22" s="12">
        <v>27390.799999999999</v>
      </c>
      <c r="D22" s="12">
        <v>761.2</v>
      </c>
      <c r="E22" s="12">
        <v>17</v>
      </c>
      <c r="F22" s="12">
        <v>0.2</v>
      </c>
      <c r="G22" s="12">
        <v>16.399999999999999</v>
      </c>
      <c r="H22" s="12">
        <v>0.3</v>
      </c>
      <c r="I22" s="12">
        <v>2600.4</v>
      </c>
      <c r="J22" s="12">
        <v>618.6</v>
      </c>
      <c r="K22" s="12">
        <v>100.3</v>
      </c>
      <c r="L22" s="12">
        <v>189.2</v>
      </c>
      <c r="M22" s="12">
        <v>61.7</v>
      </c>
      <c r="N22" s="12">
        <v>127.5</v>
      </c>
      <c r="O22" s="12">
        <v>417.3</v>
      </c>
      <c r="P22" s="12">
        <v>9.1</v>
      </c>
      <c r="Q22" s="12">
        <v>156.69999999999999</v>
      </c>
      <c r="R22" s="12">
        <v>153.4</v>
      </c>
      <c r="S22" s="12">
        <v>98</v>
      </c>
      <c r="T22" s="12">
        <v>386.4</v>
      </c>
      <c r="U22" s="12">
        <v>82.5</v>
      </c>
      <c r="V22" s="12">
        <v>303.89999999999998</v>
      </c>
      <c r="W22" s="12">
        <v>171.4</v>
      </c>
      <c r="X22" s="12">
        <v>86.6</v>
      </c>
      <c r="Y22" s="12">
        <v>84.8</v>
      </c>
      <c r="Z22" s="12">
        <v>149.30000000000001</v>
      </c>
      <c r="AA22" s="12">
        <v>185.8</v>
      </c>
      <c r="AB22" s="12">
        <v>107.9</v>
      </c>
      <c r="AC22" s="12">
        <v>77.900000000000006</v>
      </c>
      <c r="AD22" s="12">
        <v>382.1</v>
      </c>
      <c r="AE22" s="12">
        <v>292.5</v>
      </c>
      <c r="AF22" s="12">
        <v>1770.6</v>
      </c>
      <c r="AG22" s="12">
        <v>12160.3</v>
      </c>
      <c r="AH22" s="12">
        <v>6234.5</v>
      </c>
      <c r="AI22" s="12">
        <v>3704.4</v>
      </c>
      <c r="AJ22" s="12">
        <v>1358.3</v>
      </c>
      <c r="AK22" s="12">
        <v>1171.9000000000001</v>
      </c>
      <c r="AL22" s="12">
        <v>826.6</v>
      </c>
      <c r="AM22" s="12">
        <v>210.6</v>
      </c>
      <c r="AN22" s="12">
        <v>115.2</v>
      </c>
      <c r="AO22" s="12">
        <v>500.8</v>
      </c>
      <c r="AP22" s="12">
        <v>786.2</v>
      </c>
      <c r="AQ22" s="12">
        <v>354.4</v>
      </c>
      <c r="AR22" s="12">
        <v>3958.5</v>
      </c>
      <c r="AS22" s="12">
        <v>9788.7999999999993</v>
      </c>
      <c r="AT22" s="12">
        <v>8275.7000000000007</v>
      </c>
      <c r="AU22" s="12">
        <v>2439.4</v>
      </c>
      <c r="AV22" s="12">
        <v>1966.9</v>
      </c>
      <c r="AW22" s="12">
        <v>3869.4</v>
      </c>
      <c r="AX22" s="12">
        <v>1513.1</v>
      </c>
      <c r="AY22" s="12">
        <v>1347.3</v>
      </c>
      <c r="AZ22" s="12">
        <v>165.8</v>
      </c>
      <c r="BA22" s="12">
        <v>2909.9</v>
      </c>
      <c r="BB22" s="12">
        <v>21949.1</v>
      </c>
      <c r="BC22" s="12">
        <v>5925.8</v>
      </c>
      <c r="BD22" s="12">
        <v>23719.7</v>
      </c>
      <c r="BE22" s="12">
        <v>913.2</v>
      </c>
    </row>
    <row r="23" spans="1:57" ht="13.5" x14ac:dyDescent="0.25">
      <c r="A23" s="11" t="s">
        <v>98</v>
      </c>
      <c r="B23" s="10" t="s">
        <v>9</v>
      </c>
      <c r="C23" s="13">
        <v>43069</v>
      </c>
      <c r="D23" s="13">
        <v>637</v>
      </c>
      <c r="E23" s="13">
        <v>58</v>
      </c>
      <c r="F23" s="13">
        <v>21.3</v>
      </c>
      <c r="G23" s="13">
        <v>33.799999999999997</v>
      </c>
      <c r="H23" s="13">
        <v>3</v>
      </c>
      <c r="I23" s="13">
        <v>7518</v>
      </c>
      <c r="J23" s="13">
        <v>930</v>
      </c>
      <c r="K23" s="13">
        <v>155</v>
      </c>
      <c r="L23" s="13">
        <v>446</v>
      </c>
      <c r="M23" s="13">
        <v>135</v>
      </c>
      <c r="N23" s="13">
        <v>311</v>
      </c>
      <c r="O23" s="13">
        <v>1174</v>
      </c>
      <c r="P23" s="13">
        <v>18</v>
      </c>
      <c r="Q23" s="13">
        <v>480</v>
      </c>
      <c r="R23" s="13">
        <v>434</v>
      </c>
      <c r="S23" s="13">
        <v>242</v>
      </c>
      <c r="T23" s="13">
        <v>1162</v>
      </c>
      <c r="U23" s="13">
        <v>268</v>
      </c>
      <c r="V23" s="13">
        <v>894</v>
      </c>
      <c r="W23" s="13">
        <v>847</v>
      </c>
      <c r="X23" s="13">
        <v>351</v>
      </c>
      <c r="Y23" s="13">
        <v>496</v>
      </c>
      <c r="Z23" s="13">
        <v>1146</v>
      </c>
      <c r="AA23" s="13">
        <v>1008</v>
      </c>
      <c r="AB23" s="13">
        <v>871</v>
      </c>
      <c r="AC23" s="13">
        <v>137</v>
      </c>
      <c r="AD23" s="13">
        <v>650</v>
      </c>
      <c r="AE23" s="13">
        <v>516</v>
      </c>
      <c r="AF23" s="13">
        <v>2427</v>
      </c>
      <c r="AG23" s="13">
        <v>18487</v>
      </c>
      <c r="AH23" s="13">
        <v>9846</v>
      </c>
      <c r="AI23" s="13">
        <v>5872</v>
      </c>
      <c r="AJ23" s="13">
        <v>2139</v>
      </c>
      <c r="AK23" s="13">
        <v>1835</v>
      </c>
      <c r="AL23" s="13">
        <v>1218</v>
      </c>
      <c r="AM23" s="13">
        <v>324</v>
      </c>
      <c r="AN23" s="13">
        <v>124</v>
      </c>
      <c r="AO23" s="13">
        <v>770</v>
      </c>
      <c r="AP23" s="13">
        <v>1187</v>
      </c>
      <c r="AQ23" s="13">
        <v>467</v>
      </c>
      <c r="AR23" s="13">
        <v>5769</v>
      </c>
      <c r="AS23" s="13">
        <v>13426</v>
      </c>
      <c r="AT23" s="13">
        <v>10486</v>
      </c>
      <c r="AU23" s="13">
        <v>2540</v>
      </c>
      <c r="AV23" s="13">
        <v>2401</v>
      </c>
      <c r="AW23" s="13">
        <v>5545</v>
      </c>
      <c r="AX23" s="13">
        <v>2940</v>
      </c>
      <c r="AY23" s="13">
        <v>2103</v>
      </c>
      <c r="AZ23" s="13">
        <v>837</v>
      </c>
      <c r="BA23" s="13">
        <v>8092</v>
      </c>
      <c r="BB23" s="13">
        <v>31913</v>
      </c>
      <c r="BC23" s="13">
        <v>8641</v>
      </c>
      <c r="BD23" s="13">
        <v>34340</v>
      </c>
      <c r="BE23" s="13">
        <v>1569</v>
      </c>
    </row>
    <row r="24" spans="1:57" ht="13.5" x14ac:dyDescent="0.25">
      <c r="A24" s="11" t="s">
        <v>97</v>
      </c>
      <c r="B24" s="10" t="s">
        <v>9</v>
      </c>
      <c r="C24" s="12">
        <v>4064</v>
      </c>
      <c r="D24" s="12">
        <v>473.1</v>
      </c>
      <c r="E24" s="12">
        <v>10.1</v>
      </c>
      <c r="F24" s="12">
        <v>0.6</v>
      </c>
      <c r="G24" s="12">
        <v>9</v>
      </c>
      <c r="H24" s="12">
        <v>0.6</v>
      </c>
      <c r="I24" s="12">
        <v>330</v>
      </c>
      <c r="J24" s="12">
        <v>103.8</v>
      </c>
      <c r="K24" s="12">
        <v>31.1</v>
      </c>
      <c r="L24" s="12">
        <v>28.8</v>
      </c>
      <c r="M24" s="12">
        <v>11.8</v>
      </c>
      <c r="N24" s="12">
        <v>17.100000000000001</v>
      </c>
      <c r="O24" s="12">
        <v>57.5</v>
      </c>
      <c r="P24" s="12">
        <v>3.9</v>
      </c>
      <c r="Q24" s="12">
        <v>23.7</v>
      </c>
      <c r="R24" s="12">
        <v>14.1</v>
      </c>
      <c r="S24" s="12">
        <v>15.8</v>
      </c>
      <c r="T24" s="12">
        <v>47.4</v>
      </c>
      <c r="U24" s="12">
        <v>15</v>
      </c>
      <c r="V24" s="12">
        <v>32.4</v>
      </c>
      <c r="W24" s="12">
        <v>11.4</v>
      </c>
      <c r="X24" s="12">
        <v>3.6</v>
      </c>
      <c r="Y24" s="12">
        <v>7.8</v>
      </c>
      <c r="Z24" s="12">
        <v>14.2</v>
      </c>
      <c r="AA24" s="12">
        <v>6.3</v>
      </c>
      <c r="AB24" s="12">
        <v>2.1</v>
      </c>
      <c r="AC24" s="12">
        <v>4.2</v>
      </c>
      <c r="AD24" s="12">
        <v>29.6</v>
      </c>
      <c r="AE24" s="12">
        <v>42.4</v>
      </c>
      <c r="AF24" s="12">
        <v>196.6</v>
      </c>
      <c r="AG24" s="12">
        <v>1849.3</v>
      </c>
      <c r="AH24" s="12">
        <v>1335.8</v>
      </c>
      <c r="AI24" s="12">
        <v>816.9</v>
      </c>
      <c r="AJ24" s="12">
        <v>187.9</v>
      </c>
      <c r="AK24" s="12">
        <v>330.9</v>
      </c>
      <c r="AL24" s="12">
        <v>80.8</v>
      </c>
      <c r="AM24" s="12">
        <v>33.9</v>
      </c>
      <c r="AN24" s="12">
        <v>23.3</v>
      </c>
      <c r="AO24" s="12">
        <v>23.6</v>
      </c>
      <c r="AP24" s="12">
        <v>79.8</v>
      </c>
      <c r="AQ24" s="12">
        <v>9.1</v>
      </c>
      <c r="AR24" s="12">
        <v>343.8</v>
      </c>
      <c r="AS24" s="12">
        <v>1162.4000000000001</v>
      </c>
      <c r="AT24" s="12">
        <v>875.7</v>
      </c>
      <c r="AU24" s="12">
        <v>365.5</v>
      </c>
      <c r="AV24" s="12">
        <v>294</v>
      </c>
      <c r="AW24" s="12">
        <v>216.2</v>
      </c>
      <c r="AX24" s="12">
        <v>286.7</v>
      </c>
      <c r="AY24" s="12">
        <v>239.8</v>
      </c>
      <c r="AZ24" s="12">
        <v>46.9</v>
      </c>
      <c r="BA24" s="12">
        <v>382.6</v>
      </c>
      <c r="BB24" s="12">
        <v>3011.8</v>
      </c>
      <c r="BC24" s="12">
        <v>513.5</v>
      </c>
      <c r="BD24" s="12">
        <v>3208.4</v>
      </c>
      <c r="BE24" s="12">
        <v>84.4</v>
      </c>
    </row>
    <row r="25" spans="1:57" ht="13.5" x14ac:dyDescent="0.25">
      <c r="A25" s="11" t="s">
        <v>96</v>
      </c>
      <c r="B25" s="10" t="s">
        <v>9</v>
      </c>
      <c r="C25" s="13">
        <v>4308</v>
      </c>
      <c r="D25" s="13">
        <v>273.8</v>
      </c>
      <c r="E25" s="13">
        <v>6</v>
      </c>
      <c r="F25" s="13">
        <v>0.3</v>
      </c>
      <c r="G25" s="13">
        <v>4</v>
      </c>
      <c r="H25" s="13">
        <v>1.7</v>
      </c>
      <c r="I25" s="13">
        <v>775.6</v>
      </c>
      <c r="J25" s="13">
        <v>121.4</v>
      </c>
      <c r="K25" s="13">
        <v>52.6</v>
      </c>
      <c r="L25" s="13">
        <v>53.9</v>
      </c>
      <c r="M25" s="13">
        <v>20.7</v>
      </c>
      <c r="N25" s="13">
        <v>33.1</v>
      </c>
      <c r="O25" s="13">
        <v>118.4</v>
      </c>
      <c r="P25" s="13">
        <v>7.3</v>
      </c>
      <c r="Q25" s="13">
        <v>36.6</v>
      </c>
      <c r="R25" s="13">
        <v>48.7</v>
      </c>
      <c r="S25" s="13">
        <v>25.8</v>
      </c>
      <c r="T25" s="13">
        <v>93</v>
      </c>
      <c r="U25" s="13">
        <v>16.5</v>
      </c>
      <c r="V25" s="13">
        <v>76.5</v>
      </c>
      <c r="W25" s="13">
        <v>108</v>
      </c>
      <c r="X25" s="13">
        <v>67.099999999999994</v>
      </c>
      <c r="Y25" s="13">
        <v>40.9</v>
      </c>
      <c r="Z25" s="13">
        <v>60.2</v>
      </c>
      <c r="AA25" s="13">
        <v>95.6</v>
      </c>
      <c r="AB25" s="13">
        <v>89.2</v>
      </c>
      <c r="AC25" s="13">
        <v>6.4</v>
      </c>
      <c r="AD25" s="13">
        <v>72.599999999999994</v>
      </c>
      <c r="AE25" s="13">
        <v>76</v>
      </c>
      <c r="AF25" s="13">
        <v>269.2</v>
      </c>
      <c r="AG25" s="13">
        <v>1735.1</v>
      </c>
      <c r="AH25" s="13">
        <v>1020.2</v>
      </c>
      <c r="AI25" s="13">
        <v>612</v>
      </c>
      <c r="AJ25" s="13">
        <v>252.9</v>
      </c>
      <c r="AK25" s="13">
        <v>155.30000000000001</v>
      </c>
      <c r="AL25" s="13">
        <v>122.1</v>
      </c>
      <c r="AM25" s="13">
        <v>30.2</v>
      </c>
      <c r="AN25" s="13">
        <v>21.4</v>
      </c>
      <c r="AO25" s="13">
        <v>70.599999999999994</v>
      </c>
      <c r="AP25" s="13">
        <v>89.5</v>
      </c>
      <c r="AQ25" s="13">
        <v>65.599999999999994</v>
      </c>
      <c r="AR25" s="13">
        <v>437.5</v>
      </c>
      <c r="AS25" s="13">
        <v>1172.4000000000001</v>
      </c>
      <c r="AT25" s="13">
        <v>985.5</v>
      </c>
      <c r="AU25" s="13">
        <v>424.6</v>
      </c>
      <c r="AV25" s="13">
        <v>266.89999999999998</v>
      </c>
      <c r="AW25" s="13">
        <v>294.10000000000002</v>
      </c>
      <c r="AX25" s="13">
        <v>186.9</v>
      </c>
      <c r="AY25" s="13">
        <v>180</v>
      </c>
      <c r="AZ25" s="13">
        <v>6.9</v>
      </c>
      <c r="BA25" s="13">
        <v>857.7</v>
      </c>
      <c r="BB25" s="13">
        <v>2907.5</v>
      </c>
      <c r="BC25" s="13">
        <v>714.9</v>
      </c>
      <c r="BD25" s="13">
        <v>3176.6</v>
      </c>
      <c r="BE25" s="13">
        <v>189.2</v>
      </c>
    </row>
    <row r="26" spans="1:57" ht="13.5" x14ac:dyDescent="0.25">
      <c r="A26" s="11" t="s">
        <v>95</v>
      </c>
      <c r="B26" s="10" t="s">
        <v>9</v>
      </c>
      <c r="C26" s="12">
        <v>183.7</v>
      </c>
      <c r="D26" s="12">
        <v>7.8</v>
      </c>
      <c r="E26" s="12">
        <v>0.2</v>
      </c>
      <c r="F26" s="12">
        <v>0</v>
      </c>
      <c r="G26" s="12">
        <v>0.2</v>
      </c>
      <c r="H26" s="12">
        <v>0</v>
      </c>
      <c r="I26" s="12">
        <v>18.899999999999999</v>
      </c>
      <c r="J26" s="12">
        <v>7.7</v>
      </c>
      <c r="K26" s="12">
        <v>0.4</v>
      </c>
      <c r="L26" s="12">
        <v>1</v>
      </c>
      <c r="M26" s="12">
        <v>0.2</v>
      </c>
      <c r="N26" s="12">
        <v>0.8</v>
      </c>
      <c r="O26" s="12">
        <v>2.1</v>
      </c>
      <c r="P26" s="12">
        <v>0</v>
      </c>
      <c r="Q26" s="12">
        <v>1</v>
      </c>
      <c r="R26" s="12">
        <v>0.3</v>
      </c>
      <c r="S26" s="12">
        <v>0.8</v>
      </c>
      <c r="T26" s="12">
        <v>3.7</v>
      </c>
      <c r="U26" s="12">
        <v>2.2000000000000002</v>
      </c>
      <c r="V26" s="12">
        <v>1.5</v>
      </c>
      <c r="W26" s="12">
        <v>0.3</v>
      </c>
      <c r="X26" s="12">
        <v>0.1</v>
      </c>
      <c r="Y26" s="12">
        <v>0.2</v>
      </c>
      <c r="Z26" s="12">
        <v>1</v>
      </c>
      <c r="AA26" s="12">
        <v>0.2</v>
      </c>
      <c r="AB26" s="12">
        <v>0.1</v>
      </c>
      <c r="AC26" s="12">
        <v>0.1</v>
      </c>
      <c r="AD26" s="12">
        <v>2.5</v>
      </c>
      <c r="AE26" s="12">
        <v>2.2999999999999998</v>
      </c>
      <c r="AF26" s="12">
        <v>11.4</v>
      </c>
      <c r="AG26" s="12">
        <v>80</v>
      </c>
      <c r="AH26" s="12">
        <v>46.5</v>
      </c>
      <c r="AI26" s="12">
        <v>23.8</v>
      </c>
      <c r="AJ26" s="12">
        <v>11.5</v>
      </c>
      <c r="AK26" s="12">
        <v>11.1</v>
      </c>
      <c r="AL26" s="12">
        <v>9.3000000000000007</v>
      </c>
      <c r="AM26" s="12">
        <v>3.5</v>
      </c>
      <c r="AN26" s="12">
        <v>1.2</v>
      </c>
      <c r="AO26" s="12">
        <v>4.7</v>
      </c>
      <c r="AP26" s="12">
        <v>6.4</v>
      </c>
      <c r="AQ26" s="12">
        <v>0.9</v>
      </c>
      <c r="AR26" s="12">
        <v>16.899999999999999</v>
      </c>
      <c r="AS26" s="12">
        <v>63</v>
      </c>
      <c r="AT26" s="12">
        <v>52</v>
      </c>
      <c r="AU26" s="12">
        <v>7.4</v>
      </c>
      <c r="AV26" s="12">
        <v>23.6</v>
      </c>
      <c r="AW26" s="12">
        <v>21</v>
      </c>
      <c r="AX26" s="12">
        <v>11</v>
      </c>
      <c r="AY26" s="12">
        <v>11</v>
      </c>
      <c r="AZ26" s="12">
        <v>0</v>
      </c>
      <c r="BA26" s="12">
        <v>21.4</v>
      </c>
      <c r="BB26" s="12">
        <v>143</v>
      </c>
      <c r="BC26" s="12">
        <v>33.6</v>
      </c>
      <c r="BD26" s="12">
        <v>154.5</v>
      </c>
      <c r="BE26" s="12">
        <v>9.4</v>
      </c>
    </row>
    <row r="27" spans="1:57" ht="13.5" x14ac:dyDescent="0.25">
      <c r="A27" s="11" t="s">
        <v>94</v>
      </c>
      <c r="B27" s="10" t="s">
        <v>9</v>
      </c>
      <c r="C27" s="13">
        <v>1989.4</v>
      </c>
      <c r="D27" s="13">
        <v>110.2</v>
      </c>
      <c r="E27" s="13">
        <v>4.5999999999999996</v>
      </c>
      <c r="F27" s="13">
        <v>0.1</v>
      </c>
      <c r="G27" s="13">
        <v>4.4000000000000004</v>
      </c>
      <c r="H27" s="13">
        <v>0.1</v>
      </c>
      <c r="I27" s="13">
        <v>202.9</v>
      </c>
      <c r="J27" s="13">
        <v>49.2</v>
      </c>
      <c r="K27" s="13">
        <v>4.5999999999999996</v>
      </c>
      <c r="L27" s="13">
        <v>13.2</v>
      </c>
      <c r="M27" s="13">
        <v>3.7</v>
      </c>
      <c r="N27" s="13">
        <v>9.5</v>
      </c>
      <c r="O27" s="13">
        <v>41.7</v>
      </c>
      <c r="P27" s="13">
        <v>0.2</v>
      </c>
      <c r="Q27" s="13">
        <v>25.7</v>
      </c>
      <c r="R27" s="13">
        <v>7.9</v>
      </c>
      <c r="S27" s="13">
        <v>8</v>
      </c>
      <c r="T27" s="13">
        <v>17</v>
      </c>
      <c r="U27" s="13">
        <v>4.8</v>
      </c>
      <c r="V27" s="13">
        <v>12.2</v>
      </c>
      <c r="W27" s="13">
        <v>23.1</v>
      </c>
      <c r="X27" s="13">
        <v>19.100000000000001</v>
      </c>
      <c r="Y27" s="13">
        <v>4</v>
      </c>
      <c r="Z27" s="13">
        <v>12.6</v>
      </c>
      <c r="AA27" s="13">
        <v>4.3</v>
      </c>
      <c r="AB27" s="13">
        <v>3.1</v>
      </c>
      <c r="AC27" s="13">
        <v>1.3</v>
      </c>
      <c r="AD27" s="13">
        <v>37.1</v>
      </c>
      <c r="AE27" s="13">
        <v>18</v>
      </c>
      <c r="AF27" s="13">
        <v>139</v>
      </c>
      <c r="AG27" s="13">
        <v>935.5</v>
      </c>
      <c r="AH27" s="13">
        <v>564</v>
      </c>
      <c r="AI27" s="13">
        <v>317.89999999999998</v>
      </c>
      <c r="AJ27" s="13">
        <v>86.5</v>
      </c>
      <c r="AK27" s="13">
        <v>159.6</v>
      </c>
      <c r="AL27" s="13">
        <v>71.5</v>
      </c>
      <c r="AM27" s="13">
        <v>19.2</v>
      </c>
      <c r="AN27" s="13">
        <v>9.9</v>
      </c>
      <c r="AO27" s="13">
        <v>42.4</v>
      </c>
      <c r="AP27" s="13">
        <v>80.7</v>
      </c>
      <c r="AQ27" s="13">
        <v>15</v>
      </c>
      <c r="AR27" s="13">
        <v>204.3</v>
      </c>
      <c r="AS27" s="13">
        <v>579.20000000000005</v>
      </c>
      <c r="AT27" s="13">
        <v>497.6</v>
      </c>
      <c r="AU27" s="13">
        <v>111.6</v>
      </c>
      <c r="AV27" s="13">
        <v>142.80000000000001</v>
      </c>
      <c r="AW27" s="13">
        <v>243.2</v>
      </c>
      <c r="AX27" s="13">
        <v>81.599999999999994</v>
      </c>
      <c r="AY27" s="13">
        <v>73</v>
      </c>
      <c r="AZ27" s="13">
        <v>8.6</v>
      </c>
      <c r="BA27" s="13">
        <v>225.5</v>
      </c>
      <c r="BB27" s="13">
        <v>1514.8</v>
      </c>
      <c r="BC27" s="13">
        <v>371.5</v>
      </c>
      <c r="BD27" s="13">
        <v>1653.8</v>
      </c>
      <c r="BE27" s="13">
        <v>90.6</v>
      </c>
    </row>
    <row r="28" spans="1:57" ht="13.5" x14ac:dyDescent="0.25">
      <c r="A28" s="15" t="s">
        <v>93</v>
      </c>
      <c r="B28" s="10" t="s">
        <v>9</v>
      </c>
      <c r="C28" s="12">
        <v>3934.1</v>
      </c>
      <c r="D28" s="12">
        <v>72</v>
      </c>
      <c r="E28" s="12">
        <v>4.2</v>
      </c>
      <c r="F28" s="12">
        <v>2.9</v>
      </c>
      <c r="G28" s="12">
        <v>0.9</v>
      </c>
      <c r="H28" s="12">
        <v>0.4</v>
      </c>
      <c r="I28" s="12">
        <v>392.7</v>
      </c>
      <c r="J28" s="12">
        <v>70.400000000000006</v>
      </c>
      <c r="K28" s="12">
        <v>14.2</v>
      </c>
      <c r="L28" s="12">
        <v>21.7</v>
      </c>
      <c r="M28" s="12">
        <v>3.2</v>
      </c>
      <c r="N28" s="12">
        <v>18.600000000000001</v>
      </c>
      <c r="O28" s="12">
        <v>74.2</v>
      </c>
      <c r="P28" s="12">
        <v>2.2999999999999998</v>
      </c>
      <c r="Q28" s="12">
        <v>36.799999999999997</v>
      </c>
      <c r="R28" s="12">
        <v>24.5</v>
      </c>
      <c r="S28" s="12">
        <v>10.6</v>
      </c>
      <c r="T28" s="12">
        <v>68.8</v>
      </c>
      <c r="U28" s="12">
        <v>48.2</v>
      </c>
      <c r="V28" s="12">
        <v>20.7</v>
      </c>
      <c r="W28" s="12">
        <v>68.3</v>
      </c>
      <c r="X28" s="12">
        <v>59.8</v>
      </c>
      <c r="Y28" s="12">
        <v>8.6</v>
      </c>
      <c r="Z28" s="12">
        <v>15.9</v>
      </c>
      <c r="AA28" s="12">
        <v>21.4</v>
      </c>
      <c r="AB28" s="12">
        <v>5.8</v>
      </c>
      <c r="AC28" s="12">
        <v>15.6</v>
      </c>
      <c r="AD28" s="12">
        <v>37.700000000000003</v>
      </c>
      <c r="AE28" s="12">
        <v>31.3</v>
      </c>
      <c r="AF28" s="12">
        <v>277.7</v>
      </c>
      <c r="AG28" s="12">
        <v>1587.3</v>
      </c>
      <c r="AH28" s="12">
        <v>790.5</v>
      </c>
      <c r="AI28" s="12">
        <v>452.3</v>
      </c>
      <c r="AJ28" s="12">
        <v>158.1</v>
      </c>
      <c r="AK28" s="12">
        <v>180.2</v>
      </c>
      <c r="AL28" s="12">
        <v>186.3</v>
      </c>
      <c r="AM28" s="12">
        <v>26.5</v>
      </c>
      <c r="AN28" s="12">
        <v>32.200000000000003</v>
      </c>
      <c r="AO28" s="12">
        <v>127.6</v>
      </c>
      <c r="AP28" s="12">
        <v>128.19999999999999</v>
      </c>
      <c r="AQ28" s="12">
        <v>28.1</v>
      </c>
      <c r="AR28" s="12">
        <v>454.2</v>
      </c>
      <c r="AS28" s="12">
        <v>1568.8</v>
      </c>
      <c r="AT28" s="12">
        <v>1266.3</v>
      </c>
      <c r="AU28" s="12">
        <v>383.9</v>
      </c>
      <c r="AV28" s="12">
        <v>471</v>
      </c>
      <c r="AW28" s="12">
        <v>411.4</v>
      </c>
      <c r="AX28" s="12">
        <v>302.60000000000002</v>
      </c>
      <c r="AY28" s="12">
        <v>158.30000000000001</v>
      </c>
      <c r="AZ28" s="12">
        <v>144.19999999999999</v>
      </c>
      <c r="BA28" s="12">
        <v>428.2</v>
      </c>
      <c r="BB28" s="12">
        <v>3156.2</v>
      </c>
      <c r="BC28" s="12">
        <v>796.8</v>
      </c>
      <c r="BD28" s="12">
        <v>3433.9</v>
      </c>
      <c r="BE28" s="12">
        <v>246.1</v>
      </c>
    </row>
    <row r="29" spans="1:57" ht="13.5" x14ac:dyDescent="0.25">
      <c r="A29" s="11" t="s">
        <v>92</v>
      </c>
      <c r="B29" s="10" t="s">
        <v>9</v>
      </c>
      <c r="C29" s="13">
        <v>24497.9</v>
      </c>
      <c r="D29" s="13">
        <v>899.3</v>
      </c>
      <c r="E29" s="13">
        <v>23.5</v>
      </c>
      <c r="F29" s="13">
        <v>9.9</v>
      </c>
      <c r="G29" s="13">
        <v>11.9</v>
      </c>
      <c r="H29" s="13">
        <v>1.7</v>
      </c>
      <c r="I29" s="13">
        <v>3831.9</v>
      </c>
      <c r="J29" s="13">
        <v>451.2</v>
      </c>
      <c r="K29" s="13">
        <v>498.7</v>
      </c>
      <c r="L29" s="13">
        <v>277.3</v>
      </c>
      <c r="M29" s="13">
        <v>118.2</v>
      </c>
      <c r="N29" s="13">
        <v>159.1</v>
      </c>
      <c r="O29" s="13">
        <v>535.29999999999995</v>
      </c>
      <c r="P29" s="13">
        <v>15.2</v>
      </c>
      <c r="Q29" s="13">
        <v>169.6</v>
      </c>
      <c r="R29" s="13">
        <v>178.9</v>
      </c>
      <c r="S29" s="13">
        <v>171.6</v>
      </c>
      <c r="T29" s="13">
        <v>649.79999999999995</v>
      </c>
      <c r="U29" s="13">
        <v>130</v>
      </c>
      <c r="V29" s="13">
        <v>519.79999999999995</v>
      </c>
      <c r="W29" s="13">
        <v>263.5</v>
      </c>
      <c r="X29" s="13">
        <v>101.8</v>
      </c>
      <c r="Y29" s="13">
        <v>161.69999999999999</v>
      </c>
      <c r="Z29" s="13">
        <v>461.4</v>
      </c>
      <c r="AA29" s="13">
        <v>256.10000000000002</v>
      </c>
      <c r="AB29" s="13">
        <v>170.1</v>
      </c>
      <c r="AC29" s="13">
        <v>86</v>
      </c>
      <c r="AD29" s="13">
        <v>438.6</v>
      </c>
      <c r="AE29" s="13">
        <v>292.10000000000002</v>
      </c>
      <c r="AF29" s="13">
        <v>1559.1</v>
      </c>
      <c r="AG29" s="13">
        <v>10577.6</v>
      </c>
      <c r="AH29" s="13">
        <v>6200.7</v>
      </c>
      <c r="AI29" s="13">
        <v>3623.3</v>
      </c>
      <c r="AJ29" s="13">
        <v>1118.9000000000001</v>
      </c>
      <c r="AK29" s="13">
        <v>1458.5</v>
      </c>
      <c r="AL29" s="13">
        <v>586.6</v>
      </c>
      <c r="AM29" s="13">
        <v>91.3</v>
      </c>
      <c r="AN29" s="13">
        <v>88.6</v>
      </c>
      <c r="AO29" s="13">
        <v>406.7</v>
      </c>
      <c r="AP29" s="13">
        <v>669.8</v>
      </c>
      <c r="AQ29" s="13">
        <v>178.3</v>
      </c>
      <c r="AR29" s="13">
        <v>2942.2</v>
      </c>
      <c r="AS29" s="13">
        <v>7314.4</v>
      </c>
      <c r="AT29" s="13">
        <v>4644.1000000000004</v>
      </c>
      <c r="AU29" s="13">
        <v>1254.9000000000001</v>
      </c>
      <c r="AV29" s="13">
        <v>1523.4</v>
      </c>
      <c r="AW29" s="13">
        <v>1865.8</v>
      </c>
      <c r="AX29" s="13">
        <v>2670.3</v>
      </c>
      <c r="AY29" s="13">
        <v>1052.8</v>
      </c>
      <c r="AZ29" s="13">
        <v>1617.5</v>
      </c>
      <c r="BA29" s="13">
        <v>4147.5</v>
      </c>
      <c r="BB29" s="13">
        <v>17892</v>
      </c>
      <c r="BC29" s="13">
        <v>4376.8999999999996</v>
      </c>
      <c r="BD29" s="13">
        <v>19451.099999999999</v>
      </c>
      <c r="BE29" s="13">
        <v>688.4</v>
      </c>
    </row>
    <row r="30" spans="1:57" ht="13.5" x14ac:dyDescent="0.25">
      <c r="A30" s="11" t="s">
        <v>91</v>
      </c>
      <c r="B30" s="10" t="s">
        <v>9</v>
      </c>
      <c r="C30" s="12">
        <v>66220</v>
      </c>
      <c r="D30" s="12">
        <v>2660</v>
      </c>
      <c r="E30" s="12">
        <v>41</v>
      </c>
      <c r="F30" s="12">
        <v>5.4</v>
      </c>
      <c r="G30" s="12">
        <v>26.8</v>
      </c>
      <c r="H30" s="12">
        <v>8.8000000000000007</v>
      </c>
      <c r="I30" s="12">
        <v>10149.799999999999</v>
      </c>
      <c r="J30" s="12">
        <v>1547</v>
      </c>
      <c r="K30" s="12">
        <v>609.4</v>
      </c>
      <c r="L30" s="12">
        <v>770.2</v>
      </c>
      <c r="M30" s="12">
        <v>171.9</v>
      </c>
      <c r="N30" s="12">
        <v>598.29999999999995</v>
      </c>
      <c r="O30" s="12">
        <v>1552.3</v>
      </c>
      <c r="P30" s="12">
        <v>34</v>
      </c>
      <c r="Q30" s="12">
        <v>452</v>
      </c>
      <c r="R30" s="12">
        <v>725.3</v>
      </c>
      <c r="S30" s="12">
        <v>341</v>
      </c>
      <c r="T30" s="12">
        <v>1350</v>
      </c>
      <c r="U30" s="12">
        <v>479</v>
      </c>
      <c r="V30" s="12">
        <v>871</v>
      </c>
      <c r="W30" s="12">
        <v>1326</v>
      </c>
      <c r="X30" s="12">
        <v>684</v>
      </c>
      <c r="Y30" s="12">
        <v>642</v>
      </c>
      <c r="Z30" s="12">
        <v>1312</v>
      </c>
      <c r="AA30" s="12">
        <v>1303</v>
      </c>
      <c r="AB30" s="12">
        <v>1078.4000000000001</v>
      </c>
      <c r="AC30" s="12">
        <v>224.6</v>
      </c>
      <c r="AD30" s="12">
        <v>380.1</v>
      </c>
      <c r="AE30" s="12">
        <v>586</v>
      </c>
      <c r="AF30" s="12">
        <v>5010.8999999999996</v>
      </c>
      <c r="AG30" s="12">
        <v>29526.6</v>
      </c>
      <c r="AH30" s="12">
        <v>19403.7</v>
      </c>
      <c r="AI30" s="12">
        <v>11440.8</v>
      </c>
      <c r="AJ30" s="12">
        <v>3916.9</v>
      </c>
      <c r="AK30" s="12">
        <v>4045.9</v>
      </c>
      <c r="AL30" s="12">
        <v>1833</v>
      </c>
      <c r="AM30" s="12">
        <v>322.5</v>
      </c>
      <c r="AN30" s="12">
        <v>233.3</v>
      </c>
      <c r="AO30" s="12">
        <v>1277.2</v>
      </c>
      <c r="AP30" s="12">
        <v>1611</v>
      </c>
      <c r="AQ30" s="12">
        <v>1074</v>
      </c>
      <c r="AR30" s="12">
        <v>5604.9</v>
      </c>
      <c r="AS30" s="12">
        <v>18245.7</v>
      </c>
      <c r="AT30" s="12">
        <v>12039.8</v>
      </c>
      <c r="AU30" s="12">
        <v>1925</v>
      </c>
      <c r="AV30" s="12">
        <v>1892</v>
      </c>
      <c r="AW30" s="12">
        <v>8222.9</v>
      </c>
      <c r="AX30" s="12">
        <v>6205.9</v>
      </c>
      <c r="AY30" s="12">
        <v>6205.9</v>
      </c>
      <c r="AZ30" s="12">
        <v>0</v>
      </c>
      <c r="BA30" s="12">
        <v>10776.8</v>
      </c>
      <c r="BB30" s="12">
        <v>47772.3</v>
      </c>
      <c r="BC30" s="12">
        <v>10122.799999999999</v>
      </c>
      <c r="BD30" s="12">
        <v>52783.199999999997</v>
      </c>
      <c r="BE30" s="12">
        <v>2517</v>
      </c>
    </row>
    <row r="31" spans="1:57" ht="13.5" x14ac:dyDescent="0.25">
      <c r="A31" s="11" t="s">
        <v>90</v>
      </c>
      <c r="B31" s="10" t="s">
        <v>9</v>
      </c>
      <c r="C31" s="13">
        <v>25936.3</v>
      </c>
      <c r="D31" s="13">
        <v>1344.9</v>
      </c>
      <c r="E31" s="13">
        <v>13.6</v>
      </c>
      <c r="F31" s="13">
        <v>2.2000000000000002</v>
      </c>
      <c r="G31" s="13">
        <v>11.3</v>
      </c>
      <c r="H31" s="13">
        <v>0</v>
      </c>
      <c r="I31" s="13">
        <v>4485.8999999999996</v>
      </c>
      <c r="J31" s="13">
        <v>370.2</v>
      </c>
      <c r="K31" s="13">
        <v>374.9</v>
      </c>
      <c r="L31" s="13">
        <v>214.6</v>
      </c>
      <c r="M31" s="13">
        <v>43</v>
      </c>
      <c r="N31" s="13">
        <v>171.5</v>
      </c>
      <c r="O31" s="13">
        <v>679.5</v>
      </c>
      <c r="P31" s="13">
        <v>12.9</v>
      </c>
      <c r="Q31" s="13">
        <v>220.6</v>
      </c>
      <c r="R31" s="13">
        <v>317.89999999999998</v>
      </c>
      <c r="S31" s="13">
        <v>128.19999999999999</v>
      </c>
      <c r="T31" s="13">
        <v>693.7</v>
      </c>
      <c r="U31" s="13">
        <v>179.5</v>
      </c>
      <c r="V31" s="13">
        <v>514.1</v>
      </c>
      <c r="W31" s="13">
        <v>845.4</v>
      </c>
      <c r="X31" s="13">
        <v>569.9</v>
      </c>
      <c r="Y31" s="13">
        <v>275.39999999999998</v>
      </c>
      <c r="Z31" s="13">
        <v>498.4</v>
      </c>
      <c r="AA31" s="13">
        <v>608.4</v>
      </c>
      <c r="AB31" s="13">
        <v>408.2</v>
      </c>
      <c r="AC31" s="13">
        <v>200.2</v>
      </c>
      <c r="AD31" s="13">
        <v>200.8</v>
      </c>
      <c r="AE31" s="13">
        <v>180.8</v>
      </c>
      <c r="AF31" s="13">
        <v>1822.9</v>
      </c>
      <c r="AG31" s="13">
        <v>11763.1</v>
      </c>
      <c r="AH31" s="13">
        <v>7371.4</v>
      </c>
      <c r="AI31" s="13">
        <v>3783.1</v>
      </c>
      <c r="AJ31" s="13">
        <v>1409.3</v>
      </c>
      <c r="AK31" s="13">
        <v>2179</v>
      </c>
      <c r="AL31" s="13">
        <v>771.6</v>
      </c>
      <c r="AM31" s="13">
        <v>425.6</v>
      </c>
      <c r="AN31" s="13">
        <v>128.30000000000001</v>
      </c>
      <c r="AO31" s="13">
        <v>217.6</v>
      </c>
      <c r="AP31" s="13">
        <v>789.1</v>
      </c>
      <c r="AQ31" s="13">
        <v>534.6</v>
      </c>
      <c r="AR31" s="13">
        <v>2296.4</v>
      </c>
      <c r="AS31" s="13">
        <v>6325.2</v>
      </c>
      <c r="AT31" s="13">
        <v>4523.5</v>
      </c>
      <c r="AU31" s="13">
        <v>936.1</v>
      </c>
      <c r="AV31" s="13">
        <v>1817.6</v>
      </c>
      <c r="AW31" s="13">
        <v>1769.8</v>
      </c>
      <c r="AX31" s="13">
        <v>1801.7</v>
      </c>
      <c r="AY31" s="13">
        <v>1718.6</v>
      </c>
      <c r="AZ31" s="13">
        <v>83</v>
      </c>
      <c r="BA31" s="13">
        <v>4680.3</v>
      </c>
      <c r="BB31" s="13">
        <v>18088.2</v>
      </c>
      <c r="BC31" s="13">
        <v>4391.7</v>
      </c>
      <c r="BD31" s="13">
        <v>19911.099999999999</v>
      </c>
      <c r="BE31" s="13">
        <v>1341.5</v>
      </c>
    </row>
    <row r="32" spans="1:57" ht="13.5" x14ac:dyDescent="0.25">
      <c r="A32" s="11" t="s">
        <v>89</v>
      </c>
      <c r="B32" s="10" t="s">
        <v>9</v>
      </c>
      <c r="C32" s="12">
        <v>889</v>
      </c>
      <c r="D32" s="12">
        <v>69.8</v>
      </c>
      <c r="E32" s="12">
        <v>2.8</v>
      </c>
      <c r="F32" s="12">
        <v>0</v>
      </c>
      <c r="G32" s="12">
        <v>2.7</v>
      </c>
      <c r="H32" s="12">
        <v>0</v>
      </c>
      <c r="I32" s="12">
        <v>118.4</v>
      </c>
      <c r="J32" s="12">
        <v>25.3</v>
      </c>
      <c r="K32" s="12">
        <v>11.3</v>
      </c>
      <c r="L32" s="12">
        <v>28.3</v>
      </c>
      <c r="M32" s="12">
        <v>23.3</v>
      </c>
      <c r="N32" s="12">
        <v>5</v>
      </c>
      <c r="O32" s="12">
        <v>14</v>
      </c>
      <c r="P32" s="12">
        <v>0</v>
      </c>
      <c r="Q32" s="12">
        <v>5.2</v>
      </c>
      <c r="R32" s="12">
        <v>3.1</v>
      </c>
      <c r="S32" s="12">
        <v>5.7</v>
      </c>
      <c r="T32" s="12">
        <v>12.2</v>
      </c>
      <c r="U32" s="12">
        <v>1.4</v>
      </c>
      <c r="V32" s="12">
        <v>10.8</v>
      </c>
      <c r="W32" s="12">
        <v>4.9000000000000004</v>
      </c>
      <c r="X32" s="12">
        <v>2</v>
      </c>
      <c r="Y32" s="12">
        <v>3</v>
      </c>
      <c r="Z32" s="12">
        <v>3.9</v>
      </c>
      <c r="AA32" s="12">
        <v>4.4000000000000004</v>
      </c>
      <c r="AB32" s="12">
        <v>2</v>
      </c>
      <c r="AC32" s="12">
        <v>2.2999999999999998</v>
      </c>
      <c r="AD32" s="12">
        <v>14.1</v>
      </c>
      <c r="AE32" s="12">
        <v>19.399999999999999</v>
      </c>
      <c r="AF32" s="12">
        <v>65.5</v>
      </c>
      <c r="AG32" s="12">
        <v>392.3</v>
      </c>
      <c r="AH32" s="12">
        <v>247.8</v>
      </c>
      <c r="AI32" s="12">
        <v>146.30000000000001</v>
      </c>
      <c r="AJ32" s="12">
        <v>72.8</v>
      </c>
      <c r="AK32" s="12">
        <v>28.7</v>
      </c>
      <c r="AL32" s="12">
        <v>28.7</v>
      </c>
      <c r="AM32" s="12">
        <v>4.4000000000000004</v>
      </c>
      <c r="AN32" s="12">
        <v>5.4</v>
      </c>
      <c r="AO32" s="12">
        <v>18.899999999999999</v>
      </c>
      <c r="AP32" s="12">
        <v>16</v>
      </c>
      <c r="AQ32" s="12">
        <v>22.2</v>
      </c>
      <c r="AR32" s="12">
        <v>77.7</v>
      </c>
      <c r="AS32" s="12">
        <v>220.8</v>
      </c>
      <c r="AT32" s="12">
        <v>179.8</v>
      </c>
      <c r="AU32" s="12">
        <v>52.3</v>
      </c>
      <c r="AV32" s="12">
        <v>80.2</v>
      </c>
      <c r="AW32" s="12">
        <v>47.3</v>
      </c>
      <c r="AX32" s="12">
        <v>40.9</v>
      </c>
      <c r="AY32" s="12">
        <v>39.200000000000003</v>
      </c>
      <c r="AZ32" s="12">
        <v>1.7</v>
      </c>
      <c r="BA32" s="12">
        <v>140.6</v>
      </c>
      <c r="BB32" s="12">
        <v>613.1</v>
      </c>
      <c r="BC32" s="12">
        <v>144.5</v>
      </c>
      <c r="BD32" s="12">
        <v>678.6</v>
      </c>
      <c r="BE32" s="12">
        <v>30.7</v>
      </c>
    </row>
    <row r="33" spans="1:57" ht="13.5" x14ac:dyDescent="0.25">
      <c r="A33" s="11" t="s">
        <v>88</v>
      </c>
      <c r="B33" s="10" t="s">
        <v>9</v>
      </c>
      <c r="C33" s="13">
        <v>1334.7</v>
      </c>
      <c r="D33" s="13">
        <v>120.9</v>
      </c>
      <c r="E33" s="13">
        <v>2.2999999999999998</v>
      </c>
      <c r="F33" s="13">
        <v>0.2</v>
      </c>
      <c r="G33" s="13">
        <v>1.8</v>
      </c>
      <c r="H33" s="13">
        <v>0.3</v>
      </c>
      <c r="I33" s="13">
        <v>202.7</v>
      </c>
      <c r="J33" s="13">
        <v>43</v>
      </c>
      <c r="K33" s="13">
        <v>30</v>
      </c>
      <c r="L33" s="13">
        <v>30.4</v>
      </c>
      <c r="M33" s="13">
        <v>21.5</v>
      </c>
      <c r="N33" s="13">
        <v>8.9</v>
      </c>
      <c r="O33" s="13">
        <v>24.1</v>
      </c>
      <c r="P33" s="13">
        <v>1.6</v>
      </c>
      <c r="Q33" s="13">
        <v>6.8</v>
      </c>
      <c r="R33" s="13">
        <v>7</v>
      </c>
      <c r="S33" s="13">
        <v>8.6999999999999993</v>
      </c>
      <c r="T33" s="13">
        <v>14.6</v>
      </c>
      <c r="U33" s="13">
        <v>1</v>
      </c>
      <c r="V33" s="13">
        <v>13.6</v>
      </c>
      <c r="W33" s="13">
        <v>7</v>
      </c>
      <c r="X33" s="13">
        <v>3.1</v>
      </c>
      <c r="Y33" s="13">
        <v>3.9</v>
      </c>
      <c r="Z33" s="13">
        <v>7.6</v>
      </c>
      <c r="AA33" s="13">
        <v>6</v>
      </c>
      <c r="AB33" s="13">
        <v>4.5</v>
      </c>
      <c r="AC33" s="13">
        <v>1.5</v>
      </c>
      <c r="AD33" s="13">
        <v>40</v>
      </c>
      <c r="AE33" s="13">
        <v>24.6</v>
      </c>
      <c r="AF33" s="13">
        <v>104.8</v>
      </c>
      <c r="AG33" s="13">
        <v>519.6</v>
      </c>
      <c r="AH33" s="13">
        <v>358.5</v>
      </c>
      <c r="AI33" s="13">
        <v>224.5</v>
      </c>
      <c r="AJ33" s="13">
        <v>100.1</v>
      </c>
      <c r="AK33" s="13">
        <v>33.9</v>
      </c>
      <c r="AL33" s="13">
        <v>27.2</v>
      </c>
      <c r="AM33" s="13">
        <v>5.8</v>
      </c>
      <c r="AN33" s="13">
        <v>4.7</v>
      </c>
      <c r="AO33" s="13">
        <v>16.7</v>
      </c>
      <c r="AP33" s="13">
        <v>18.600000000000001</v>
      </c>
      <c r="AQ33" s="13">
        <v>14.5</v>
      </c>
      <c r="AR33" s="13">
        <v>100.8</v>
      </c>
      <c r="AS33" s="13">
        <v>359.8</v>
      </c>
      <c r="AT33" s="13">
        <v>304.39999999999998</v>
      </c>
      <c r="AU33" s="13">
        <v>82.4</v>
      </c>
      <c r="AV33" s="13">
        <v>132.19999999999999</v>
      </c>
      <c r="AW33" s="13">
        <v>89.8</v>
      </c>
      <c r="AX33" s="13">
        <v>55.4</v>
      </c>
      <c r="AY33" s="13">
        <v>54.3</v>
      </c>
      <c r="AZ33" s="13">
        <v>1.1000000000000001</v>
      </c>
      <c r="BA33" s="13">
        <v>229.6</v>
      </c>
      <c r="BB33" s="13">
        <v>879.4</v>
      </c>
      <c r="BC33" s="13">
        <v>161.1</v>
      </c>
      <c r="BD33" s="13">
        <v>984.2</v>
      </c>
      <c r="BE33" s="13">
        <v>30.3</v>
      </c>
    </row>
    <row r="34" spans="1:57" ht="13.5" x14ac:dyDescent="0.25">
      <c r="A34" s="11" t="s">
        <v>87</v>
      </c>
      <c r="B34" s="10" t="s">
        <v>9</v>
      </c>
      <c r="C34" s="12">
        <v>406.1</v>
      </c>
      <c r="D34" s="12">
        <v>3.7</v>
      </c>
      <c r="E34" s="12">
        <v>0.2</v>
      </c>
      <c r="F34" s="12">
        <v>0</v>
      </c>
      <c r="G34" s="12">
        <v>0.1</v>
      </c>
      <c r="H34" s="12">
        <v>0</v>
      </c>
      <c r="I34" s="12">
        <v>31.8</v>
      </c>
      <c r="J34" s="12">
        <v>5.6</v>
      </c>
      <c r="K34" s="12">
        <v>1.2</v>
      </c>
      <c r="L34" s="12">
        <v>1.7</v>
      </c>
      <c r="M34" s="12">
        <v>0.6</v>
      </c>
      <c r="N34" s="12">
        <v>1.1000000000000001</v>
      </c>
      <c r="O34" s="12">
        <v>7.7</v>
      </c>
      <c r="P34" s="12">
        <v>1</v>
      </c>
      <c r="Q34" s="12">
        <v>1</v>
      </c>
      <c r="R34" s="12">
        <v>2.9</v>
      </c>
      <c r="S34" s="12">
        <v>2.8</v>
      </c>
      <c r="T34" s="12">
        <v>7.6</v>
      </c>
      <c r="U34" s="12">
        <v>3.9</v>
      </c>
      <c r="V34" s="12">
        <v>3.7</v>
      </c>
      <c r="W34" s="12">
        <v>2.8</v>
      </c>
      <c r="X34" s="12">
        <v>2</v>
      </c>
      <c r="Y34" s="12">
        <v>0.8</v>
      </c>
      <c r="Z34" s="12">
        <v>3.3</v>
      </c>
      <c r="AA34" s="12">
        <v>0.4</v>
      </c>
      <c r="AB34" s="12">
        <v>0.4</v>
      </c>
      <c r="AC34" s="12">
        <v>0</v>
      </c>
      <c r="AD34" s="12">
        <v>1.4</v>
      </c>
      <c r="AE34" s="12">
        <v>4.0999999999999996</v>
      </c>
      <c r="AF34" s="12">
        <v>41.6</v>
      </c>
      <c r="AG34" s="12">
        <v>223.2</v>
      </c>
      <c r="AH34" s="12">
        <v>94.6</v>
      </c>
      <c r="AI34" s="12">
        <v>50.6</v>
      </c>
      <c r="AJ34" s="12">
        <v>24.7</v>
      </c>
      <c r="AK34" s="12">
        <v>19.3</v>
      </c>
      <c r="AL34" s="12">
        <v>16.7</v>
      </c>
      <c r="AM34" s="12">
        <v>2.6</v>
      </c>
      <c r="AN34" s="12">
        <v>3.7</v>
      </c>
      <c r="AO34" s="12">
        <v>10.4</v>
      </c>
      <c r="AP34" s="12">
        <v>44.5</v>
      </c>
      <c r="AQ34" s="12">
        <v>3.9</v>
      </c>
      <c r="AR34" s="12">
        <v>63.5</v>
      </c>
      <c r="AS34" s="12">
        <v>101.5</v>
      </c>
      <c r="AT34" s="12">
        <v>83.9</v>
      </c>
      <c r="AU34" s="12">
        <v>23.4</v>
      </c>
      <c r="AV34" s="12">
        <v>18.600000000000001</v>
      </c>
      <c r="AW34" s="12">
        <v>41.9</v>
      </c>
      <c r="AX34" s="12">
        <v>17.600000000000001</v>
      </c>
      <c r="AY34" s="12">
        <v>12.1</v>
      </c>
      <c r="AZ34" s="12">
        <v>5.5</v>
      </c>
      <c r="BA34" s="12">
        <v>36.1</v>
      </c>
      <c r="BB34" s="12">
        <v>324.7</v>
      </c>
      <c r="BC34" s="12">
        <v>128.6</v>
      </c>
      <c r="BD34" s="12">
        <v>366.3</v>
      </c>
      <c r="BE34" s="12">
        <v>18.7</v>
      </c>
    </row>
    <row r="35" spans="1:57" ht="13.5" x14ac:dyDescent="0.25">
      <c r="A35" s="11" t="s">
        <v>86</v>
      </c>
      <c r="B35" s="10" t="s">
        <v>9</v>
      </c>
      <c r="C35" s="13">
        <v>37554</v>
      </c>
      <c r="D35" s="13">
        <v>2936.2</v>
      </c>
      <c r="E35" s="13">
        <v>384.9</v>
      </c>
      <c r="F35" s="13">
        <v>57.9</v>
      </c>
      <c r="G35" s="13">
        <v>160.5</v>
      </c>
      <c r="H35" s="13">
        <v>166.5</v>
      </c>
      <c r="I35" s="13">
        <v>5778.9</v>
      </c>
      <c r="J35" s="13">
        <v>1126.4000000000001</v>
      </c>
      <c r="K35" s="13">
        <v>756.2</v>
      </c>
      <c r="L35" s="13">
        <v>296.7</v>
      </c>
      <c r="M35" s="13">
        <v>112.9</v>
      </c>
      <c r="N35" s="13">
        <v>183.9</v>
      </c>
      <c r="O35" s="13">
        <v>737.8</v>
      </c>
      <c r="P35" s="13">
        <v>32.4</v>
      </c>
      <c r="Q35" s="13">
        <v>265.39999999999998</v>
      </c>
      <c r="R35" s="13">
        <v>243.4</v>
      </c>
      <c r="S35" s="13">
        <v>196.7</v>
      </c>
      <c r="T35" s="13">
        <v>420.2</v>
      </c>
      <c r="U35" s="13">
        <v>90.2</v>
      </c>
      <c r="V35" s="13">
        <v>330</v>
      </c>
      <c r="W35" s="13">
        <v>878.7</v>
      </c>
      <c r="X35" s="13">
        <v>640.9</v>
      </c>
      <c r="Y35" s="13">
        <v>237.9</v>
      </c>
      <c r="Z35" s="13">
        <v>302.10000000000002</v>
      </c>
      <c r="AA35" s="13">
        <v>738.2</v>
      </c>
      <c r="AB35" s="13">
        <v>653.9</v>
      </c>
      <c r="AC35" s="13">
        <v>84.3</v>
      </c>
      <c r="AD35" s="13">
        <v>522.6</v>
      </c>
      <c r="AE35" s="13">
        <v>237.9</v>
      </c>
      <c r="AF35" s="13">
        <v>4401.1000000000004</v>
      </c>
      <c r="AG35" s="13">
        <v>14567.9</v>
      </c>
      <c r="AH35" s="13">
        <v>8509</v>
      </c>
      <c r="AI35" s="13">
        <v>4800</v>
      </c>
      <c r="AJ35" s="13">
        <v>2331.8000000000002</v>
      </c>
      <c r="AK35" s="13">
        <v>1377.1</v>
      </c>
      <c r="AL35" s="13">
        <v>219.8</v>
      </c>
      <c r="AM35" s="13">
        <v>77.599999999999994</v>
      </c>
      <c r="AN35" s="13">
        <v>92.6</v>
      </c>
      <c r="AO35" s="13">
        <v>49.6</v>
      </c>
      <c r="AP35" s="13">
        <v>311.3</v>
      </c>
      <c r="AQ35" s="13">
        <v>445.4</v>
      </c>
      <c r="AR35" s="13">
        <v>5082.3999999999996</v>
      </c>
      <c r="AS35" s="13">
        <v>9247.1</v>
      </c>
      <c r="AT35" s="13">
        <v>6183.7</v>
      </c>
      <c r="AU35" s="13">
        <v>2713.2</v>
      </c>
      <c r="AV35" s="13">
        <v>2353.5</v>
      </c>
      <c r="AW35" s="13">
        <v>1117</v>
      </c>
      <c r="AX35" s="13">
        <v>3063.4</v>
      </c>
      <c r="AY35" s="13">
        <v>587.79999999999995</v>
      </c>
      <c r="AZ35" s="13">
        <v>2475.6</v>
      </c>
      <c r="BA35" s="13">
        <v>6401.7</v>
      </c>
      <c r="BB35" s="13">
        <v>23815</v>
      </c>
      <c r="BC35" s="13">
        <v>6058.8</v>
      </c>
      <c r="BD35" s="13">
        <v>28216.1</v>
      </c>
      <c r="BE35" s="13">
        <v>860.7</v>
      </c>
    </row>
    <row r="36" spans="1:57" ht="13.5" x14ac:dyDescent="0.25">
      <c r="A36" s="11" t="s">
        <v>85</v>
      </c>
      <c r="B36" s="10" t="s">
        <v>9</v>
      </c>
      <c r="C36" s="12">
        <v>8807</v>
      </c>
      <c r="D36" s="12">
        <v>194</v>
      </c>
      <c r="E36" s="12">
        <v>10</v>
      </c>
      <c r="F36" s="12">
        <v>3.5</v>
      </c>
      <c r="G36" s="12">
        <v>1.7</v>
      </c>
      <c r="H36" s="12">
        <v>4.9000000000000004</v>
      </c>
      <c r="I36" s="12">
        <v>766</v>
      </c>
      <c r="J36" s="12">
        <v>127</v>
      </c>
      <c r="K36" s="12">
        <v>17</v>
      </c>
      <c r="L36" s="12">
        <v>52</v>
      </c>
      <c r="M36" s="12">
        <v>13</v>
      </c>
      <c r="N36" s="12">
        <v>39</v>
      </c>
      <c r="O36" s="12">
        <v>114</v>
      </c>
      <c r="P36" s="12">
        <v>6</v>
      </c>
      <c r="Q36" s="12">
        <v>56</v>
      </c>
      <c r="R36" s="12">
        <v>31</v>
      </c>
      <c r="S36" s="12">
        <v>21</v>
      </c>
      <c r="T36" s="12">
        <v>107</v>
      </c>
      <c r="U36" s="12">
        <v>19</v>
      </c>
      <c r="V36" s="12">
        <v>88</v>
      </c>
      <c r="W36" s="12">
        <v>46</v>
      </c>
      <c r="X36" s="12">
        <v>26</v>
      </c>
      <c r="Y36" s="12">
        <v>20</v>
      </c>
      <c r="Z36" s="12">
        <v>80</v>
      </c>
      <c r="AA36" s="12">
        <v>38</v>
      </c>
      <c r="AB36" s="12">
        <v>20</v>
      </c>
      <c r="AC36" s="12">
        <v>18</v>
      </c>
      <c r="AD36" s="12">
        <v>185</v>
      </c>
      <c r="AE36" s="12">
        <v>56</v>
      </c>
      <c r="AF36" s="12">
        <v>462</v>
      </c>
      <c r="AG36" s="12">
        <v>4557</v>
      </c>
      <c r="AH36" s="12">
        <v>2188</v>
      </c>
      <c r="AI36" s="12">
        <v>1418</v>
      </c>
      <c r="AJ36" s="12">
        <v>378</v>
      </c>
      <c r="AK36" s="12">
        <v>392</v>
      </c>
      <c r="AL36" s="12">
        <v>267</v>
      </c>
      <c r="AM36" s="12">
        <v>54</v>
      </c>
      <c r="AN36" s="12">
        <v>30</v>
      </c>
      <c r="AO36" s="12">
        <v>183</v>
      </c>
      <c r="AP36" s="12">
        <v>237</v>
      </c>
      <c r="AQ36" s="12">
        <v>73</v>
      </c>
      <c r="AR36" s="12">
        <v>1792</v>
      </c>
      <c r="AS36" s="12">
        <v>2762</v>
      </c>
      <c r="AT36" s="12">
        <v>2387</v>
      </c>
      <c r="AU36" s="12">
        <v>484</v>
      </c>
      <c r="AV36" s="12">
        <v>518</v>
      </c>
      <c r="AW36" s="12">
        <v>1385</v>
      </c>
      <c r="AX36" s="12">
        <v>375</v>
      </c>
      <c r="AY36" s="12">
        <v>352</v>
      </c>
      <c r="AZ36" s="12">
        <v>23</v>
      </c>
      <c r="BA36" s="12">
        <v>832</v>
      </c>
      <c r="BB36" s="12">
        <v>7319</v>
      </c>
      <c r="BC36" s="12">
        <v>2369</v>
      </c>
      <c r="BD36" s="12">
        <v>7781</v>
      </c>
      <c r="BE36" s="12">
        <v>293</v>
      </c>
    </row>
    <row r="37" spans="1:57" ht="13.5" x14ac:dyDescent="0.25">
      <c r="A37" s="11" t="s">
        <v>84</v>
      </c>
      <c r="B37" s="10" t="s">
        <v>9</v>
      </c>
      <c r="C37" s="13">
        <v>2352.1999999999998</v>
      </c>
      <c r="D37" s="13">
        <v>147</v>
      </c>
      <c r="E37" s="13">
        <v>5.6</v>
      </c>
      <c r="F37" s="13">
        <v>1.9</v>
      </c>
      <c r="G37" s="13">
        <v>2.9</v>
      </c>
      <c r="H37" s="13">
        <v>0.9</v>
      </c>
      <c r="I37" s="13">
        <v>264.60000000000002</v>
      </c>
      <c r="J37" s="13">
        <v>101.8</v>
      </c>
      <c r="K37" s="13">
        <v>10</v>
      </c>
      <c r="L37" s="13">
        <v>31.2</v>
      </c>
      <c r="M37" s="13">
        <v>17.2</v>
      </c>
      <c r="N37" s="13">
        <v>13.9</v>
      </c>
      <c r="O37" s="13">
        <v>35.700000000000003</v>
      </c>
      <c r="P37" s="13">
        <v>3.3</v>
      </c>
      <c r="Q37" s="13">
        <v>11.4</v>
      </c>
      <c r="R37" s="13">
        <v>10.7</v>
      </c>
      <c r="S37" s="13">
        <v>10.3</v>
      </c>
      <c r="T37" s="13">
        <v>31</v>
      </c>
      <c r="U37" s="13">
        <v>5.2</v>
      </c>
      <c r="V37" s="13">
        <v>25.8</v>
      </c>
      <c r="W37" s="13">
        <v>10.5</v>
      </c>
      <c r="X37" s="13">
        <v>5</v>
      </c>
      <c r="Y37" s="13">
        <v>5.5</v>
      </c>
      <c r="Z37" s="13">
        <v>17.5</v>
      </c>
      <c r="AA37" s="13">
        <v>9.4</v>
      </c>
      <c r="AB37" s="13">
        <v>4.2</v>
      </c>
      <c r="AC37" s="13">
        <v>5.2</v>
      </c>
      <c r="AD37" s="13">
        <v>17.7</v>
      </c>
      <c r="AE37" s="13">
        <v>18.8</v>
      </c>
      <c r="AF37" s="13">
        <v>227</v>
      </c>
      <c r="AG37" s="13">
        <v>1004.6</v>
      </c>
      <c r="AH37" s="13">
        <v>580</v>
      </c>
      <c r="AI37" s="13">
        <v>336.8</v>
      </c>
      <c r="AJ37" s="13">
        <v>92.8</v>
      </c>
      <c r="AK37" s="13">
        <v>150.4</v>
      </c>
      <c r="AL37" s="13">
        <v>91.8</v>
      </c>
      <c r="AM37" s="13">
        <v>28.1</v>
      </c>
      <c r="AN37" s="13">
        <v>18.2</v>
      </c>
      <c r="AO37" s="13">
        <v>45.4</v>
      </c>
      <c r="AP37" s="13">
        <v>67.5</v>
      </c>
      <c r="AQ37" s="13">
        <v>29.1</v>
      </c>
      <c r="AR37" s="13">
        <v>236.2</v>
      </c>
      <c r="AS37" s="13">
        <v>684.5</v>
      </c>
      <c r="AT37" s="13">
        <v>574.79999999999995</v>
      </c>
      <c r="AU37" s="13">
        <v>115.8</v>
      </c>
      <c r="AV37" s="13">
        <v>203.8</v>
      </c>
      <c r="AW37" s="13">
        <v>255.2</v>
      </c>
      <c r="AX37" s="13">
        <v>109.7</v>
      </c>
      <c r="AY37" s="13">
        <v>109.7</v>
      </c>
      <c r="AZ37" s="13">
        <v>0</v>
      </c>
      <c r="BA37" s="13">
        <v>289.10000000000002</v>
      </c>
      <c r="BB37" s="13">
        <v>1689.1</v>
      </c>
      <c r="BC37" s="13">
        <v>424.6</v>
      </c>
      <c r="BD37" s="13">
        <v>1916.1</v>
      </c>
      <c r="BE37" s="13">
        <v>96.8</v>
      </c>
    </row>
    <row r="38" spans="1:57" ht="13.5" x14ac:dyDescent="0.25">
      <c r="A38" s="11" t="s">
        <v>83</v>
      </c>
      <c r="B38" s="10" t="s">
        <v>9</v>
      </c>
      <c r="C38" s="12">
        <v>2757.1</v>
      </c>
      <c r="D38" s="12">
        <v>69.2</v>
      </c>
      <c r="E38" s="12">
        <v>65</v>
      </c>
      <c r="F38" s="12">
        <v>29.5</v>
      </c>
      <c r="G38" s="12">
        <v>5</v>
      </c>
      <c r="H38" s="12">
        <v>30.5</v>
      </c>
      <c r="I38" s="12">
        <v>243.9</v>
      </c>
      <c r="J38" s="12">
        <v>52.6</v>
      </c>
      <c r="K38" s="12">
        <v>4.4000000000000004</v>
      </c>
      <c r="L38" s="12">
        <v>22.8</v>
      </c>
      <c r="M38" s="12">
        <v>13.6</v>
      </c>
      <c r="N38" s="12">
        <v>9.1999999999999993</v>
      </c>
      <c r="O38" s="12">
        <v>28.5</v>
      </c>
      <c r="P38" s="12">
        <v>1.2</v>
      </c>
      <c r="Q38" s="12">
        <v>12.5</v>
      </c>
      <c r="R38" s="12">
        <v>4.4000000000000004</v>
      </c>
      <c r="S38" s="12">
        <v>10.4</v>
      </c>
      <c r="T38" s="12">
        <v>36.700000000000003</v>
      </c>
      <c r="U38" s="12">
        <v>10.3</v>
      </c>
      <c r="V38" s="12">
        <v>26.4</v>
      </c>
      <c r="W38" s="12">
        <v>18.2</v>
      </c>
      <c r="X38" s="12">
        <v>9.3000000000000007</v>
      </c>
      <c r="Y38" s="12">
        <v>8.8000000000000007</v>
      </c>
      <c r="Z38" s="12">
        <v>24.5</v>
      </c>
      <c r="AA38" s="12">
        <v>26.1</v>
      </c>
      <c r="AB38" s="12">
        <v>2.4</v>
      </c>
      <c r="AC38" s="12">
        <v>23.7</v>
      </c>
      <c r="AD38" s="12">
        <v>30.1</v>
      </c>
      <c r="AE38" s="12">
        <v>28.6</v>
      </c>
      <c r="AF38" s="12">
        <v>221.4</v>
      </c>
      <c r="AG38" s="12">
        <v>1061.0999999999999</v>
      </c>
      <c r="AH38" s="12">
        <v>643.29999999999995</v>
      </c>
      <c r="AI38" s="12">
        <v>376.3</v>
      </c>
      <c r="AJ38" s="12">
        <v>175</v>
      </c>
      <c r="AK38" s="12">
        <v>92</v>
      </c>
      <c r="AL38" s="12">
        <v>92.4</v>
      </c>
      <c r="AM38" s="12">
        <v>35</v>
      </c>
      <c r="AN38" s="12">
        <v>12.9</v>
      </c>
      <c r="AO38" s="12">
        <v>44.5</v>
      </c>
      <c r="AP38" s="12">
        <v>48.6</v>
      </c>
      <c r="AQ38" s="12">
        <v>25.2</v>
      </c>
      <c r="AR38" s="12">
        <v>251.6</v>
      </c>
      <c r="AS38" s="12">
        <v>1067.8</v>
      </c>
      <c r="AT38" s="12">
        <v>972.5</v>
      </c>
      <c r="AU38" s="12">
        <v>199.9</v>
      </c>
      <c r="AV38" s="12">
        <v>203.8</v>
      </c>
      <c r="AW38" s="12">
        <v>568.79999999999995</v>
      </c>
      <c r="AX38" s="12">
        <v>95.3</v>
      </c>
      <c r="AY38" s="12">
        <v>91.6</v>
      </c>
      <c r="AZ38" s="12">
        <v>3.7</v>
      </c>
      <c r="BA38" s="12">
        <v>337.5</v>
      </c>
      <c r="BB38" s="12">
        <v>2129</v>
      </c>
      <c r="BC38" s="12">
        <v>417.8</v>
      </c>
      <c r="BD38" s="12">
        <v>2350.4</v>
      </c>
      <c r="BE38" s="12">
        <v>101.7</v>
      </c>
    </row>
    <row r="39" spans="1:57" ht="13.5" x14ac:dyDescent="0.25">
      <c r="A39" s="11" t="s">
        <v>82</v>
      </c>
      <c r="B39" s="10" t="s">
        <v>9</v>
      </c>
      <c r="C39" s="13">
        <v>15970</v>
      </c>
      <c r="D39" s="13">
        <v>1841.9</v>
      </c>
      <c r="E39" s="13">
        <v>229.6</v>
      </c>
      <c r="F39" s="13">
        <v>145.30000000000001</v>
      </c>
      <c r="G39" s="13">
        <v>58.1</v>
      </c>
      <c r="H39" s="13">
        <v>26.2</v>
      </c>
      <c r="I39" s="13">
        <v>3093.7</v>
      </c>
      <c r="J39" s="13">
        <v>535.29999999999995</v>
      </c>
      <c r="K39" s="13">
        <v>219.1</v>
      </c>
      <c r="L39" s="13">
        <v>299.10000000000002</v>
      </c>
      <c r="M39" s="13">
        <v>162.1</v>
      </c>
      <c r="N39" s="13">
        <v>137</v>
      </c>
      <c r="O39" s="13">
        <v>511.5</v>
      </c>
      <c r="P39" s="13">
        <v>19.399999999999999</v>
      </c>
      <c r="Q39" s="13">
        <v>139.6</v>
      </c>
      <c r="R39" s="13">
        <v>182.8</v>
      </c>
      <c r="S39" s="13">
        <v>169.7</v>
      </c>
      <c r="T39" s="13">
        <v>413.6</v>
      </c>
      <c r="U39" s="13">
        <v>99.9</v>
      </c>
      <c r="V39" s="13">
        <v>313.7</v>
      </c>
      <c r="W39" s="13">
        <v>214</v>
      </c>
      <c r="X39" s="13">
        <v>85.5</v>
      </c>
      <c r="Y39" s="13">
        <v>128.5</v>
      </c>
      <c r="Z39" s="13">
        <v>160.69999999999999</v>
      </c>
      <c r="AA39" s="13">
        <v>329.2</v>
      </c>
      <c r="AB39" s="13">
        <v>253</v>
      </c>
      <c r="AC39" s="13">
        <v>76.2</v>
      </c>
      <c r="AD39" s="13">
        <v>411.2</v>
      </c>
      <c r="AE39" s="13">
        <v>353</v>
      </c>
      <c r="AF39" s="13">
        <v>1156.3</v>
      </c>
      <c r="AG39" s="13">
        <v>5555.1</v>
      </c>
      <c r="AH39" s="13">
        <v>3608.2</v>
      </c>
      <c r="AI39" s="13">
        <v>2337.6999999999998</v>
      </c>
      <c r="AJ39" s="13">
        <v>929.9</v>
      </c>
      <c r="AK39" s="13">
        <v>340.6</v>
      </c>
      <c r="AL39" s="13">
        <v>374.6</v>
      </c>
      <c r="AM39" s="13">
        <v>93.6</v>
      </c>
      <c r="AN39" s="13">
        <v>94.8</v>
      </c>
      <c r="AO39" s="13">
        <v>186.2</v>
      </c>
      <c r="AP39" s="13">
        <v>396.5</v>
      </c>
      <c r="AQ39" s="13">
        <v>172.5</v>
      </c>
      <c r="AR39" s="13">
        <v>1003.3</v>
      </c>
      <c r="AS39" s="13">
        <v>3740.4</v>
      </c>
      <c r="AT39" s="13">
        <v>3261.6</v>
      </c>
      <c r="AU39" s="13">
        <v>1078.5</v>
      </c>
      <c r="AV39" s="13">
        <v>1239.3</v>
      </c>
      <c r="AW39" s="13">
        <v>943.8</v>
      </c>
      <c r="AX39" s="13">
        <v>478.8</v>
      </c>
      <c r="AY39" s="13">
        <v>459.2</v>
      </c>
      <c r="AZ39" s="13">
        <v>19.600000000000001</v>
      </c>
      <c r="BA39" s="13">
        <v>3676.3</v>
      </c>
      <c r="BB39" s="13">
        <v>9295.5</v>
      </c>
      <c r="BC39" s="13">
        <v>1946.9</v>
      </c>
      <c r="BD39" s="13">
        <v>10451.799999999999</v>
      </c>
      <c r="BE39" s="13">
        <v>460.1</v>
      </c>
    </row>
    <row r="40" spans="1:57" ht="13.5" x14ac:dyDescent="0.25">
      <c r="A40" s="11" t="s">
        <v>81</v>
      </c>
      <c r="B40" s="10" t="s">
        <v>9</v>
      </c>
      <c r="C40" s="12">
        <v>4575.8</v>
      </c>
      <c r="D40" s="12">
        <v>458.3</v>
      </c>
      <c r="E40" s="12">
        <v>11.5</v>
      </c>
      <c r="F40" s="12">
        <v>2.2999999999999998</v>
      </c>
      <c r="G40" s="12">
        <v>8.8000000000000007</v>
      </c>
      <c r="H40" s="12">
        <v>0.4</v>
      </c>
      <c r="I40" s="12">
        <v>710.6</v>
      </c>
      <c r="J40" s="12">
        <v>107.6</v>
      </c>
      <c r="K40" s="12">
        <v>211.3</v>
      </c>
      <c r="L40" s="12">
        <v>59.3</v>
      </c>
      <c r="M40" s="12">
        <v>32.9</v>
      </c>
      <c r="N40" s="12">
        <v>26.5</v>
      </c>
      <c r="O40" s="12">
        <v>84.5</v>
      </c>
      <c r="P40" s="12">
        <v>1.7</v>
      </c>
      <c r="Q40" s="12">
        <v>18.3</v>
      </c>
      <c r="R40" s="12">
        <v>24.6</v>
      </c>
      <c r="S40" s="12">
        <v>39.9</v>
      </c>
      <c r="T40" s="12">
        <v>86.1</v>
      </c>
      <c r="U40" s="12">
        <v>7.3</v>
      </c>
      <c r="V40" s="12">
        <v>78.8</v>
      </c>
      <c r="W40" s="12">
        <v>27.8</v>
      </c>
      <c r="X40" s="12">
        <v>10.199999999999999</v>
      </c>
      <c r="Y40" s="12">
        <v>17.600000000000001</v>
      </c>
      <c r="Z40" s="12">
        <v>22.3</v>
      </c>
      <c r="AA40" s="12">
        <v>38.299999999999997</v>
      </c>
      <c r="AB40" s="12">
        <v>34</v>
      </c>
      <c r="AC40" s="12">
        <v>4.3</v>
      </c>
      <c r="AD40" s="12">
        <v>73.3</v>
      </c>
      <c r="AE40" s="12">
        <v>48.8</v>
      </c>
      <c r="AF40" s="12">
        <v>273.3</v>
      </c>
      <c r="AG40" s="12">
        <v>1842.6</v>
      </c>
      <c r="AH40" s="12">
        <v>1143.4000000000001</v>
      </c>
      <c r="AI40" s="12">
        <v>694.4</v>
      </c>
      <c r="AJ40" s="12">
        <v>164.2</v>
      </c>
      <c r="AK40" s="12">
        <v>284.8</v>
      </c>
      <c r="AL40" s="12">
        <v>84.2</v>
      </c>
      <c r="AM40" s="12">
        <v>19.3</v>
      </c>
      <c r="AN40" s="12">
        <v>16.600000000000001</v>
      </c>
      <c r="AO40" s="12">
        <v>48.3</v>
      </c>
      <c r="AP40" s="12">
        <v>83.8</v>
      </c>
      <c r="AQ40" s="12">
        <v>28.1</v>
      </c>
      <c r="AR40" s="12">
        <v>503.1</v>
      </c>
      <c r="AS40" s="12">
        <v>1230.8</v>
      </c>
      <c r="AT40" s="12">
        <v>956.6</v>
      </c>
      <c r="AU40" s="12">
        <v>290.5</v>
      </c>
      <c r="AV40" s="12">
        <v>300.7</v>
      </c>
      <c r="AW40" s="12">
        <v>365.4</v>
      </c>
      <c r="AX40" s="12">
        <v>274.2</v>
      </c>
      <c r="AY40" s="12">
        <v>152</v>
      </c>
      <c r="AZ40" s="12">
        <v>122.2</v>
      </c>
      <c r="BA40" s="12">
        <v>770.9</v>
      </c>
      <c r="BB40" s="12">
        <v>3073.4</v>
      </c>
      <c r="BC40" s="12">
        <v>699.2</v>
      </c>
      <c r="BD40" s="12">
        <v>3346.7</v>
      </c>
      <c r="BE40" s="12">
        <v>94.4</v>
      </c>
    </row>
    <row r="41" spans="1:57" ht="13.5" x14ac:dyDescent="0.25">
      <c r="A41" s="11" t="s">
        <v>80</v>
      </c>
      <c r="B41" s="10" t="s">
        <v>9</v>
      </c>
      <c r="C41" s="13">
        <v>2267.1</v>
      </c>
      <c r="D41" s="13">
        <v>73.400000000000006</v>
      </c>
      <c r="E41" s="13">
        <v>6.8</v>
      </c>
      <c r="F41" s="13">
        <v>3.7</v>
      </c>
      <c r="G41" s="13">
        <v>2.1</v>
      </c>
      <c r="H41" s="13">
        <v>1</v>
      </c>
      <c r="I41" s="13">
        <v>490.7</v>
      </c>
      <c r="J41" s="13">
        <v>43.4</v>
      </c>
      <c r="K41" s="13">
        <v>38.6</v>
      </c>
      <c r="L41" s="13">
        <v>40.799999999999997</v>
      </c>
      <c r="M41" s="13">
        <v>26.7</v>
      </c>
      <c r="N41" s="13">
        <v>14.1</v>
      </c>
      <c r="O41" s="13">
        <v>64.400000000000006</v>
      </c>
      <c r="P41" s="13">
        <v>2.5</v>
      </c>
      <c r="Q41" s="13">
        <v>10.8</v>
      </c>
      <c r="R41" s="13">
        <v>33.1</v>
      </c>
      <c r="S41" s="13">
        <v>17.899999999999999</v>
      </c>
      <c r="T41" s="13">
        <v>98.2</v>
      </c>
      <c r="U41" s="13">
        <v>22.8</v>
      </c>
      <c r="V41" s="13">
        <v>75.400000000000006</v>
      </c>
      <c r="W41" s="13">
        <v>46.2</v>
      </c>
      <c r="X41" s="13">
        <v>14.7</v>
      </c>
      <c r="Y41" s="13">
        <v>31.5</v>
      </c>
      <c r="Z41" s="13">
        <v>42.9</v>
      </c>
      <c r="AA41" s="13">
        <v>72.099999999999994</v>
      </c>
      <c r="AB41" s="13">
        <v>67.900000000000006</v>
      </c>
      <c r="AC41" s="13">
        <v>4.2</v>
      </c>
      <c r="AD41" s="13">
        <v>44.3</v>
      </c>
      <c r="AE41" s="13">
        <v>40.5</v>
      </c>
      <c r="AF41" s="13">
        <v>163.1</v>
      </c>
      <c r="AG41" s="13">
        <v>966.7</v>
      </c>
      <c r="AH41" s="13">
        <v>609</v>
      </c>
      <c r="AI41" s="13">
        <v>377.6</v>
      </c>
      <c r="AJ41" s="13">
        <v>137</v>
      </c>
      <c r="AK41" s="13">
        <v>94.3</v>
      </c>
      <c r="AL41" s="13">
        <v>60.9</v>
      </c>
      <c r="AM41" s="13">
        <v>12.1</v>
      </c>
      <c r="AN41" s="13">
        <v>11.4</v>
      </c>
      <c r="AO41" s="13">
        <v>37.4</v>
      </c>
      <c r="AP41" s="13">
        <v>45.7</v>
      </c>
      <c r="AQ41" s="13">
        <v>22.6</v>
      </c>
      <c r="AR41" s="13">
        <v>228.5</v>
      </c>
      <c r="AS41" s="13">
        <v>526</v>
      </c>
      <c r="AT41" s="13">
        <v>463.2</v>
      </c>
      <c r="AU41" s="13">
        <v>160.80000000000001</v>
      </c>
      <c r="AV41" s="13">
        <v>171.5</v>
      </c>
      <c r="AW41" s="13">
        <v>130.9</v>
      </c>
      <c r="AX41" s="13">
        <v>62.7</v>
      </c>
      <c r="AY41" s="13">
        <v>62.7</v>
      </c>
      <c r="AZ41" s="13">
        <v>0</v>
      </c>
      <c r="BA41" s="13">
        <v>537.9</v>
      </c>
      <c r="BB41" s="13">
        <v>1492.7</v>
      </c>
      <c r="BC41" s="13">
        <v>357.7</v>
      </c>
      <c r="BD41" s="13">
        <v>1655.8</v>
      </c>
      <c r="BE41" s="13">
        <v>75.599999999999994</v>
      </c>
    </row>
    <row r="42" spans="1:57" ht="13.5" x14ac:dyDescent="0.25">
      <c r="A42" s="11" t="s">
        <v>79</v>
      </c>
      <c r="B42" s="10" t="s">
        <v>9</v>
      </c>
      <c r="C42" s="12">
        <v>941.6</v>
      </c>
      <c r="D42" s="12">
        <v>75.3</v>
      </c>
      <c r="E42" s="12">
        <v>2.5</v>
      </c>
      <c r="F42" s="12">
        <v>1.5</v>
      </c>
      <c r="G42" s="12">
        <v>0.9</v>
      </c>
      <c r="H42" s="12">
        <v>0.1</v>
      </c>
      <c r="I42" s="12">
        <v>190.9</v>
      </c>
      <c r="J42" s="12">
        <v>16.3</v>
      </c>
      <c r="K42" s="12">
        <v>10</v>
      </c>
      <c r="L42" s="12">
        <v>17.600000000000001</v>
      </c>
      <c r="M42" s="12">
        <v>9.1999999999999993</v>
      </c>
      <c r="N42" s="12">
        <v>8.4</v>
      </c>
      <c r="O42" s="12">
        <v>35.200000000000003</v>
      </c>
      <c r="P42" s="12">
        <v>0</v>
      </c>
      <c r="Q42" s="12">
        <v>14.3</v>
      </c>
      <c r="R42" s="12">
        <v>13.9</v>
      </c>
      <c r="S42" s="12">
        <v>7</v>
      </c>
      <c r="T42" s="12">
        <v>40.4</v>
      </c>
      <c r="U42" s="12">
        <v>8</v>
      </c>
      <c r="V42" s="12">
        <v>32.4</v>
      </c>
      <c r="W42" s="12">
        <v>24</v>
      </c>
      <c r="X42" s="12">
        <v>6.4</v>
      </c>
      <c r="Y42" s="12">
        <v>17.600000000000001</v>
      </c>
      <c r="Z42" s="12">
        <v>13</v>
      </c>
      <c r="AA42" s="12">
        <v>15.1</v>
      </c>
      <c r="AB42" s="12">
        <v>14.5</v>
      </c>
      <c r="AC42" s="12">
        <v>0.6</v>
      </c>
      <c r="AD42" s="12">
        <v>19.2</v>
      </c>
      <c r="AE42" s="12">
        <v>19</v>
      </c>
      <c r="AF42" s="12">
        <v>62.6</v>
      </c>
      <c r="AG42" s="12">
        <v>376.9</v>
      </c>
      <c r="AH42" s="12">
        <v>200.1</v>
      </c>
      <c r="AI42" s="12">
        <v>115.4</v>
      </c>
      <c r="AJ42" s="12">
        <v>48.8</v>
      </c>
      <c r="AK42" s="12">
        <v>35.9</v>
      </c>
      <c r="AL42" s="12">
        <v>27.7</v>
      </c>
      <c r="AM42" s="12">
        <v>7.4</v>
      </c>
      <c r="AN42" s="12">
        <v>5.2</v>
      </c>
      <c r="AO42" s="12">
        <v>15.1</v>
      </c>
      <c r="AP42" s="12">
        <v>22.7</v>
      </c>
      <c r="AQ42" s="12">
        <v>5.5</v>
      </c>
      <c r="AR42" s="12">
        <v>120.9</v>
      </c>
      <c r="AS42" s="12">
        <v>214.4</v>
      </c>
      <c r="AT42" s="12">
        <v>177.9</v>
      </c>
      <c r="AU42" s="12">
        <v>49.3</v>
      </c>
      <c r="AV42" s="12">
        <v>69.2</v>
      </c>
      <c r="AW42" s="12">
        <v>59.4</v>
      </c>
      <c r="AX42" s="12">
        <v>36.5</v>
      </c>
      <c r="AY42" s="12">
        <v>34.9</v>
      </c>
      <c r="AZ42" s="12">
        <v>1.6</v>
      </c>
      <c r="BA42" s="12">
        <v>212.4</v>
      </c>
      <c r="BB42" s="12">
        <v>591.29999999999995</v>
      </c>
      <c r="BC42" s="12">
        <v>176.8</v>
      </c>
      <c r="BD42" s="12">
        <v>653.9</v>
      </c>
      <c r="BE42" s="12">
        <v>34.1</v>
      </c>
    </row>
    <row r="43" spans="1:57" ht="13.5" x14ac:dyDescent="0.25">
      <c r="A43" s="11" t="s">
        <v>78</v>
      </c>
      <c r="B43" s="10" t="s">
        <v>9</v>
      </c>
      <c r="C43" s="13">
        <v>18521.3</v>
      </c>
      <c r="D43" s="13">
        <v>731.6</v>
      </c>
      <c r="E43" s="13">
        <v>29.9</v>
      </c>
      <c r="F43" s="13">
        <v>3.3</v>
      </c>
      <c r="G43" s="13">
        <v>26.2</v>
      </c>
      <c r="H43" s="13">
        <v>0.4</v>
      </c>
      <c r="I43" s="13">
        <v>1997.1</v>
      </c>
      <c r="J43" s="13">
        <v>429.8</v>
      </c>
      <c r="K43" s="13">
        <v>153.80000000000001</v>
      </c>
      <c r="L43" s="13">
        <v>161.9</v>
      </c>
      <c r="M43" s="13">
        <v>54.5</v>
      </c>
      <c r="N43" s="13">
        <v>107.4</v>
      </c>
      <c r="O43" s="13">
        <v>322.89999999999998</v>
      </c>
      <c r="P43" s="13">
        <v>8.6</v>
      </c>
      <c r="Q43" s="13">
        <v>139</v>
      </c>
      <c r="R43" s="13">
        <v>88.3</v>
      </c>
      <c r="S43" s="13">
        <v>87</v>
      </c>
      <c r="T43" s="13">
        <v>291.8</v>
      </c>
      <c r="U43" s="13">
        <v>76.7</v>
      </c>
      <c r="V43" s="13">
        <v>215</v>
      </c>
      <c r="W43" s="13">
        <v>97.4</v>
      </c>
      <c r="X43" s="13">
        <v>39.200000000000003</v>
      </c>
      <c r="Y43" s="13">
        <v>58.2</v>
      </c>
      <c r="Z43" s="13">
        <v>130.4</v>
      </c>
      <c r="AA43" s="13">
        <v>198.6</v>
      </c>
      <c r="AB43" s="13">
        <v>148.5</v>
      </c>
      <c r="AC43" s="13">
        <v>50.1</v>
      </c>
      <c r="AD43" s="13">
        <v>210.6</v>
      </c>
      <c r="AE43" s="13">
        <v>205.6</v>
      </c>
      <c r="AF43" s="13">
        <v>1040.3</v>
      </c>
      <c r="AG43" s="13">
        <v>8847.7999999999993</v>
      </c>
      <c r="AH43" s="13">
        <v>5600.1</v>
      </c>
      <c r="AI43" s="13">
        <v>3344.6</v>
      </c>
      <c r="AJ43" s="13">
        <v>806.4</v>
      </c>
      <c r="AK43" s="13">
        <v>1449.1</v>
      </c>
      <c r="AL43" s="13">
        <v>480.2</v>
      </c>
      <c r="AM43" s="13">
        <v>127.3</v>
      </c>
      <c r="AN43" s="13">
        <v>68.8</v>
      </c>
      <c r="AO43" s="13">
        <v>284</v>
      </c>
      <c r="AP43" s="13">
        <v>356.7</v>
      </c>
      <c r="AQ43" s="13">
        <v>199.9</v>
      </c>
      <c r="AR43" s="13">
        <v>2211.1</v>
      </c>
      <c r="AS43" s="13">
        <v>5668.9</v>
      </c>
      <c r="AT43" s="13">
        <v>3991.8</v>
      </c>
      <c r="AU43" s="13">
        <v>1449.8</v>
      </c>
      <c r="AV43" s="13">
        <v>1225.2</v>
      </c>
      <c r="AW43" s="13">
        <v>1316.7</v>
      </c>
      <c r="AX43" s="13">
        <v>1677.2</v>
      </c>
      <c r="AY43" s="13">
        <v>1016.5</v>
      </c>
      <c r="AZ43" s="13">
        <v>660.7</v>
      </c>
      <c r="BA43" s="13">
        <v>2232.6</v>
      </c>
      <c r="BB43" s="13">
        <v>14516.8</v>
      </c>
      <c r="BC43" s="13">
        <v>3247.8</v>
      </c>
      <c r="BD43" s="13">
        <v>15557.1</v>
      </c>
      <c r="BE43" s="13">
        <v>519.4</v>
      </c>
    </row>
    <row r="44" spans="1:57" ht="13.5" x14ac:dyDescent="0.25">
      <c r="A44" s="11" t="s">
        <v>77</v>
      </c>
      <c r="B44" s="10" t="s">
        <v>9</v>
      </c>
      <c r="C44" s="12">
        <v>4809</v>
      </c>
      <c r="D44" s="12">
        <v>107</v>
      </c>
      <c r="E44" s="12">
        <v>9</v>
      </c>
      <c r="F44" s="12">
        <v>0.2</v>
      </c>
      <c r="G44" s="12">
        <v>8.6</v>
      </c>
      <c r="H44" s="12">
        <v>0.2</v>
      </c>
      <c r="I44" s="12">
        <v>559</v>
      </c>
      <c r="J44" s="12">
        <v>55</v>
      </c>
      <c r="K44" s="12">
        <v>8</v>
      </c>
      <c r="L44" s="12">
        <v>73</v>
      </c>
      <c r="M44" s="12">
        <v>32</v>
      </c>
      <c r="N44" s="12">
        <v>41</v>
      </c>
      <c r="O44" s="12">
        <v>72</v>
      </c>
      <c r="P44" s="12">
        <v>3</v>
      </c>
      <c r="Q44" s="12">
        <v>30</v>
      </c>
      <c r="R44" s="12">
        <v>21</v>
      </c>
      <c r="S44" s="12">
        <v>18</v>
      </c>
      <c r="T44" s="12">
        <v>105</v>
      </c>
      <c r="U44" s="12">
        <v>30</v>
      </c>
      <c r="V44" s="12">
        <v>75</v>
      </c>
      <c r="W44" s="12">
        <v>47</v>
      </c>
      <c r="X44" s="12">
        <v>21</v>
      </c>
      <c r="Y44" s="12">
        <v>26</v>
      </c>
      <c r="Z44" s="12">
        <v>74</v>
      </c>
      <c r="AA44" s="12">
        <v>79</v>
      </c>
      <c r="AB44" s="12">
        <v>63</v>
      </c>
      <c r="AC44" s="12">
        <v>16</v>
      </c>
      <c r="AD44" s="12">
        <v>46</v>
      </c>
      <c r="AE44" s="12">
        <v>57</v>
      </c>
      <c r="AF44" s="12">
        <v>342</v>
      </c>
      <c r="AG44" s="12">
        <v>1943</v>
      </c>
      <c r="AH44" s="12">
        <v>991</v>
      </c>
      <c r="AI44" s="12">
        <v>562</v>
      </c>
      <c r="AJ44" s="12">
        <v>245</v>
      </c>
      <c r="AK44" s="12">
        <v>184</v>
      </c>
      <c r="AL44" s="12">
        <v>194</v>
      </c>
      <c r="AM44" s="12">
        <v>57.8</v>
      </c>
      <c r="AN44" s="12">
        <v>22.9</v>
      </c>
      <c r="AO44" s="12">
        <v>113.4</v>
      </c>
      <c r="AP44" s="12">
        <v>96</v>
      </c>
      <c r="AQ44" s="12">
        <v>78</v>
      </c>
      <c r="AR44" s="12">
        <v>584</v>
      </c>
      <c r="AS44" s="12">
        <v>1792</v>
      </c>
      <c r="AT44" s="12">
        <v>1557</v>
      </c>
      <c r="AU44" s="12">
        <v>259</v>
      </c>
      <c r="AV44" s="12">
        <v>488</v>
      </c>
      <c r="AW44" s="12">
        <v>810</v>
      </c>
      <c r="AX44" s="12">
        <v>235</v>
      </c>
      <c r="AY44" s="12">
        <v>232</v>
      </c>
      <c r="AZ44" s="12">
        <v>3</v>
      </c>
      <c r="BA44" s="12">
        <v>625</v>
      </c>
      <c r="BB44" s="12">
        <v>3735</v>
      </c>
      <c r="BC44" s="12">
        <v>952</v>
      </c>
      <c r="BD44" s="12">
        <v>4077</v>
      </c>
      <c r="BE44" s="12">
        <v>215</v>
      </c>
    </row>
    <row r="45" spans="1:57" ht="13.5" x14ac:dyDescent="0.25">
      <c r="A45" s="11" t="s">
        <v>76</v>
      </c>
      <c r="B45" s="10" t="s">
        <v>9</v>
      </c>
      <c r="C45" s="13">
        <v>4894.8999999999996</v>
      </c>
      <c r="D45" s="13">
        <v>165.9</v>
      </c>
      <c r="E45" s="13">
        <v>4.4000000000000004</v>
      </c>
      <c r="F45" s="13">
        <v>0</v>
      </c>
      <c r="G45" s="13">
        <v>4.3</v>
      </c>
      <c r="H45" s="13">
        <v>0.1</v>
      </c>
      <c r="I45" s="13">
        <v>663.7</v>
      </c>
      <c r="J45" s="13">
        <v>90.4</v>
      </c>
      <c r="K45" s="13">
        <v>13.5</v>
      </c>
      <c r="L45" s="13">
        <v>64.7</v>
      </c>
      <c r="M45" s="13">
        <v>36.799999999999997</v>
      </c>
      <c r="N45" s="13">
        <v>27.9</v>
      </c>
      <c r="O45" s="13">
        <v>116</v>
      </c>
      <c r="P45" s="13">
        <v>0.6</v>
      </c>
      <c r="Q45" s="13">
        <v>74.900000000000006</v>
      </c>
      <c r="R45" s="13">
        <v>23</v>
      </c>
      <c r="S45" s="13">
        <v>17.5</v>
      </c>
      <c r="T45" s="13">
        <v>91.2</v>
      </c>
      <c r="U45" s="13">
        <v>12.7</v>
      </c>
      <c r="V45" s="13">
        <v>78.5</v>
      </c>
      <c r="W45" s="13">
        <v>142.80000000000001</v>
      </c>
      <c r="X45" s="13">
        <v>110.6</v>
      </c>
      <c r="Y45" s="13">
        <v>32.200000000000003</v>
      </c>
      <c r="Z45" s="13">
        <v>81.099999999999994</v>
      </c>
      <c r="AA45" s="13">
        <v>16.5</v>
      </c>
      <c r="AB45" s="13">
        <v>4.9000000000000004</v>
      </c>
      <c r="AC45" s="13">
        <v>11.6</v>
      </c>
      <c r="AD45" s="13">
        <v>47.4</v>
      </c>
      <c r="AE45" s="13">
        <v>46.1</v>
      </c>
      <c r="AF45" s="13">
        <v>336.9</v>
      </c>
      <c r="AG45" s="13">
        <v>2234</v>
      </c>
      <c r="AH45" s="13">
        <v>1096.8</v>
      </c>
      <c r="AI45" s="13">
        <v>623.5</v>
      </c>
      <c r="AJ45" s="13">
        <v>232.9</v>
      </c>
      <c r="AK45" s="13">
        <v>240.4</v>
      </c>
      <c r="AL45" s="13">
        <v>155.4</v>
      </c>
      <c r="AM45" s="13">
        <v>34.700000000000003</v>
      </c>
      <c r="AN45" s="13">
        <v>30.4</v>
      </c>
      <c r="AO45" s="13">
        <v>90.3</v>
      </c>
      <c r="AP45" s="13">
        <v>232.3</v>
      </c>
      <c r="AQ45" s="13">
        <v>54.8</v>
      </c>
      <c r="AR45" s="13">
        <v>694.7</v>
      </c>
      <c r="AS45" s="13">
        <v>1443.8</v>
      </c>
      <c r="AT45" s="13">
        <v>1151.5</v>
      </c>
      <c r="AU45" s="13">
        <v>193.1</v>
      </c>
      <c r="AV45" s="13">
        <v>321.39999999999998</v>
      </c>
      <c r="AW45" s="13">
        <v>636.9</v>
      </c>
      <c r="AX45" s="13">
        <v>292.3</v>
      </c>
      <c r="AY45" s="13">
        <v>232.7</v>
      </c>
      <c r="AZ45" s="13">
        <v>59.7</v>
      </c>
      <c r="BA45" s="13">
        <v>714.3</v>
      </c>
      <c r="BB45" s="13">
        <v>3677.8</v>
      </c>
      <c r="BC45" s="13">
        <v>1137.2</v>
      </c>
      <c r="BD45" s="13">
        <v>4014.7</v>
      </c>
      <c r="BE45" s="13">
        <v>265.89999999999998</v>
      </c>
    </row>
    <row r="46" spans="1:57" ht="13.5" x14ac:dyDescent="0.25">
      <c r="A46" s="11" t="s">
        <v>75</v>
      </c>
      <c r="B46" s="10" t="s">
        <v>9</v>
      </c>
      <c r="C46" s="12">
        <v>26330</v>
      </c>
      <c r="D46" s="12">
        <v>5422.5</v>
      </c>
      <c r="E46" s="12">
        <v>117.7</v>
      </c>
      <c r="F46" s="12">
        <v>42.2</v>
      </c>
      <c r="G46" s="12">
        <v>74</v>
      </c>
      <c r="H46" s="12">
        <v>1.5</v>
      </c>
      <c r="I46" s="12">
        <v>4902.3</v>
      </c>
      <c r="J46" s="12">
        <v>665.2</v>
      </c>
      <c r="K46" s="12">
        <v>1371.6</v>
      </c>
      <c r="L46" s="12">
        <v>254.8</v>
      </c>
      <c r="M46" s="12">
        <v>97.6</v>
      </c>
      <c r="N46" s="12">
        <v>157.19999999999999</v>
      </c>
      <c r="O46" s="12">
        <v>683.6</v>
      </c>
      <c r="P46" s="12">
        <v>10.6</v>
      </c>
      <c r="Q46" s="12">
        <v>42.7</v>
      </c>
      <c r="R46" s="12">
        <v>290.39999999999998</v>
      </c>
      <c r="S46" s="12">
        <v>339.8</v>
      </c>
      <c r="T46" s="12">
        <v>635.70000000000005</v>
      </c>
      <c r="U46" s="12">
        <v>183.3</v>
      </c>
      <c r="V46" s="12">
        <v>452.4</v>
      </c>
      <c r="W46" s="12">
        <v>255.4</v>
      </c>
      <c r="X46" s="12">
        <v>47.1</v>
      </c>
      <c r="Y46" s="12">
        <v>208.3</v>
      </c>
      <c r="Z46" s="12">
        <v>287.7</v>
      </c>
      <c r="AA46" s="12">
        <v>303.5</v>
      </c>
      <c r="AB46" s="12">
        <v>262.89999999999998</v>
      </c>
      <c r="AC46" s="12">
        <v>40.5</v>
      </c>
      <c r="AD46" s="12">
        <v>444.8</v>
      </c>
      <c r="AE46" s="12">
        <v>254.2</v>
      </c>
      <c r="AF46" s="12">
        <v>1892.9</v>
      </c>
      <c r="AG46" s="12">
        <v>8948.1</v>
      </c>
      <c r="AH46" s="12">
        <v>6181</v>
      </c>
      <c r="AI46" s="12">
        <v>3652.2</v>
      </c>
      <c r="AJ46" s="12">
        <v>1095.8</v>
      </c>
      <c r="AK46" s="12">
        <v>1433</v>
      </c>
      <c r="AL46" s="12">
        <v>248.2</v>
      </c>
      <c r="AM46" s="12">
        <v>58.3</v>
      </c>
      <c r="AN46" s="12">
        <v>75.8</v>
      </c>
      <c r="AO46" s="12">
        <v>114.1</v>
      </c>
      <c r="AP46" s="12">
        <v>290.8</v>
      </c>
      <c r="AQ46" s="12">
        <v>209.7</v>
      </c>
      <c r="AR46" s="12">
        <v>2018.5</v>
      </c>
      <c r="AS46" s="12">
        <v>4792.5</v>
      </c>
      <c r="AT46" s="12">
        <v>3860.9</v>
      </c>
      <c r="AU46" s="12">
        <v>1425.1</v>
      </c>
      <c r="AV46" s="12">
        <v>1395.4</v>
      </c>
      <c r="AW46" s="12">
        <v>1040.4000000000001</v>
      </c>
      <c r="AX46" s="12">
        <v>931.6</v>
      </c>
      <c r="AY46" s="12">
        <v>877.1</v>
      </c>
      <c r="AZ46" s="12">
        <v>54.5</v>
      </c>
      <c r="BA46" s="12">
        <v>5274.1</v>
      </c>
      <c r="BB46" s="12">
        <v>13740.6</v>
      </c>
      <c r="BC46" s="12">
        <v>2767.1</v>
      </c>
      <c r="BD46" s="12">
        <v>15633.4</v>
      </c>
      <c r="BE46" s="12">
        <v>295.3</v>
      </c>
    </row>
    <row r="47" spans="1:57" ht="13.5" x14ac:dyDescent="0.25">
      <c r="A47" s="11" t="s">
        <v>74</v>
      </c>
      <c r="B47" s="10" t="s">
        <v>9</v>
      </c>
      <c r="C47" s="13">
        <v>31281.1</v>
      </c>
      <c r="D47" s="13">
        <v>399.6</v>
      </c>
      <c r="E47" s="13">
        <v>75.7</v>
      </c>
      <c r="F47" s="13">
        <v>20.9</v>
      </c>
      <c r="G47" s="13">
        <v>21.6</v>
      </c>
      <c r="H47" s="13">
        <v>33.200000000000003</v>
      </c>
      <c r="I47" s="13">
        <v>2503.8000000000002</v>
      </c>
      <c r="J47" s="13">
        <v>413.2</v>
      </c>
      <c r="K47" s="13">
        <v>106.5</v>
      </c>
      <c r="L47" s="13">
        <v>244.8</v>
      </c>
      <c r="M47" s="13">
        <v>79.900000000000006</v>
      </c>
      <c r="N47" s="13">
        <v>164.9</v>
      </c>
      <c r="O47" s="13">
        <v>400.7</v>
      </c>
      <c r="P47" s="13">
        <v>10</v>
      </c>
      <c r="Q47" s="13">
        <v>136.9</v>
      </c>
      <c r="R47" s="13">
        <v>167.8</v>
      </c>
      <c r="S47" s="13">
        <v>86.1</v>
      </c>
      <c r="T47" s="13">
        <v>367.5</v>
      </c>
      <c r="U47" s="13">
        <v>64.7</v>
      </c>
      <c r="V47" s="13">
        <v>302.8</v>
      </c>
      <c r="W47" s="13">
        <v>199.1</v>
      </c>
      <c r="X47" s="13">
        <v>114.5</v>
      </c>
      <c r="Y47" s="13">
        <v>84.6</v>
      </c>
      <c r="Z47" s="13">
        <v>187</v>
      </c>
      <c r="AA47" s="13">
        <v>287</v>
      </c>
      <c r="AB47" s="13">
        <v>153.19999999999999</v>
      </c>
      <c r="AC47" s="13">
        <v>133.80000000000001</v>
      </c>
      <c r="AD47" s="13">
        <v>298</v>
      </c>
      <c r="AE47" s="13">
        <v>301.10000000000002</v>
      </c>
      <c r="AF47" s="13">
        <v>2135.4</v>
      </c>
      <c r="AG47" s="13">
        <v>16228.7</v>
      </c>
      <c r="AH47" s="13">
        <v>8229.5</v>
      </c>
      <c r="AI47" s="13">
        <v>4751.5</v>
      </c>
      <c r="AJ47" s="13">
        <v>1442.3</v>
      </c>
      <c r="AK47" s="13">
        <v>2035.7</v>
      </c>
      <c r="AL47" s="13">
        <v>1309.9000000000001</v>
      </c>
      <c r="AM47" s="13">
        <v>355.8</v>
      </c>
      <c r="AN47" s="13">
        <v>222.9</v>
      </c>
      <c r="AO47" s="13">
        <v>731.1</v>
      </c>
      <c r="AP47" s="13">
        <v>1051.5</v>
      </c>
      <c r="AQ47" s="13">
        <v>509.7</v>
      </c>
      <c r="AR47" s="13">
        <v>5128.1000000000004</v>
      </c>
      <c r="AS47" s="13">
        <v>9636.7999999999993</v>
      </c>
      <c r="AT47" s="13">
        <v>7892.4</v>
      </c>
      <c r="AU47" s="13">
        <v>1373.6</v>
      </c>
      <c r="AV47" s="13">
        <v>2651.1</v>
      </c>
      <c r="AW47" s="13">
        <v>3867.7</v>
      </c>
      <c r="AX47" s="13">
        <v>1744.4</v>
      </c>
      <c r="AY47" s="13">
        <v>1687.5</v>
      </c>
      <c r="AZ47" s="13">
        <v>57</v>
      </c>
      <c r="BA47" s="13">
        <v>2880.6</v>
      </c>
      <c r="BB47" s="13">
        <v>25865.5</v>
      </c>
      <c r="BC47" s="13">
        <v>7999.2</v>
      </c>
      <c r="BD47" s="13">
        <v>28000.9</v>
      </c>
      <c r="BE47" s="13">
        <v>1424.4</v>
      </c>
    </row>
    <row r="48" spans="1:57" ht="13.5" x14ac:dyDescent="0.25">
      <c r="A48" s="11" t="s">
        <v>5</v>
      </c>
      <c r="B48" s="10" t="s">
        <v>9</v>
      </c>
      <c r="C48" s="12">
        <v>157527</v>
      </c>
      <c r="D48" s="12">
        <v>2253</v>
      </c>
      <c r="E48" s="12">
        <v>771</v>
      </c>
      <c r="F48" s="12">
        <v>262.60000000000002</v>
      </c>
      <c r="G48" s="12">
        <v>135.4</v>
      </c>
      <c r="H48" s="12">
        <v>373</v>
      </c>
      <c r="I48" s="12">
        <v>12915.5</v>
      </c>
      <c r="J48" s="12">
        <v>1783</v>
      </c>
      <c r="K48" s="12">
        <v>442</v>
      </c>
      <c r="L48" s="12">
        <v>1241</v>
      </c>
      <c r="M48" s="12">
        <v>399</v>
      </c>
      <c r="N48" s="12">
        <v>842</v>
      </c>
      <c r="O48" s="12">
        <v>2033</v>
      </c>
      <c r="P48" s="12">
        <v>111</v>
      </c>
      <c r="Q48" s="12">
        <v>820</v>
      </c>
      <c r="R48" s="12">
        <v>690</v>
      </c>
      <c r="S48" s="12">
        <v>412</v>
      </c>
      <c r="T48" s="12">
        <v>1878</v>
      </c>
      <c r="U48" s="12">
        <v>395</v>
      </c>
      <c r="V48" s="12">
        <v>1483</v>
      </c>
      <c r="W48" s="12">
        <v>1440</v>
      </c>
      <c r="X48" s="12">
        <v>1058</v>
      </c>
      <c r="Y48" s="12">
        <v>382</v>
      </c>
      <c r="Z48" s="12">
        <v>1126</v>
      </c>
      <c r="AA48" s="12">
        <v>1617</v>
      </c>
      <c r="AB48" s="12">
        <v>922</v>
      </c>
      <c r="AC48" s="12">
        <v>695</v>
      </c>
      <c r="AD48" s="12">
        <v>1355.5</v>
      </c>
      <c r="AE48" s="12">
        <v>975</v>
      </c>
      <c r="AF48" s="12">
        <v>8240</v>
      </c>
      <c r="AG48" s="12">
        <v>76262.3</v>
      </c>
      <c r="AH48" s="12">
        <v>43176.3</v>
      </c>
      <c r="AI48" s="12">
        <v>23893.3</v>
      </c>
      <c r="AJ48" s="12">
        <v>5988</v>
      </c>
      <c r="AK48" s="12">
        <v>13295</v>
      </c>
      <c r="AL48" s="12">
        <v>4965</v>
      </c>
      <c r="AM48" s="12">
        <v>1686.9</v>
      </c>
      <c r="AN48" s="12">
        <v>823.1</v>
      </c>
      <c r="AO48" s="12">
        <v>2455</v>
      </c>
      <c r="AP48" s="12">
        <v>6300</v>
      </c>
      <c r="AQ48" s="12">
        <v>1958</v>
      </c>
      <c r="AR48" s="12">
        <v>19863</v>
      </c>
      <c r="AS48" s="12">
        <v>56110.3</v>
      </c>
      <c r="AT48" s="12">
        <v>47001</v>
      </c>
      <c r="AU48" s="12">
        <v>13365</v>
      </c>
      <c r="AV48" s="12">
        <v>14114</v>
      </c>
      <c r="AW48" s="12">
        <v>19522</v>
      </c>
      <c r="AX48" s="12">
        <v>9109.2999999999993</v>
      </c>
      <c r="AY48" s="12">
        <v>8780.2000000000007</v>
      </c>
      <c r="AZ48" s="12">
        <v>329.1</v>
      </c>
      <c r="BA48" s="12">
        <v>14661.5</v>
      </c>
      <c r="BB48" s="12">
        <v>132372.5</v>
      </c>
      <c r="BC48" s="12">
        <v>33086</v>
      </c>
      <c r="BD48" s="12">
        <v>140612.5</v>
      </c>
      <c r="BE48" s="12">
        <v>6023</v>
      </c>
    </row>
    <row r="49" spans="1:57" ht="21" x14ac:dyDescent="0.25">
      <c r="A49" s="11" t="s">
        <v>73</v>
      </c>
      <c r="B49" s="10" t="s">
        <v>9</v>
      </c>
      <c r="C49" s="13">
        <v>1633597.9</v>
      </c>
      <c r="D49" s="13">
        <v>515619.6</v>
      </c>
      <c r="E49" s="13">
        <v>21210.1</v>
      </c>
      <c r="F49" s="13">
        <v>13313</v>
      </c>
      <c r="G49" s="13">
        <v>6365.4</v>
      </c>
      <c r="H49" s="13">
        <v>1531.7</v>
      </c>
      <c r="I49" s="13">
        <v>235227</v>
      </c>
      <c r="J49" s="13">
        <v>31707.1</v>
      </c>
      <c r="K49" s="13">
        <v>42066.2</v>
      </c>
      <c r="L49" s="13">
        <v>13582.8</v>
      </c>
      <c r="M49" s="13">
        <v>7148.3</v>
      </c>
      <c r="N49" s="13">
        <v>6434.5</v>
      </c>
      <c r="O49" s="13">
        <v>43573.599999999999</v>
      </c>
      <c r="P49" s="13">
        <v>1970.9</v>
      </c>
      <c r="Q49" s="13">
        <v>16566.099999999999</v>
      </c>
      <c r="R49" s="13">
        <v>8828</v>
      </c>
      <c r="S49" s="13">
        <v>16208.6</v>
      </c>
      <c r="T49" s="13">
        <v>24841.1</v>
      </c>
      <c r="U49" s="13">
        <v>12713.5</v>
      </c>
      <c r="V49" s="13">
        <v>12127.7</v>
      </c>
      <c r="W49" s="13">
        <v>29186.3</v>
      </c>
      <c r="X49" s="13">
        <v>17124</v>
      </c>
      <c r="Y49" s="13">
        <v>12062.3</v>
      </c>
      <c r="Z49" s="13">
        <v>13916.3</v>
      </c>
      <c r="AA49" s="13">
        <v>14409</v>
      </c>
      <c r="AB49" s="13">
        <v>9624.2000000000007</v>
      </c>
      <c r="AC49" s="13">
        <v>4784.8</v>
      </c>
      <c r="AD49" s="13">
        <v>21944.5</v>
      </c>
      <c r="AE49" s="13">
        <v>28241.4</v>
      </c>
      <c r="AF49" s="13">
        <v>150741.6</v>
      </c>
      <c r="AG49" s="13">
        <v>357038.6</v>
      </c>
      <c r="AH49" s="13">
        <v>239524.4</v>
      </c>
      <c r="AI49" s="13">
        <v>134930.29999999999</v>
      </c>
      <c r="AJ49" s="13">
        <v>71935.8</v>
      </c>
      <c r="AK49" s="13">
        <v>32658.400000000001</v>
      </c>
      <c r="AL49" s="13">
        <v>21849.9</v>
      </c>
      <c r="AM49" s="13">
        <v>4709.6000000000004</v>
      </c>
      <c r="AN49" s="13">
        <v>8663.7000000000007</v>
      </c>
      <c r="AO49" s="13">
        <v>8476.5</v>
      </c>
      <c r="AP49" s="13">
        <v>31158.400000000001</v>
      </c>
      <c r="AQ49" s="13">
        <v>17781.400000000001</v>
      </c>
      <c r="AR49" s="13">
        <v>46724.5</v>
      </c>
      <c r="AS49" s="13">
        <v>325519.59999999998</v>
      </c>
      <c r="AT49" s="13">
        <v>237250.3</v>
      </c>
      <c r="AU49" s="13">
        <v>87534.8</v>
      </c>
      <c r="AV49" s="13">
        <v>100002</v>
      </c>
      <c r="AW49" s="13">
        <v>49713.5</v>
      </c>
      <c r="AX49" s="13">
        <v>88269.3</v>
      </c>
      <c r="AY49" s="13">
        <v>69980.5</v>
      </c>
      <c r="AZ49" s="13">
        <v>18288.8</v>
      </c>
      <c r="BA49" s="13">
        <v>284678.5</v>
      </c>
      <c r="BB49" s="13">
        <v>682558.2</v>
      </c>
      <c r="BC49" s="13">
        <v>117514.1</v>
      </c>
      <c r="BD49" s="13">
        <v>833299.8</v>
      </c>
      <c r="BE49" s="13">
        <v>38973.9</v>
      </c>
    </row>
    <row r="50" spans="1:57" ht="13.5" x14ac:dyDescent="0.25">
      <c r="A50" s="11" t="s">
        <v>72</v>
      </c>
      <c r="B50" s="10" t="s">
        <v>9</v>
      </c>
      <c r="C50" s="12">
        <v>19542.7</v>
      </c>
      <c r="D50" s="12">
        <v>1224.9000000000001</v>
      </c>
      <c r="E50" s="12">
        <v>95</v>
      </c>
      <c r="F50" s="12">
        <v>29.9</v>
      </c>
      <c r="G50" s="12">
        <v>14.7</v>
      </c>
      <c r="H50" s="12">
        <v>50.5</v>
      </c>
      <c r="I50" s="12">
        <v>2427</v>
      </c>
      <c r="J50" s="12">
        <v>512.20000000000005</v>
      </c>
      <c r="K50" s="12">
        <v>405.5</v>
      </c>
      <c r="L50" s="12">
        <v>158.1</v>
      </c>
      <c r="M50" s="12">
        <v>38.6</v>
      </c>
      <c r="N50" s="12">
        <v>119.5</v>
      </c>
      <c r="O50" s="12">
        <v>365.3</v>
      </c>
      <c r="P50" s="12">
        <v>12.4</v>
      </c>
      <c r="Q50" s="12">
        <v>180.9</v>
      </c>
      <c r="R50" s="12">
        <v>100.8</v>
      </c>
      <c r="S50" s="12">
        <v>71.2</v>
      </c>
      <c r="T50" s="12">
        <v>336.3</v>
      </c>
      <c r="U50" s="12">
        <v>14.6</v>
      </c>
      <c r="V50" s="12">
        <v>321.8</v>
      </c>
      <c r="W50" s="12">
        <v>106.1</v>
      </c>
      <c r="X50" s="12">
        <v>53.4</v>
      </c>
      <c r="Y50" s="12">
        <v>52.7</v>
      </c>
      <c r="Z50" s="12">
        <v>55</v>
      </c>
      <c r="AA50" s="12">
        <v>125</v>
      </c>
      <c r="AB50" s="12">
        <v>88.7</v>
      </c>
      <c r="AC50" s="12">
        <v>36.299999999999997</v>
      </c>
      <c r="AD50" s="12">
        <v>363.4</v>
      </c>
      <c r="AE50" s="12">
        <v>145.9</v>
      </c>
      <c r="AF50" s="12">
        <v>1522.9</v>
      </c>
      <c r="AG50" s="12">
        <v>6613.3</v>
      </c>
      <c r="AH50" s="12">
        <v>4803.6000000000004</v>
      </c>
      <c r="AI50" s="12">
        <v>3258.8</v>
      </c>
      <c r="AJ50" s="12">
        <v>919</v>
      </c>
      <c r="AK50" s="12">
        <v>625.79999999999995</v>
      </c>
      <c r="AL50" s="12">
        <v>339</v>
      </c>
      <c r="AM50" s="12">
        <v>89.9</v>
      </c>
      <c r="AN50" s="12">
        <v>134.1</v>
      </c>
      <c r="AO50" s="12">
        <v>115</v>
      </c>
      <c r="AP50" s="12">
        <v>322.8</v>
      </c>
      <c r="AQ50" s="12">
        <v>43.4</v>
      </c>
      <c r="AR50" s="12">
        <v>1104.4000000000001</v>
      </c>
      <c r="AS50" s="12">
        <v>7513.7</v>
      </c>
      <c r="AT50" s="12">
        <v>4803.1000000000004</v>
      </c>
      <c r="AU50" s="12">
        <v>1692.4</v>
      </c>
      <c r="AV50" s="12">
        <v>2006.6</v>
      </c>
      <c r="AW50" s="12">
        <v>1104.0999999999999</v>
      </c>
      <c r="AX50" s="12">
        <v>2710.6</v>
      </c>
      <c r="AY50" s="12">
        <v>1132.3</v>
      </c>
      <c r="AZ50" s="12">
        <v>1578.3</v>
      </c>
      <c r="BA50" s="12">
        <v>2667.9</v>
      </c>
      <c r="BB50" s="12">
        <v>14127</v>
      </c>
      <c r="BC50" s="12">
        <v>1809.7</v>
      </c>
      <c r="BD50" s="12">
        <v>15649.9</v>
      </c>
      <c r="BE50" s="12">
        <v>392.4</v>
      </c>
    </row>
    <row r="51" spans="1:57" ht="13.5" x14ac:dyDescent="0.25">
      <c r="A51" s="11" t="s">
        <v>71</v>
      </c>
      <c r="B51" s="10" t="s">
        <v>9</v>
      </c>
      <c r="C51" s="13">
        <v>101945.1</v>
      </c>
      <c r="D51" s="13">
        <v>13137.5</v>
      </c>
      <c r="E51" s="13">
        <v>287.60000000000002</v>
      </c>
      <c r="F51" s="13">
        <v>12.5</v>
      </c>
      <c r="G51" s="13">
        <v>211.8</v>
      </c>
      <c r="H51" s="13">
        <v>63.2</v>
      </c>
      <c r="I51" s="13">
        <v>11213.5</v>
      </c>
      <c r="J51" s="13">
        <v>2365.8000000000002</v>
      </c>
      <c r="K51" s="13">
        <v>2803.2</v>
      </c>
      <c r="L51" s="13">
        <v>782.4</v>
      </c>
      <c r="M51" s="13">
        <v>381.7</v>
      </c>
      <c r="N51" s="13">
        <v>400.7</v>
      </c>
      <c r="O51" s="13">
        <v>1669.2</v>
      </c>
      <c r="P51" s="13">
        <v>23.1</v>
      </c>
      <c r="Q51" s="13">
        <v>546.1</v>
      </c>
      <c r="R51" s="13">
        <v>446</v>
      </c>
      <c r="S51" s="13">
        <v>654</v>
      </c>
      <c r="T51" s="13">
        <v>949.5</v>
      </c>
      <c r="U51" s="13">
        <v>224.7</v>
      </c>
      <c r="V51" s="13">
        <v>724.8</v>
      </c>
      <c r="W51" s="13">
        <v>366.9</v>
      </c>
      <c r="X51" s="13">
        <v>144</v>
      </c>
      <c r="Y51" s="13">
        <v>222.9</v>
      </c>
      <c r="Z51" s="13">
        <v>410</v>
      </c>
      <c r="AA51" s="13">
        <v>571.5</v>
      </c>
      <c r="AB51" s="13">
        <v>457.4</v>
      </c>
      <c r="AC51" s="13">
        <v>114.1</v>
      </c>
      <c r="AD51" s="13">
        <v>1294.9000000000001</v>
      </c>
      <c r="AE51" s="13">
        <v>677.4</v>
      </c>
      <c r="AF51" s="13">
        <v>8639.9</v>
      </c>
      <c r="AG51" s="13">
        <v>40061.4</v>
      </c>
      <c r="AH51" s="13">
        <v>28970.400000000001</v>
      </c>
      <c r="AI51" s="13">
        <v>18873.400000000001</v>
      </c>
      <c r="AJ51" s="13">
        <v>4711.1000000000004</v>
      </c>
      <c r="AK51" s="13">
        <v>5386</v>
      </c>
      <c r="AL51" s="13">
        <v>1349.8</v>
      </c>
      <c r="AM51" s="13">
        <v>341.2</v>
      </c>
      <c r="AN51" s="13">
        <v>233.3</v>
      </c>
      <c r="AO51" s="13">
        <v>775.2</v>
      </c>
      <c r="AP51" s="13">
        <v>1199.9000000000001</v>
      </c>
      <c r="AQ51" s="13">
        <v>417.1</v>
      </c>
      <c r="AR51" s="13">
        <v>8124.3</v>
      </c>
      <c r="AS51" s="13">
        <v>27927.8</v>
      </c>
      <c r="AT51" s="13">
        <v>16560.3</v>
      </c>
      <c r="AU51" s="13">
        <v>5093.3</v>
      </c>
      <c r="AV51" s="13">
        <v>6655.2</v>
      </c>
      <c r="AW51" s="13">
        <v>4811.8</v>
      </c>
      <c r="AX51" s="13">
        <v>11367.5</v>
      </c>
      <c r="AY51" s="13">
        <v>4986.2</v>
      </c>
      <c r="AZ51" s="13">
        <v>6381.2</v>
      </c>
      <c r="BA51" s="13">
        <v>12178.5</v>
      </c>
      <c r="BB51" s="13">
        <v>67989.2</v>
      </c>
      <c r="BC51" s="13">
        <v>11091</v>
      </c>
      <c r="BD51" s="13">
        <v>76629.100000000006</v>
      </c>
      <c r="BE51" s="13">
        <v>1493.8</v>
      </c>
    </row>
    <row r="52" spans="1:57" ht="13.5" x14ac:dyDescent="0.25">
      <c r="A52" s="11" t="s">
        <v>70</v>
      </c>
      <c r="B52" s="10" t="s">
        <v>9</v>
      </c>
      <c r="C52" s="12">
        <v>3446.2</v>
      </c>
      <c r="D52" s="12">
        <v>649</v>
      </c>
      <c r="E52" s="12">
        <v>24.9</v>
      </c>
      <c r="F52" s="12">
        <v>13.3</v>
      </c>
      <c r="G52" s="12">
        <v>11.2</v>
      </c>
      <c r="H52" s="12">
        <v>0.4</v>
      </c>
      <c r="I52" s="12">
        <v>601</v>
      </c>
      <c r="J52" s="12">
        <v>111.2</v>
      </c>
      <c r="K52" s="12">
        <v>150.5</v>
      </c>
      <c r="L52" s="12">
        <v>43.6</v>
      </c>
      <c r="M52" s="12">
        <v>23.8</v>
      </c>
      <c r="N52" s="12">
        <v>19.8</v>
      </c>
      <c r="O52" s="12">
        <v>76.7</v>
      </c>
      <c r="P52" s="12">
        <v>2</v>
      </c>
      <c r="Q52" s="12">
        <v>23.3</v>
      </c>
      <c r="R52" s="12">
        <v>28.9</v>
      </c>
      <c r="S52" s="12">
        <v>22.4</v>
      </c>
      <c r="T52" s="12">
        <v>66.2</v>
      </c>
      <c r="U52" s="12">
        <v>12.1</v>
      </c>
      <c r="V52" s="12">
        <v>54.1</v>
      </c>
      <c r="W52" s="12">
        <v>34.5</v>
      </c>
      <c r="X52" s="12">
        <v>12.5</v>
      </c>
      <c r="Y52" s="12">
        <v>22</v>
      </c>
      <c r="Z52" s="12">
        <v>37.6</v>
      </c>
      <c r="AA52" s="12">
        <v>25.4</v>
      </c>
      <c r="AB52" s="12">
        <v>20.100000000000001</v>
      </c>
      <c r="AC52" s="12">
        <v>5.3</v>
      </c>
      <c r="AD52" s="12">
        <v>55.3</v>
      </c>
      <c r="AE52" s="12">
        <v>69.2</v>
      </c>
      <c r="AF52" s="12">
        <v>182.4</v>
      </c>
      <c r="AG52" s="12">
        <v>1274.2</v>
      </c>
      <c r="AH52" s="12">
        <v>865.4</v>
      </c>
      <c r="AI52" s="12">
        <v>521.70000000000005</v>
      </c>
      <c r="AJ52" s="12">
        <v>193.3</v>
      </c>
      <c r="AK52" s="12">
        <v>150.4</v>
      </c>
      <c r="AL52" s="12">
        <v>85</v>
      </c>
      <c r="AM52" s="12">
        <v>16.8</v>
      </c>
      <c r="AN52" s="12">
        <v>22.8</v>
      </c>
      <c r="AO52" s="12">
        <v>45.4</v>
      </c>
      <c r="AP52" s="12">
        <v>64.5</v>
      </c>
      <c r="AQ52" s="12">
        <v>26.1</v>
      </c>
      <c r="AR52" s="12">
        <v>233.2</v>
      </c>
      <c r="AS52" s="12">
        <v>645.5</v>
      </c>
      <c r="AT52" s="12">
        <v>544.79999999999995</v>
      </c>
      <c r="AU52" s="12">
        <v>212.4</v>
      </c>
      <c r="AV52" s="12">
        <v>173.7</v>
      </c>
      <c r="AW52" s="12">
        <v>158.6</v>
      </c>
      <c r="AX52" s="12">
        <v>100.7</v>
      </c>
      <c r="AY52" s="12">
        <v>100.7</v>
      </c>
      <c r="AZ52" s="12">
        <v>0</v>
      </c>
      <c r="BA52" s="12">
        <v>695.1</v>
      </c>
      <c r="BB52" s="12">
        <v>1919.7</v>
      </c>
      <c r="BC52" s="12">
        <v>408.8</v>
      </c>
      <c r="BD52" s="12">
        <v>2102.1</v>
      </c>
      <c r="BE52" s="12">
        <v>97.4</v>
      </c>
    </row>
    <row r="53" spans="1:57" ht="21" x14ac:dyDescent="0.25">
      <c r="A53" s="11" t="s">
        <v>69</v>
      </c>
      <c r="B53" s="10" t="s">
        <v>9</v>
      </c>
      <c r="C53" s="13">
        <v>774510</v>
      </c>
      <c r="D53" s="13">
        <v>223850.2</v>
      </c>
      <c r="E53" s="13">
        <v>14363.4</v>
      </c>
      <c r="F53" s="13">
        <v>10589.4</v>
      </c>
      <c r="G53" s="13">
        <v>3146.8</v>
      </c>
      <c r="H53" s="13">
        <v>627.29999999999995</v>
      </c>
      <c r="I53" s="13">
        <v>133389.6</v>
      </c>
      <c r="J53" s="13">
        <v>12636.5</v>
      </c>
      <c r="K53" s="13">
        <v>18784.8</v>
      </c>
      <c r="L53" s="13">
        <v>6125.7</v>
      </c>
      <c r="M53" s="13">
        <v>2410.5</v>
      </c>
      <c r="N53" s="13">
        <v>3715.2</v>
      </c>
      <c r="O53" s="13">
        <v>28260.1</v>
      </c>
      <c r="P53" s="13">
        <v>1398.7</v>
      </c>
      <c r="Q53" s="13">
        <v>12229</v>
      </c>
      <c r="R53" s="13">
        <v>5570.1</v>
      </c>
      <c r="S53" s="13">
        <v>9062.2000000000007</v>
      </c>
      <c r="T53" s="13">
        <v>15060.9</v>
      </c>
      <c r="U53" s="13">
        <v>8753.7000000000007</v>
      </c>
      <c r="V53" s="13">
        <v>6307.2</v>
      </c>
      <c r="W53" s="13">
        <v>25264.9</v>
      </c>
      <c r="X53" s="13">
        <v>15274.9</v>
      </c>
      <c r="Y53" s="13">
        <v>9990.1</v>
      </c>
      <c r="Z53" s="13">
        <v>11633.4</v>
      </c>
      <c r="AA53" s="13">
        <v>9744.7000000000007</v>
      </c>
      <c r="AB53" s="13">
        <v>7401.9</v>
      </c>
      <c r="AC53" s="13">
        <v>2342.8000000000002</v>
      </c>
      <c r="AD53" s="13">
        <v>5878.6</v>
      </c>
      <c r="AE53" s="13">
        <v>20537.8</v>
      </c>
      <c r="AF53" s="13">
        <v>73580.399999999994</v>
      </c>
      <c r="AG53" s="13">
        <v>143165.4</v>
      </c>
      <c r="AH53" s="13">
        <v>79675.5</v>
      </c>
      <c r="AI53" s="13">
        <v>34767.800000000003</v>
      </c>
      <c r="AJ53" s="13">
        <v>33027.1</v>
      </c>
      <c r="AK53" s="13">
        <v>11880.7</v>
      </c>
      <c r="AL53" s="13">
        <v>12774.5</v>
      </c>
      <c r="AM53" s="13">
        <v>3029.1</v>
      </c>
      <c r="AN53" s="13">
        <v>5577.7</v>
      </c>
      <c r="AO53" s="13">
        <v>4167.6000000000004</v>
      </c>
      <c r="AP53" s="13">
        <v>20994.2</v>
      </c>
      <c r="AQ53" s="13">
        <v>14585.5</v>
      </c>
      <c r="AR53" s="13">
        <v>15135.8</v>
      </c>
      <c r="AS53" s="13">
        <v>165623.20000000001</v>
      </c>
      <c r="AT53" s="13">
        <v>144054.9</v>
      </c>
      <c r="AU53" s="13">
        <v>56094.1</v>
      </c>
      <c r="AV53" s="13">
        <v>60396.9</v>
      </c>
      <c r="AW53" s="13">
        <v>27563.8</v>
      </c>
      <c r="AX53" s="13">
        <v>21568.3</v>
      </c>
      <c r="AY53" s="13">
        <v>21568.3</v>
      </c>
      <c r="AZ53" s="13">
        <v>0</v>
      </c>
      <c r="BA53" s="13">
        <v>168290.8</v>
      </c>
      <c r="BB53" s="13">
        <v>308788.59999999998</v>
      </c>
      <c r="BC53" s="13">
        <v>63489.9</v>
      </c>
      <c r="BD53" s="13">
        <v>382369</v>
      </c>
      <c r="BE53" s="13">
        <v>28049.3</v>
      </c>
    </row>
    <row r="54" spans="1:57" ht="13.5" x14ac:dyDescent="0.25">
      <c r="A54" s="11" t="s">
        <v>68</v>
      </c>
      <c r="B54" s="10" t="s">
        <v>9</v>
      </c>
      <c r="C54" s="12">
        <v>21104.400000000001</v>
      </c>
      <c r="D54" s="12">
        <v>3891.7</v>
      </c>
      <c r="E54" s="12">
        <v>173.6</v>
      </c>
      <c r="F54" s="12">
        <v>146.1</v>
      </c>
      <c r="G54" s="12">
        <v>26.5</v>
      </c>
      <c r="H54" s="12">
        <v>0.9</v>
      </c>
      <c r="I54" s="12">
        <v>2315.4</v>
      </c>
      <c r="J54" s="12">
        <v>616.79999999999995</v>
      </c>
      <c r="K54" s="12">
        <v>308.60000000000002</v>
      </c>
      <c r="L54" s="12">
        <v>145.19999999999999</v>
      </c>
      <c r="M54" s="12">
        <v>22.4</v>
      </c>
      <c r="N54" s="12">
        <v>122.8</v>
      </c>
      <c r="O54" s="12">
        <v>538.9</v>
      </c>
      <c r="P54" s="12">
        <v>20.3</v>
      </c>
      <c r="Q54" s="12">
        <v>267.60000000000002</v>
      </c>
      <c r="R54" s="12">
        <v>95.3</v>
      </c>
      <c r="S54" s="12">
        <v>155.69999999999999</v>
      </c>
      <c r="T54" s="12">
        <v>195</v>
      </c>
      <c r="U54" s="12">
        <v>105.3</v>
      </c>
      <c r="V54" s="12">
        <v>89.7</v>
      </c>
      <c r="W54" s="12">
        <v>73.400000000000006</v>
      </c>
      <c r="X54" s="12">
        <v>2.7</v>
      </c>
      <c r="Y54" s="12">
        <v>70.7</v>
      </c>
      <c r="Z54" s="12">
        <v>213.4</v>
      </c>
      <c r="AA54" s="12">
        <v>95.2</v>
      </c>
      <c r="AB54" s="12">
        <v>86.9</v>
      </c>
      <c r="AC54" s="12">
        <v>8.3000000000000007</v>
      </c>
      <c r="AD54" s="12">
        <v>128.80000000000001</v>
      </c>
      <c r="AE54" s="12">
        <v>67.099999999999994</v>
      </c>
      <c r="AF54" s="12">
        <v>1414.2</v>
      </c>
      <c r="AG54" s="12">
        <v>9453.2999999999993</v>
      </c>
      <c r="AH54" s="12">
        <v>5720.5</v>
      </c>
      <c r="AI54" s="12">
        <v>3706.6</v>
      </c>
      <c r="AJ54" s="12">
        <v>822.2</v>
      </c>
      <c r="AK54" s="12">
        <v>1191.7</v>
      </c>
      <c r="AL54" s="12">
        <v>851.3</v>
      </c>
      <c r="AM54" s="12">
        <v>158.19999999999999</v>
      </c>
      <c r="AN54" s="12">
        <v>439.7</v>
      </c>
      <c r="AO54" s="12">
        <v>253.4</v>
      </c>
      <c r="AP54" s="12">
        <v>302.60000000000002</v>
      </c>
      <c r="AQ54" s="12">
        <v>176.6</v>
      </c>
      <c r="AR54" s="12">
        <v>2402.1999999999998</v>
      </c>
      <c r="AS54" s="12">
        <v>3789.1</v>
      </c>
      <c r="AT54" s="12">
        <v>916.6</v>
      </c>
      <c r="AU54" s="12">
        <v>389</v>
      </c>
      <c r="AV54" s="12">
        <v>311.60000000000002</v>
      </c>
      <c r="AW54" s="12">
        <v>216</v>
      </c>
      <c r="AX54" s="12">
        <v>2872.5</v>
      </c>
      <c r="AY54" s="12">
        <v>1669.8</v>
      </c>
      <c r="AZ54" s="12">
        <v>1202.7</v>
      </c>
      <c r="BA54" s="12">
        <v>2556</v>
      </c>
      <c r="BB54" s="12">
        <v>13242.4</v>
      </c>
      <c r="BC54" s="12">
        <v>3732.8</v>
      </c>
      <c r="BD54" s="12">
        <v>14656.7</v>
      </c>
      <c r="BE54" s="12">
        <v>854.1</v>
      </c>
    </row>
    <row r="55" spans="1:57" ht="13.5" x14ac:dyDescent="0.25">
      <c r="A55" s="11" t="s">
        <v>67</v>
      </c>
      <c r="B55" s="10" t="s">
        <v>9</v>
      </c>
      <c r="C55" s="13">
        <v>2005.3</v>
      </c>
      <c r="D55" s="13">
        <v>239.2</v>
      </c>
      <c r="E55" s="13">
        <v>1.7</v>
      </c>
      <c r="F55" s="13">
        <v>0.4</v>
      </c>
      <c r="G55" s="13">
        <v>1</v>
      </c>
      <c r="H55" s="13">
        <v>0.3</v>
      </c>
      <c r="I55" s="13">
        <v>217.8</v>
      </c>
      <c r="J55" s="13">
        <v>85.7</v>
      </c>
      <c r="K55" s="13">
        <v>17.3</v>
      </c>
      <c r="L55" s="13">
        <v>24.4</v>
      </c>
      <c r="M55" s="13">
        <v>7</v>
      </c>
      <c r="N55" s="13">
        <v>17.399999999999999</v>
      </c>
      <c r="O55" s="13">
        <v>30</v>
      </c>
      <c r="P55" s="13">
        <v>1</v>
      </c>
      <c r="Q55" s="13">
        <v>19.3</v>
      </c>
      <c r="R55" s="13">
        <v>3.6</v>
      </c>
      <c r="S55" s="13">
        <v>6.1</v>
      </c>
      <c r="T55" s="13">
        <v>10.8</v>
      </c>
      <c r="U55" s="13">
        <v>2</v>
      </c>
      <c r="V55" s="13">
        <v>8.8000000000000007</v>
      </c>
      <c r="W55" s="13">
        <v>7.9</v>
      </c>
      <c r="X55" s="13">
        <v>1.7</v>
      </c>
      <c r="Y55" s="13">
        <v>6.2</v>
      </c>
      <c r="Z55" s="13">
        <v>0.2</v>
      </c>
      <c r="AA55" s="13">
        <v>1.3</v>
      </c>
      <c r="AB55" s="13">
        <v>0.7</v>
      </c>
      <c r="AC55" s="13">
        <v>0.6</v>
      </c>
      <c r="AD55" s="13">
        <v>40.299999999999997</v>
      </c>
      <c r="AE55" s="13">
        <v>31.3</v>
      </c>
      <c r="AF55" s="13">
        <v>135.30000000000001</v>
      </c>
      <c r="AG55" s="13">
        <v>812.4</v>
      </c>
      <c r="AH55" s="13">
        <v>555.6</v>
      </c>
      <c r="AI55" s="13">
        <v>352.9</v>
      </c>
      <c r="AJ55" s="13">
        <v>85.4</v>
      </c>
      <c r="AK55" s="13">
        <v>117.3</v>
      </c>
      <c r="AL55" s="13">
        <v>29.5</v>
      </c>
      <c r="AM55" s="13">
        <v>12.2</v>
      </c>
      <c r="AN55" s="13">
        <v>7.8</v>
      </c>
      <c r="AO55" s="13">
        <v>9.5</v>
      </c>
      <c r="AP55" s="13">
        <v>44.3</v>
      </c>
      <c r="AQ55" s="13">
        <v>14.6</v>
      </c>
      <c r="AR55" s="13">
        <v>168.4</v>
      </c>
      <c r="AS55" s="13">
        <v>567.5</v>
      </c>
      <c r="AT55" s="13">
        <v>293.10000000000002</v>
      </c>
      <c r="AU55" s="13">
        <v>92.6</v>
      </c>
      <c r="AV55" s="13">
        <v>128.5</v>
      </c>
      <c r="AW55" s="13">
        <v>72.099999999999994</v>
      </c>
      <c r="AX55" s="13">
        <v>274.39999999999998</v>
      </c>
      <c r="AY55" s="13">
        <v>108.8</v>
      </c>
      <c r="AZ55" s="13">
        <v>165.6</v>
      </c>
      <c r="BA55" s="13">
        <v>250.8</v>
      </c>
      <c r="BB55" s="13">
        <v>1380</v>
      </c>
      <c r="BC55" s="13">
        <v>256.8</v>
      </c>
      <c r="BD55" s="13">
        <v>1515.3</v>
      </c>
      <c r="BE55" s="13">
        <v>31.2</v>
      </c>
    </row>
    <row r="56" spans="1:57" ht="13.5" x14ac:dyDescent="0.25">
      <c r="A56" s="11" t="s">
        <v>66</v>
      </c>
      <c r="B56" s="10" t="s">
        <v>9</v>
      </c>
      <c r="C56" s="12">
        <v>1594.6</v>
      </c>
      <c r="D56" s="12">
        <v>146.1</v>
      </c>
      <c r="E56" s="12">
        <v>7.5</v>
      </c>
      <c r="F56" s="12">
        <v>4.8</v>
      </c>
      <c r="G56" s="12">
        <v>1.3</v>
      </c>
      <c r="H56" s="12">
        <v>1.4</v>
      </c>
      <c r="I56" s="12">
        <v>265</v>
      </c>
      <c r="J56" s="12">
        <v>63</v>
      </c>
      <c r="K56" s="12">
        <v>33.299999999999997</v>
      </c>
      <c r="L56" s="12">
        <v>26.7</v>
      </c>
      <c r="M56" s="12">
        <v>16.2</v>
      </c>
      <c r="N56" s="12">
        <v>10.5</v>
      </c>
      <c r="O56" s="12">
        <v>37.799999999999997</v>
      </c>
      <c r="P56" s="12">
        <v>4.5999999999999996</v>
      </c>
      <c r="Q56" s="12">
        <v>12.1</v>
      </c>
      <c r="R56" s="12">
        <v>7.7</v>
      </c>
      <c r="S56" s="12">
        <v>13.3</v>
      </c>
      <c r="T56" s="12">
        <v>38</v>
      </c>
      <c r="U56" s="12">
        <v>2.1</v>
      </c>
      <c r="V56" s="12">
        <v>35.9</v>
      </c>
      <c r="W56" s="12">
        <v>13.4</v>
      </c>
      <c r="X56" s="12">
        <v>3.4</v>
      </c>
      <c r="Y56" s="12">
        <v>10</v>
      </c>
      <c r="Z56" s="12">
        <v>10.8</v>
      </c>
      <c r="AA56" s="12">
        <v>14.2</v>
      </c>
      <c r="AB56" s="12">
        <v>2.8</v>
      </c>
      <c r="AC56" s="12">
        <v>11.4</v>
      </c>
      <c r="AD56" s="12">
        <v>27.7</v>
      </c>
      <c r="AE56" s="12">
        <v>42.3</v>
      </c>
      <c r="AF56" s="12">
        <v>109.5</v>
      </c>
      <c r="AG56" s="12">
        <v>624.79999999999995</v>
      </c>
      <c r="AH56" s="12">
        <v>435.8</v>
      </c>
      <c r="AI56" s="12">
        <v>229.4</v>
      </c>
      <c r="AJ56" s="12">
        <v>103.9</v>
      </c>
      <c r="AK56" s="12">
        <v>102.4</v>
      </c>
      <c r="AL56" s="12">
        <v>42</v>
      </c>
      <c r="AM56" s="12">
        <v>15.1</v>
      </c>
      <c r="AN56" s="12">
        <v>11.7</v>
      </c>
      <c r="AO56" s="12">
        <v>15.2</v>
      </c>
      <c r="AP56" s="12">
        <v>38</v>
      </c>
      <c r="AQ56" s="12">
        <v>6.5</v>
      </c>
      <c r="AR56" s="12">
        <v>102.5</v>
      </c>
      <c r="AS56" s="12">
        <v>399.4</v>
      </c>
      <c r="AT56" s="12">
        <v>333</v>
      </c>
      <c r="AU56" s="12">
        <v>110.5</v>
      </c>
      <c r="AV56" s="12">
        <v>118.3</v>
      </c>
      <c r="AW56" s="12">
        <v>104.2</v>
      </c>
      <c r="AX56" s="12">
        <v>66.400000000000006</v>
      </c>
      <c r="AY56" s="12">
        <v>64.5</v>
      </c>
      <c r="AZ56" s="12">
        <v>1.9</v>
      </c>
      <c r="BA56" s="12">
        <v>314.8</v>
      </c>
      <c r="BB56" s="12">
        <v>1024.2</v>
      </c>
      <c r="BC56" s="12">
        <v>189</v>
      </c>
      <c r="BD56" s="12">
        <v>1133.7</v>
      </c>
      <c r="BE56" s="12">
        <v>45.4</v>
      </c>
    </row>
    <row r="57" spans="1:57" ht="13.5" x14ac:dyDescent="0.25">
      <c r="A57" s="15" t="s">
        <v>65</v>
      </c>
      <c r="B57" s="10" t="s">
        <v>9</v>
      </c>
      <c r="C57" s="13">
        <v>368.4</v>
      </c>
      <c r="D57" s="13">
        <v>15.1</v>
      </c>
      <c r="E57" s="13">
        <v>0.5</v>
      </c>
      <c r="F57" s="13">
        <v>0.1</v>
      </c>
      <c r="G57" s="13">
        <v>0.3</v>
      </c>
      <c r="H57" s="13">
        <v>0.1</v>
      </c>
      <c r="I57" s="13">
        <v>28.5</v>
      </c>
      <c r="J57" s="13">
        <v>11.6</v>
      </c>
      <c r="K57" s="13">
        <v>0.9</v>
      </c>
      <c r="L57" s="13">
        <v>3.3</v>
      </c>
      <c r="M57" s="13">
        <v>1.8</v>
      </c>
      <c r="N57" s="13">
        <v>1.5</v>
      </c>
      <c r="O57" s="13">
        <v>4.9000000000000004</v>
      </c>
      <c r="P57" s="13">
        <v>0</v>
      </c>
      <c r="Q57" s="13">
        <v>2.1</v>
      </c>
      <c r="R57" s="13">
        <v>0.9</v>
      </c>
      <c r="S57" s="13">
        <v>1.9</v>
      </c>
      <c r="T57" s="13">
        <v>3.5</v>
      </c>
      <c r="U57" s="13">
        <v>0.3</v>
      </c>
      <c r="V57" s="13">
        <v>3.3</v>
      </c>
      <c r="W57" s="13">
        <v>0.5</v>
      </c>
      <c r="X57" s="13">
        <v>0.1</v>
      </c>
      <c r="Y57" s="13">
        <v>0.4</v>
      </c>
      <c r="Z57" s="13">
        <v>0.5</v>
      </c>
      <c r="AA57" s="13">
        <v>0.2</v>
      </c>
      <c r="AB57" s="13">
        <v>0.1</v>
      </c>
      <c r="AC57" s="13">
        <v>0.1</v>
      </c>
      <c r="AD57" s="13">
        <v>3.1</v>
      </c>
      <c r="AE57" s="13">
        <v>4.0999999999999996</v>
      </c>
      <c r="AF57" s="13">
        <v>25.4</v>
      </c>
      <c r="AG57" s="13">
        <v>182.1</v>
      </c>
      <c r="AH57" s="13">
        <v>117.2</v>
      </c>
      <c r="AI57" s="13">
        <v>61.9</v>
      </c>
      <c r="AJ57" s="13">
        <v>14.8</v>
      </c>
      <c r="AK57" s="13">
        <v>40.5</v>
      </c>
      <c r="AL57" s="13">
        <v>10</v>
      </c>
      <c r="AM57" s="13">
        <v>3</v>
      </c>
      <c r="AN57" s="13">
        <v>3.5</v>
      </c>
      <c r="AO57" s="13">
        <v>3.5</v>
      </c>
      <c r="AP57" s="13">
        <v>19.100000000000001</v>
      </c>
      <c r="AQ57" s="13">
        <v>2</v>
      </c>
      <c r="AR57" s="13">
        <v>33.799999999999997</v>
      </c>
      <c r="AS57" s="13">
        <v>112.8</v>
      </c>
      <c r="AT57" s="13">
        <v>78</v>
      </c>
      <c r="AU57" s="13">
        <v>34</v>
      </c>
      <c r="AV57" s="13">
        <v>26.8</v>
      </c>
      <c r="AW57" s="13">
        <v>17.2</v>
      </c>
      <c r="AX57" s="13">
        <v>34.799999999999997</v>
      </c>
      <c r="AY57" s="13">
        <v>15.2</v>
      </c>
      <c r="AZ57" s="13">
        <v>19.5</v>
      </c>
      <c r="BA57" s="13">
        <v>33.1</v>
      </c>
      <c r="BB57" s="13">
        <v>294.89999999999998</v>
      </c>
      <c r="BC57" s="13">
        <v>64.900000000000006</v>
      </c>
      <c r="BD57" s="13">
        <v>320.2</v>
      </c>
      <c r="BE57" s="13">
        <v>10</v>
      </c>
    </row>
    <row r="58" spans="1:57" ht="13.5" x14ac:dyDescent="0.25">
      <c r="A58" s="11" t="s">
        <v>64</v>
      </c>
      <c r="B58" s="10" t="s">
        <v>9</v>
      </c>
      <c r="C58" s="12">
        <v>482700.5</v>
      </c>
      <c r="D58" s="12">
        <v>224863.5</v>
      </c>
      <c r="E58" s="12">
        <v>2697.8</v>
      </c>
      <c r="F58" s="12">
        <v>870.8</v>
      </c>
      <c r="G58" s="12">
        <v>1780.7</v>
      </c>
      <c r="H58" s="12">
        <v>46.4</v>
      </c>
      <c r="I58" s="12">
        <v>54214.6</v>
      </c>
      <c r="J58" s="12">
        <v>9028</v>
      </c>
      <c r="K58" s="12">
        <v>13949.8</v>
      </c>
      <c r="L58" s="12">
        <v>4123</v>
      </c>
      <c r="M58" s="12">
        <v>3089.1</v>
      </c>
      <c r="N58" s="12">
        <v>1033.9000000000001</v>
      </c>
      <c r="O58" s="12">
        <v>7183.2</v>
      </c>
      <c r="P58" s="12">
        <v>171.8</v>
      </c>
      <c r="Q58" s="12">
        <v>1577.2</v>
      </c>
      <c r="R58" s="12">
        <v>800.1</v>
      </c>
      <c r="S58" s="12">
        <v>4634.1000000000004</v>
      </c>
      <c r="T58" s="12">
        <v>5360.1</v>
      </c>
      <c r="U58" s="12">
        <v>2140.4</v>
      </c>
      <c r="V58" s="12">
        <v>3219.7</v>
      </c>
      <c r="W58" s="12">
        <v>1186.8</v>
      </c>
      <c r="X58" s="12">
        <v>399.3</v>
      </c>
      <c r="Y58" s="12">
        <v>787.4</v>
      </c>
      <c r="Z58" s="12">
        <v>707.7</v>
      </c>
      <c r="AA58" s="12">
        <v>914.4</v>
      </c>
      <c r="AB58" s="12">
        <v>291.60000000000002</v>
      </c>
      <c r="AC58" s="12">
        <v>622.9</v>
      </c>
      <c r="AD58" s="12">
        <v>11761.6</v>
      </c>
      <c r="AE58" s="12">
        <v>2704.5</v>
      </c>
      <c r="AF58" s="12">
        <v>48199.8</v>
      </c>
      <c r="AG58" s="12">
        <v>79802.7</v>
      </c>
      <c r="AH58" s="12">
        <v>59309.4</v>
      </c>
      <c r="AI58" s="12">
        <v>34636.300000000003</v>
      </c>
      <c r="AJ58" s="12">
        <v>19576.599999999999</v>
      </c>
      <c r="AK58" s="12">
        <v>5096.5</v>
      </c>
      <c r="AL58" s="12">
        <v>3918.5</v>
      </c>
      <c r="AM58" s="12">
        <v>635</v>
      </c>
      <c r="AN58" s="12">
        <v>979.4</v>
      </c>
      <c r="AO58" s="12">
        <v>2304.1</v>
      </c>
      <c r="AP58" s="12">
        <v>4160.3</v>
      </c>
      <c r="AQ58" s="12">
        <v>518.5</v>
      </c>
      <c r="AR58" s="12">
        <v>11896</v>
      </c>
      <c r="AS58" s="12">
        <v>70217.5</v>
      </c>
      <c r="AT58" s="12">
        <v>33084.300000000003</v>
      </c>
      <c r="AU58" s="12">
        <v>11408.8</v>
      </c>
      <c r="AV58" s="12">
        <v>15056.8</v>
      </c>
      <c r="AW58" s="12">
        <v>6618.8</v>
      </c>
      <c r="AX58" s="12">
        <v>37133.199999999997</v>
      </c>
      <c r="AY58" s="12">
        <v>31208.5</v>
      </c>
      <c r="AZ58" s="12">
        <v>5924.7</v>
      </c>
      <c r="BA58" s="12">
        <v>59617</v>
      </c>
      <c r="BB58" s="12">
        <v>150020.20000000001</v>
      </c>
      <c r="BC58" s="12">
        <v>20493.2</v>
      </c>
      <c r="BD58" s="12">
        <v>198220</v>
      </c>
      <c r="BE58" s="12">
        <v>4317.8</v>
      </c>
    </row>
    <row r="59" spans="1:57" ht="13.5" x14ac:dyDescent="0.25">
      <c r="A59" s="11" t="s">
        <v>63</v>
      </c>
      <c r="B59" s="10" t="s">
        <v>9</v>
      </c>
      <c r="C59" s="13">
        <v>117833</v>
      </c>
      <c r="D59" s="13">
        <v>38936.6</v>
      </c>
      <c r="E59" s="13">
        <v>1365.1</v>
      </c>
      <c r="F59" s="13">
        <v>736.2</v>
      </c>
      <c r="G59" s="13">
        <v>331.7</v>
      </c>
      <c r="H59" s="13">
        <v>297.10000000000002</v>
      </c>
      <c r="I59" s="13">
        <v>16151.4</v>
      </c>
      <c r="J59" s="13">
        <v>3891.3</v>
      </c>
      <c r="K59" s="13">
        <v>4653.1000000000004</v>
      </c>
      <c r="L59" s="13">
        <v>1326.1</v>
      </c>
      <c r="M59" s="13">
        <v>748.2</v>
      </c>
      <c r="N59" s="13">
        <v>577.9</v>
      </c>
      <c r="O59" s="13">
        <v>2736.2</v>
      </c>
      <c r="P59" s="13">
        <v>22.4</v>
      </c>
      <c r="Q59" s="13">
        <v>775.6</v>
      </c>
      <c r="R59" s="13">
        <v>1364.3</v>
      </c>
      <c r="S59" s="13">
        <v>573.79999999999995</v>
      </c>
      <c r="T59" s="13">
        <v>692.6</v>
      </c>
      <c r="U59" s="13">
        <v>212</v>
      </c>
      <c r="V59" s="13">
        <v>480.6</v>
      </c>
      <c r="W59" s="13">
        <v>795.4</v>
      </c>
      <c r="X59" s="13">
        <v>475.1</v>
      </c>
      <c r="Y59" s="13">
        <v>320.3</v>
      </c>
      <c r="Z59" s="13">
        <v>217.3</v>
      </c>
      <c r="AA59" s="13">
        <v>771.4</v>
      </c>
      <c r="AB59" s="13">
        <v>454.2</v>
      </c>
      <c r="AC59" s="13">
        <v>317.2</v>
      </c>
      <c r="AD59" s="13">
        <v>1068</v>
      </c>
      <c r="AE59" s="13">
        <v>490.9</v>
      </c>
      <c r="AF59" s="13">
        <v>7961.2</v>
      </c>
      <c r="AG59" s="13">
        <v>35815.199999999997</v>
      </c>
      <c r="AH59" s="13">
        <v>31744.799999999999</v>
      </c>
      <c r="AI59" s="13">
        <v>21955.1</v>
      </c>
      <c r="AJ59" s="13">
        <v>4622.7</v>
      </c>
      <c r="AK59" s="13">
        <v>5166.8999999999996</v>
      </c>
      <c r="AL59" s="13">
        <v>575</v>
      </c>
      <c r="AM59" s="13">
        <v>157.30000000000001</v>
      </c>
      <c r="AN59" s="13">
        <v>343.2</v>
      </c>
      <c r="AO59" s="13">
        <v>74.400000000000006</v>
      </c>
      <c r="AP59" s="13">
        <v>1735.7</v>
      </c>
      <c r="AQ59" s="13">
        <v>292.2</v>
      </c>
      <c r="AR59" s="13">
        <v>1467.5</v>
      </c>
      <c r="AS59" s="13">
        <v>17112.7</v>
      </c>
      <c r="AT59" s="13">
        <v>11288.2</v>
      </c>
      <c r="AU59" s="13">
        <v>4034</v>
      </c>
      <c r="AV59" s="13">
        <v>5748.7</v>
      </c>
      <c r="AW59" s="13">
        <v>1505.5</v>
      </c>
      <c r="AX59" s="13">
        <v>5824.4</v>
      </c>
      <c r="AY59" s="13">
        <v>5151.5</v>
      </c>
      <c r="AZ59" s="13">
        <v>673</v>
      </c>
      <c r="BA59" s="13">
        <v>18007.3</v>
      </c>
      <c r="BB59" s="13">
        <v>52927.9</v>
      </c>
      <c r="BC59" s="13">
        <v>4070.4</v>
      </c>
      <c r="BD59" s="13">
        <v>60889.1</v>
      </c>
      <c r="BE59" s="13">
        <v>1050.0999999999999</v>
      </c>
    </row>
    <row r="60" spans="1:57" ht="13.5" x14ac:dyDescent="0.25">
      <c r="A60" s="11" t="s">
        <v>62</v>
      </c>
      <c r="B60" s="10" t="s">
        <v>9</v>
      </c>
      <c r="C60" s="12">
        <v>195.9</v>
      </c>
      <c r="D60" s="12">
        <v>3</v>
      </c>
      <c r="E60" s="12">
        <v>0.2</v>
      </c>
      <c r="F60" s="12">
        <v>0.1</v>
      </c>
      <c r="G60" s="12">
        <v>0.1</v>
      </c>
      <c r="H60" s="12">
        <v>0.1</v>
      </c>
      <c r="I60" s="12">
        <v>23</v>
      </c>
      <c r="J60" s="12">
        <v>3.9</v>
      </c>
      <c r="K60" s="12">
        <v>0.6</v>
      </c>
      <c r="L60" s="12">
        <v>2.1</v>
      </c>
      <c r="M60" s="12">
        <v>0.2</v>
      </c>
      <c r="N60" s="12">
        <v>1.9</v>
      </c>
      <c r="O60" s="12">
        <v>4</v>
      </c>
      <c r="P60" s="12">
        <v>0.1</v>
      </c>
      <c r="Q60" s="12">
        <v>1.5</v>
      </c>
      <c r="R60" s="12">
        <v>1.5</v>
      </c>
      <c r="S60" s="12">
        <v>0.9</v>
      </c>
      <c r="T60" s="12">
        <v>1.4</v>
      </c>
      <c r="U60" s="12">
        <v>0</v>
      </c>
      <c r="V60" s="12">
        <v>1.4</v>
      </c>
      <c r="W60" s="12">
        <v>3.9</v>
      </c>
      <c r="X60" s="12">
        <v>3.4</v>
      </c>
      <c r="Y60" s="12">
        <v>0.5</v>
      </c>
      <c r="Z60" s="12">
        <v>0.6</v>
      </c>
      <c r="AA60" s="12">
        <v>1.3</v>
      </c>
      <c r="AB60" s="12">
        <v>0.7</v>
      </c>
      <c r="AC60" s="12">
        <v>0.6</v>
      </c>
      <c r="AD60" s="12">
        <v>5.4</v>
      </c>
      <c r="AE60" s="12">
        <v>1.6</v>
      </c>
      <c r="AF60" s="12">
        <v>11.8</v>
      </c>
      <c r="AG60" s="12">
        <v>95.3</v>
      </c>
      <c r="AH60" s="12">
        <v>51.9</v>
      </c>
      <c r="AI60" s="12">
        <v>29.1</v>
      </c>
      <c r="AJ60" s="12">
        <v>11.2</v>
      </c>
      <c r="AK60" s="12">
        <v>11.6</v>
      </c>
      <c r="AL60" s="12">
        <v>7.7</v>
      </c>
      <c r="AM60" s="12">
        <v>1.4</v>
      </c>
      <c r="AN60" s="12">
        <v>3.4</v>
      </c>
      <c r="AO60" s="12">
        <v>2.9</v>
      </c>
      <c r="AP60" s="12">
        <v>10.199999999999999</v>
      </c>
      <c r="AQ60" s="12">
        <v>0.6</v>
      </c>
      <c r="AR60" s="12">
        <v>24.8</v>
      </c>
      <c r="AS60" s="12">
        <v>60.9</v>
      </c>
      <c r="AT60" s="12">
        <v>49.6</v>
      </c>
      <c r="AU60" s="12">
        <v>16.2</v>
      </c>
      <c r="AV60" s="12">
        <v>17.8</v>
      </c>
      <c r="AW60" s="12">
        <v>15.6</v>
      </c>
      <c r="AX60" s="12">
        <v>11.3</v>
      </c>
      <c r="AY60" s="12">
        <v>10.6</v>
      </c>
      <c r="AZ60" s="12">
        <v>0.6</v>
      </c>
      <c r="BA60" s="12">
        <v>24.9</v>
      </c>
      <c r="BB60" s="12">
        <v>156.19999999999999</v>
      </c>
      <c r="BC60" s="12">
        <v>43.4</v>
      </c>
      <c r="BD60" s="12">
        <v>168</v>
      </c>
      <c r="BE60" s="12">
        <v>11.1</v>
      </c>
    </row>
    <row r="61" spans="1:57" ht="13.5" x14ac:dyDescent="0.25">
      <c r="A61" s="11" t="s">
        <v>61</v>
      </c>
      <c r="B61" s="10" t="s">
        <v>9</v>
      </c>
      <c r="C61" s="13">
        <v>8525.7000000000007</v>
      </c>
      <c r="D61" s="13">
        <v>2251.1</v>
      </c>
      <c r="E61" s="13">
        <v>79.900000000000006</v>
      </c>
      <c r="F61" s="13">
        <v>44.6</v>
      </c>
      <c r="G61" s="13">
        <v>23</v>
      </c>
      <c r="H61" s="13">
        <v>12.3</v>
      </c>
      <c r="I61" s="13">
        <v>1526.5</v>
      </c>
      <c r="J61" s="13">
        <v>195.5</v>
      </c>
      <c r="K61" s="13">
        <v>339.6</v>
      </c>
      <c r="L61" s="13">
        <v>97.4</v>
      </c>
      <c r="M61" s="13">
        <v>79.7</v>
      </c>
      <c r="N61" s="13">
        <v>17.7</v>
      </c>
      <c r="O61" s="13">
        <v>161.19999999999999</v>
      </c>
      <c r="P61" s="13">
        <v>8.9</v>
      </c>
      <c r="Q61" s="13">
        <v>41.4</v>
      </c>
      <c r="R61" s="13">
        <v>57.8</v>
      </c>
      <c r="S61" s="13">
        <v>53.1</v>
      </c>
      <c r="T61" s="13">
        <v>144.4</v>
      </c>
      <c r="U61" s="13">
        <v>47.5</v>
      </c>
      <c r="V61" s="13">
        <v>96.9</v>
      </c>
      <c r="W61" s="13">
        <v>133.6</v>
      </c>
      <c r="X61" s="13">
        <v>47.2</v>
      </c>
      <c r="Y61" s="13">
        <v>86.4</v>
      </c>
      <c r="Z61" s="13">
        <v>64.099999999999994</v>
      </c>
      <c r="AA61" s="13">
        <v>229.4</v>
      </c>
      <c r="AB61" s="13">
        <v>187.3</v>
      </c>
      <c r="AC61" s="13">
        <v>42.1</v>
      </c>
      <c r="AD61" s="13">
        <v>161.30000000000001</v>
      </c>
      <c r="AE61" s="13">
        <v>176.4</v>
      </c>
      <c r="AF61" s="13">
        <v>632.4</v>
      </c>
      <c r="AG61" s="13">
        <v>2463.3000000000002</v>
      </c>
      <c r="AH61" s="13">
        <v>1794.2</v>
      </c>
      <c r="AI61" s="13">
        <v>1128.0999999999999</v>
      </c>
      <c r="AJ61" s="13">
        <v>484.6</v>
      </c>
      <c r="AK61" s="13">
        <v>181.5</v>
      </c>
      <c r="AL61" s="13">
        <v>171.2</v>
      </c>
      <c r="AM61" s="13">
        <v>29</v>
      </c>
      <c r="AN61" s="13">
        <v>65.900000000000006</v>
      </c>
      <c r="AO61" s="13">
        <v>76.3</v>
      </c>
      <c r="AP61" s="13">
        <v>103.1</v>
      </c>
      <c r="AQ61" s="13">
        <v>31.8</v>
      </c>
      <c r="AR61" s="13">
        <v>363</v>
      </c>
      <c r="AS61" s="13">
        <v>1396.1</v>
      </c>
      <c r="AT61" s="13">
        <v>1159.5999999999999</v>
      </c>
      <c r="AU61" s="13">
        <v>434.6</v>
      </c>
      <c r="AV61" s="13">
        <v>347.1</v>
      </c>
      <c r="AW61" s="13">
        <v>377.9</v>
      </c>
      <c r="AX61" s="13">
        <v>236.5</v>
      </c>
      <c r="AY61" s="13">
        <v>236.5</v>
      </c>
      <c r="AZ61" s="13">
        <v>0</v>
      </c>
      <c r="BA61" s="13">
        <v>1782.8</v>
      </c>
      <c r="BB61" s="13">
        <v>3859.4</v>
      </c>
      <c r="BC61" s="13">
        <v>669.1</v>
      </c>
      <c r="BD61" s="13">
        <v>4491.8</v>
      </c>
      <c r="BE61" s="13">
        <v>218.4</v>
      </c>
    </row>
    <row r="62" spans="1:57" ht="13.5" x14ac:dyDescent="0.25">
      <c r="A62" s="11" t="s">
        <v>60</v>
      </c>
      <c r="B62" s="10" t="s">
        <v>9</v>
      </c>
      <c r="C62" s="12">
        <v>72540.600000000006</v>
      </c>
      <c r="D62" s="12">
        <v>4845.7</v>
      </c>
      <c r="E62" s="12">
        <v>1518.8</v>
      </c>
      <c r="F62" s="12">
        <v>710.4</v>
      </c>
      <c r="G62" s="12">
        <v>424.1</v>
      </c>
      <c r="H62" s="12">
        <v>384.3</v>
      </c>
      <c r="I62" s="12">
        <v>10125.299999999999</v>
      </c>
      <c r="J62" s="12">
        <v>1659</v>
      </c>
      <c r="K62" s="12">
        <v>282.39999999999998</v>
      </c>
      <c r="L62" s="12">
        <v>474.2</v>
      </c>
      <c r="M62" s="12">
        <v>223.1</v>
      </c>
      <c r="N62" s="12">
        <v>251.1</v>
      </c>
      <c r="O62" s="12">
        <v>1889</v>
      </c>
      <c r="P62" s="12">
        <v>241.1</v>
      </c>
      <c r="Q62" s="12">
        <v>673.3</v>
      </c>
      <c r="R62" s="12">
        <v>261.2</v>
      </c>
      <c r="S62" s="12">
        <v>713.4</v>
      </c>
      <c r="T62" s="12">
        <v>1506</v>
      </c>
      <c r="U62" s="12">
        <v>1029.5</v>
      </c>
      <c r="V62" s="12">
        <v>476.5</v>
      </c>
      <c r="W62" s="12">
        <v>1101.5999999999999</v>
      </c>
      <c r="X62" s="12">
        <v>675.2</v>
      </c>
      <c r="Y62" s="12">
        <v>426.4</v>
      </c>
      <c r="Z62" s="12">
        <v>468.8</v>
      </c>
      <c r="AA62" s="12">
        <v>1797</v>
      </c>
      <c r="AB62" s="12">
        <v>532.79999999999995</v>
      </c>
      <c r="AC62" s="12">
        <v>1264.2</v>
      </c>
      <c r="AD62" s="12">
        <v>947.4</v>
      </c>
      <c r="AE62" s="12">
        <v>2676</v>
      </c>
      <c r="AF62" s="12">
        <v>5496.6</v>
      </c>
      <c r="AG62" s="12">
        <v>27338.3</v>
      </c>
      <c r="AH62" s="12">
        <v>19310.400000000001</v>
      </c>
      <c r="AI62" s="12">
        <v>11354.8</v>
      </c>
      <c r="AJ62" s="12">
        <v>6147.5</v>
      </c>
      <c r="AK62" s="12">
        <v>1808.1</v>
      </c>
      <c r="AL62" s="12">
        <v>1301.8</v>
      </c>
      <c r="AM62" s="12">
        <v>139.1</v>
      </c>
      <c r="AN62" s="12">
        <v>666.4</v>
      </c>
      <c r="AO62" s="12">
        <v>496.3</v>
      </c>
      <c r="AP62" s="12">
        <v>1591.1</v>
      </c>
      <c r="AQ62" s="12">
        <v>1446.5</v>
      </c>
      <c r="AR62" s="12">
        <v>3688.5</v>
      </c>
      <c r="AS62" s="12">
        <v>20539.900000000001</v>
      </c>
      <c r="AT62" s="12">
        <v>17574.599999999999</v>
      </c>
      <c r="AU62" s="12">
        <v>5351.9</v>
      </c>
      <c r="AV62" s="12">
        <v>6653.8</v>
      </c>
      <c r="AW62" s="12">
        <v>5568.9</v>
      </c>
      <c r="AX62" s="12">
        <v>2965.3</v>
      </c>
      <c r="AY62" s="12">
        <v>2965.3</v>
      </c>
      <c r="AZ62" s="12">
        <v>0</v>
      </c>
      <c r="BA62" s="12">
        <v>14320.1</v>
      </c>
      <c r="BB62" s="12">
        <v>47878.2</v>
      </c>
      <c r="BC62" s="12">
        <v>8027.9</v>
      </c>
      <c r="BD62" s="12">
        <v>53374.8</v>
      </c>
      <c r="BE62" s="12">
        <v>1977</v>
      </c>
    </row>
    <row r="63" spans="1:57" ht="13.5" x14ac:dyDescent="0.25">
      <c r="A63" s="11" t="s">
        <v>59</v>
      </c>
      <c r="B63" s="10" t="s">
        <v>9</v>
      </c>
      <c r="C63" s="13">
        <v>11357.3</v>
      </c>
      <c r="D63" s="13">
        <v>673.4</v>
      </c>
      <c r="E63" s="13">
        <v>138.19999999999999</v>
      </c>
      <c r="F63" s="13">
        <v>89</v>
      </c>
      <c r="G63" s="13">
        <v>19.7</v>
      </c>
      <c r="H63" s="13">
        <v>29.5</v>
      </c>
      <c r="I63" s="13">
        <v>996.4</v>
      </c>
      <c r="J63" s="13">
        <v>144.1</v>
      </c>
      <c r="K63" s="13">
        <v>109.4</v>
      </c>
      <c r="L63" s="13">
        <v>65.400000000000006</v>
      </c>
      <c r="M63" s="13">
        <v>29</v>
      </c>
      <c r="N63" s="13">
        <v>36.299999999999997</v>
      </c>
      <c r="O63" s="13">
        <v>290.89999999999998</v>
      </c>
      <c r="P63" s="13">
        <v>19.100000000000001</v>
      </c>
      <c r="Q63" s="13">
        <v>105.5</v>
      </c>
      <c r="R63" s="13">
        <v>28.3</v>
      </c>
      <c r="S63" s="13">
        <v>138</v>
      </c>
      <c r="T63" s="13">
        <v>190.1</v>
      </c>
      <c r="U63" s="13">
        <v>49.5</v>
      </c>
      <c r="V63" s="13">
        <v>140.6</v>
      </c>
      <c r="W63" s="13">
        <v>25.9</v>
      </c>
      <c r="X63" s="13">
        <v>2.9</v>
      </c>
      <c r="Y63" s="13">
        <v>23</v>
      </c>
      <c r="Z63" s="13">
        <v>26.8</v>
      </c>
      <c r="AA63" s="13">
        <v>11</v>
      </c>
      <c r="AB63" s="13">
        <v>8.1</v>
      </c>
      <c r="AC63" s="13">
        <v>2.9</v>
      </c>
      <c r="AD63" s="13">
        <v>132.80000000000001</v>
      </c>
      <c r="AE63" s="13">
        <v>154.5</v>
      </c>
      <c r="AF63" s="13">
        <v>1409</v>
      </c>
      <c r="AG63" s="13">
        <v>2974.1</v>
      </c>
      <c r="AH63" s="13">
        <v>2202.5</v>
      </c>
      <c r="AI63" s="13">
        <v>1499.2</v>
      </c>
      <c r="AJ63" s="13">
        <v>398</v>
      </c>
      <c r="AK63" s="13">
        <v>305.3</v>
      </c>
      <c r="AL63" s="13">
        <v>109.2</v>
      </c>
      <c r="AM63" s="13">
        <v>17.5</v>
      </c>
      <c r="AN63" s="13">
        <v>80.400000000000006</v>
      </c>
      <c r="AO63" s="13">
        <v>11.4</v>
      </c>
      <c r="AP63" s="13">
        <v>140.80000000000001</v>
      </c>
      <c r="AQ63" s="13">
        <v>108.9</v>
      </c>
      <c r="AR63" s="13">
        <v>412.8</v>
      </c>
      <c r="AS63" s="13">
        <v>5011.6000000000004</v>
      </c>
      <c r="AT63" s="13">
        <v>3732.7</v>
      </c>
      <c r="AU63" s="13">
        <v>1776.5</v>
      </c>
      <c r="AV63" s="13">
        <v>1387.7</v>
      </c>
      <c r="AW63" s="13">
        <v>568.5</v>
      </c>
      <c r="AX63" s="13">
        <v>1278.8</v>
      </c>
      <c r="AY63" s="13">
        <v>245</v>
      </c>
      <c r="AZ63" s="13">
        <v>1033.9000000000001</v>
      </c>
      <c r="BA63" s="13">
        <v>1289.0999999999999</v>
      </c>
      <c r="BB63" s="13">
        <v>7985.7</v>
      </c>
      <c r="BC63" s="13">
        <v>771.6</v>
      </c>
      <c r="BD63" s="13">
        <v>9394.7000000000007</v>
      </c>
      <c r="BE63" s="13">
        <v>112.1</v>
      </c>
    </row>
    <row r="64" spans="1:57" ht="13.5" x14ac:dyDescent="0.25">
      <c r="A64" s="11" t="s">
        <v>58</v>
      </c>
      <c r="B64" s="10" t="s">
        <v>9</v>
      </c>
      <c r="C64" s="12">
        <v>15928.4</v>
      </c>
      <c r="D64" s="12">
        <v>892.7</v>
      </c>
      <c r="E64" s="12">
        <v>455.8</v>
      </c>
      <c r="F64" s="12">
        <v>65.3</v>
      </c>
      <c r="G64" s="12">
        <v>372.4</v>
      </c>
      <c r="H64" s="12">
        <v>18.2</v>
      </c>
      <c r="I64" s="12">
        <v>1732.1</v>
      </c>
      <c r="J64" s="12">
        <v>382.6</v>
      </c>
      <c r="K64" s="12">
        <v>227.2</v>
      </c>
      <c r="L64" s="12">
        <v>185.2</v>
      </c>
      <c r="M64" s="12">
        <v>77</v>
      </c>
      <c r="N64" s="12">
        <v>108.1</v>
      </c>
      <c r="O64" s="12">
        <v>326.5</v>
      </c>
      <c r="P64" s="12">
        <v>45.2</v>
      </c>
      <c r="Q64" s="12">
        <v>111.3</v>
      </c>
      <c r="R64" s="12">
        <v>61.6</v>
      </c>
      <c r="S64" s="12">
        <v>108.4</v>
      </c>
      <c r="T64" s="12">
        <v>286.39999999999998</v>
      </c>
      <c r="U64" s="12">
        <v>119.8</v>
      </c>
      <c r="V64" s="12">
        <v>166.6</v>
      </c>
      <c r="W64" s="12">
        <v>71.5</v>
      </c>
      <c r="X64" s="12">
        <v>28.3</v>
      </c>
      <c r="Y64" s="12">
        <v>43.2</v>
      </c>
      <c r="Z64" s="12">
        <v>70</v>
      </c>
      <c r="AA64" s="12">
        <v>106.9</v>
      </c>
      <c r="AB64" s="12">
        <v>90.9</v>
      </c>
      <c r="AC64" s="12">
        <v>16</v>
      </c>
      <c r="AD64" s="12">
        <v>75.900000000000006</v>
      </c>
      <c r="AE64" s="12">
        <v>462.4</v>
      </c>
      <c r="AF64" s="12">
        <v>1420.7</v>
      </c>
      <c r="AG64" s="12">
        <v>6362.7</v>
      </c>
      <c r="AH64" s="12">
        <v>3967.1</v>
      </c>
      <c r="AI64" s="12">
        <v>2555.1999999999998</v>
      </c>
      <c r="AJ64" s="12">
        <v>818.4</v>
      </c>
      <c r="AK64" s="12">
        <v>593.6</v>
      </c>
      <c r="AL64" s="12">
        <v>285.5</v>
      </c>
      <c r="AM64" s="12">
        <v>64.7</v>
      </c>
      <c r="AN64" s="12">
        <v>94.5</v>
      </c>
      <c r="AO64" s="12">
        <v>126.3</v>
      </c>
      <c r="AP64" s="12">
        <v>431.7</v>
      </c>
      <c r="AQ64" s="12">
        <v>111.2</v>
      </c>
      <c r="AR64" s="12">
        <v>1567.2</v>
      </c>
      <c r="AS64" s="12">
        <v>4602</v>
      </c>
      <c r="AT64" s="12">
        <v>2777.3</v>
      </c>
      <c r="AU64" s="12">
        <v>794.3</v>
      </c>
      <c r="AV64" s="12">
        <v>972.4</v>
      </c>
      <c r="AW64" s="12">
        <v>1010.5</v>
      </c>
      <c r="AX64" s="12">
        <v>1824.7</v>
      </c>
      <c r="AY64" s="12">
        <v>517.4</v>
      </c>
      <c r="AZ64" s="12">
        <v>1307.3</v>
      </c>
      <c r="BA64" s="12">
        <v>2650.3</v>
      </c>
      <c r="BB64" s="12">
        <v>10964.7</v>
      </c>
      <c r="BC64" s="12">
        <v>2395.6</v>
      </c>
      <c r="BD64" s="12">
        <v>12385.4</v>
      </c>
      <c r="BE64" s="12">
        <v>313.8</v>
      </c>
    </row>
    <row r="65" spans="1:57" ht="13.5" x14ac:dyDescent="0.25">
      <c r="A65" s="15" t="s">
        <v>57</v>
      </c>
      <c r="B65" s="10" t="s">
        <v>9</v>
      </c>
      <c r="C65" s="13">
        <v>866666.3</v>
      </c>
      <c r="D65" s="13">
        <v>227855</v>
      </c>
      <c r="E65" s="13">
        <v>14418</v>
      </c>
      <c r="F65" s="13">
        <v>10597</v>
      </c>
      <c r="G65" s="13">
        <v>3184.9</v>
      </c>
      <c r="H65" s="13">
        <v>636.1</v>
      </c>
      <c r="I65" s="13">
        <v>148025.29999999999</v>
      </c>
      <c r="J65" s="13">
        <v>14553.7</v>
      </c>
      <c r="K65" s="13">
        <v>19769.099999999999</v>
      </c>
      <c r="L65" s="13">
        <v>7110.4</v>
      </c>
      <c r="M65" s="13">
        <v>2625.3</v>
      </c>
      <c r="N65" s="13">
        <v>4485.1000000000004</v>
      </c>
      <c r="O65" s="13">
        <v>30491.9</v>
      </c>
      <c r="P65" s="13">
        <v>1445.6</v>
      </c>
      <c r="Q65" s="13">
        <v>12901.6</v>
      </c>
      <c r="R65" s="13">
        <v>6613.4</v>
      </c>
      <c r="S65" s="13">
        <v>9531.2999999999993</v>
      </c>
      <c r="T65" s="13">
        <v>17104.5</v>
      </c>
      <c r="U65" s="13">
        <v>9412.2000000000007</v>
      </c>
      <c r="V65" s="13">
        <v>7692.3</v>
      </c>
      <c r="W65" s="13">
        <v>27436.2</v>
      </c>
      <c r="X65" s="13">
        <v>16528.8</v>
      </c>
      <c r="Y65" s="13">
        <v>10907.5</v>
      </c>
      <c r="Z65" s="13">
        <v>13443.9</v>
      </c>
      <c r="AA65" s="13">
        <v>11656.1</v>
      </c>
      <c r="AB65" s="13">
        <v>8888.5</v>
      </c>
      <c r="AC65" s="13">
        <v>2767.6</v>
      </c>
      <c r="AD65" s="13">
        <v>6459.5</v>
      </c>
      <c r="AE65" s="13">
        <v>21304.6</v>
      </c>
      <c r="AF65" s="13">
        <v>80414.3</v>
      </c>
      <c r="AG65" s="13">
        <v>184455</v>
      </c>
      <c r="AH65" s="13">
        <v>106450.6</v>
      </c>
      <c r="AI65" s="13">
        <v>49991.7</v>
      </c>
      <c r="AJ65" s="13">
        <v>38353.300000000003</v>
      </c>
      <c r="AK65" s="13">
        <v>18105.599999999999</v>
      </c>
      <c r="AL65" s="13">
        <v>15379</v>
      </c>
      <c r="AM65" s="13">
        <v>3777.3</v>
      </c>
      <c r="AN65" s="13">
        <v>5939.3</v>
      </c>
      <c r="AO65" s="13">
        <v>5662.4</v>
      </c>
      <c r="AP65" s="13">
        <v>23394.2</v>
      </c>
      <c r="AQ65" s="13">
        <v>16194</v>
      </c>
      <c r="AR65" s="13">
        <v>23037.1</v>
      </c>
      <c r="AS65" s="13">
        <v>190194.1</v>
      </c>
      <c r="AT65" s="13">
        <v>160618.20000000001</v>
      </c>
      <c r="AU65" s="13">
        <v>58955.199999999997</v>
      </c>
      <c r="AV65" s="13">
        <v>64106.5</v>
      </c>
      <c r="AW65" s="13">
        <v>37556.5</v>
      </c>
      <c r="AX65" s="13">
        <v>29575.9</v>
      </c>
      <c r="AY65" s="13">
        <v>29492.9</v>
      </c>
      <c r="AZ65" s="13">
        <v>83</v>
      </c>
      <c r="BA65" s="13">
        <v>183747.9</v>
      </c>
      <c r="BB65" s="13">
        <v>374649.1</v>
      </c>
      <c r="BC65" s="13">
        <v>78004.399999999994</v>
      </c>
      <c r="BD65" s="13">
        <v>455063.4</v>
      </c>
      <c r="BE65" s="13">
        <v>31907.8</v>
      </c>
    </row>
    <row r="66" spans="1:57" ht="21" x14ac:dyDescent="0.25">
      <c r="A66" s="15" t="s">
        <v>56</v>
      </c>
      <c r="B66" s="10" t="s">
        <v>9</v>
      </c>
      <c r="C66" s="12">
        <v>183630.2</v>
      </c>
      <c r="D66" s="12">
        <v>5188</v>
      </c>
      <c r="E66" s="12">
        <v>268.5</v>
      </c>
      <c r="F66" s="12">
        <v>66.3</v>
      </c>
      <c r="G66" s="12">
        <v>155.69999999999999</v>
      </c>
      <c r="H66" s="12">
        <v>46.5</v>
      </c>
      <c r="I66" s="12">
        <v>22799.5</v>
      </c>
      <c r="J66" s="12">
        <v>3554.8</v>
      </c>
      <c r="K66" s="12">
        <v>1345.9</v>
      </c>
      <c r="L66" s="12">
        <v>1719.3</v>
      </c>
      <c r="M66" s="12">
        <v>617.9</v>
      </c>
      <c r="N66" s="12">
        <v>1101.4000000000001</v>
      </c>
      <c r="O66" s="12">
        <v>3550.9</v>
      </c>
      <c r="P66" s="12">
        <v>86</v>
      </c>
      <c r="Q66" s="12">
        <v>1388.2</v>
      </c>
      <c r="R66" s="12">
        <v>1202.4000000000001</v>
      </c>
      <c r="S66" s="12">
        <v>874.3</v>
      </c>
      <c r="T66" s="12">
        <v>3515.3</v>
      </c>
      <c r="U66" s="12">
        <v>781.5</v>
      </c>
      <c r="V66" s="12">
        <v>2733.9</v>
      </c>
      <c r="W66" s="12">
        <v>1894.8</v>
      </c>
      <c r="X66" s="12">
        <v>847.8</v>
      </c>
      <c r="Y66" s="12">
        <v>1047</v>
      </c>
      <c r="Z66" s="12">
        <v>2490.1999999999998</v>
      </c>
      <c r="AA66" s="12">
        <v>2196.6</v>
      </c>
      <c r="AB66" s="12">
        <v>1644.5</v>
      </c>
      <c r="AC66" s="12">
        <v>552.20000000000005</v>
      </c>
      <c r="AD66" s="12">
        <v>2531.6</v>
      </c>
      <c r="AE66" s="12">
        <v>1981</v>
      </c>
      <c r="AF66" s="12">
        <v>11300.9</v>
      </c>
      <c r="AG66" s="12">
        <v>83942.399999999994</v>
      </c>
      <c r="AH66" s="12">
        <v>45809.2</v>
      </c>
      <c r="AI66" s="12">
        <v>27142</v>
      </c>
      <c r="AJ66" s="12">
        <v>8695.7999999999993</v>
      </c>
      <c r="AK66" s="12">
        <v>9971.4</v>
      </c>
      <c r="AL66" s="12">
        <v>5558.8</v>
      </c>
      <c r="AM66" s="12">
        <v>1411.3</v>
      </c>
      <c r="AN66" s="12">
        <v>792.5</v>
      </c>
      <c r="AO66" s="12">
        <v>3355.1</v>
      </c>
      <c r="AP66" s="12">
        <v>5049.1000000000004</v>
      </c>
      <c r="AQ66" s="12">
        <v>2075.3000000000002</v>
      </c>
      <c r="AR66" s="12">
        <v>25449.9</v>
      </c>
      <c r="AS66" s="12">
        <v>58150</v>
      </c>
      <c r="AT66" s="12">
        <v>45659.3</v>
      </c>
      <c r="AU66" s="12">
        <v>11598</v>
      </c>
      <c r="AV66" s="12">
        <v>12608.8</v>
      </c>
      <c r="AW66" s="12">
        <v>21452.5</v>
      </c>
      <c r="AX66" s="12">
        <v>12490.7</v>
      </c>
      <c r="AY66" s="12">
        <v>8858.7999999999993</v>
      </c>
      <c r="AZ66" s="12">
        <v>3631.9</v>
      </c>
      <c r="BA66" s="12">
        <v>25048.9</v>
      </c>
      <c r="BB66" s="12">
        <v>142092.4</v>
      </c>
      <c r="BC66" s="12">
        <v>38133.199999999997</v>
      </c>
      <c r="BD66" s="12">
        <v>153393.29999999999</v>
      </c>
      <c r="BE66" s="12">
        <v>6406.6</v>
      </c>
    </row>
    <row r="67" spans="1:57" ht="21" x14ac:dyDescent="0.25">
      <c r="A67" s="15" t="s">
        <v>55</v>
      </c>
      <c r="B67" s="10" t="s">
        <v>9</v>
      </c>
      <c r="C67" s="13">
        <v>229276.3</v>
      </c>
      <c r="D67" s="13">
        <v>10894.9</v>
      </c>
      <c r="E67" s="13">
        <v>668.7</v>
      </c>
      <c r="F67" s="13">
        <v>305.39999999999998</v>
      </c>
      <c r="G67" s="13">
        <v>270.60000000000002</v>
      </c>
      <c r="H67" s="13">
        <v>92.6</v>
      </c>
      <c r="I67" s="13">
        <v>31605.3</v>
      </c>
      <c r="J67" s="13">
        <v>4868.2</v>
      </c>
      <c r="K67" s="13">
        <v>2306.8000000000002</v>
      </c>
      <c r="L67" s="13">
        <v>2491.8000000000002</v>
      </c>
      <c r="M67" s="13">
        <v>1080.4000000000001</v>
      </c>
      <c r="N67" s="13">
        <v>1411.4</v>
      </c>
      <c r="O67" s="13">
        <v>4814.3</v>
      </c>
      <c r="P67" s="13">
        <v>136.19999999999999</v>
      </c>
      <c r="Q67" s="13">
        <v>1727.5</v>
      </c>
      <c r="R67" s="13">
        <v>1683.9</v>
      </c>
      <c r="S67" s="13">
        <v>1266.5999999999999</v>
      </c>
      <c r="T67" s="13">
        <v>4707.1000000000004</v>
      </c>
      <c r="U67" s="13">
        <v>1041.8</v>
      </c>
      <c r="V67" s="13">
        <v>3665.3</v>
      </c>
      <c r="W67" s="13">
        <v>2654.3</v>
      </c>
      <c r="X67" s="13">
        <v>1145.9000000000001</v>
      </c>
      <c r="Y67" s="13">
        <v>1508.4</v>
      </c>
      <c r="Z67" s="13">
        <v>3031</v>
      </c>
      <c r="AA67" s="13">
        <v>3198.6</v>
      </c>
      <c r="AB67" s="13">
        <v>2469.3000000000002</v>
      </c>
      <c r="AC67" s="13">
        <v>729.3</v>
      </c>
      <c r="AD67" s="13">
        <v>3533.2</v>
      </c>
      <c r="AE67" s="13">
        <v>2912.2</v>
      </c>
      <c r="AF67" s="13">
        <v>14545.3</v>
      </c>
      <c r="AG67" s="13">
        <v>100380</v>
      </c>
      <c r="AH67" s="13">
        <v>56512.3</v>
      </c>
      <c r="AI67" s="13">
        <v>33739.1</v>
      </c>
      <c r="AJ67" s="13">
        <v>11405.9</v>
      </c>
      <c r="AK67" s="13">
        <v>11367.3</v>
      </c>
      <c r="AL67" s="13">
        <v>6678.6</v>
      </c>
      <c r="AM67" s="13">
        <v>1664.6</v>
      </c>
      <c r="AN67" s="13">
        <v>1068</v>
      </c>
      <c r="AO67" s="13">
        <v>3946.1</v>
      </c>
      <c r="AP67" s="13">
        <v>5977.5</v>
      </c>
      <c r="AQ67" s="13">
        <v>2550.8000000000002</v>
      </c>
      <c r="AR67" s="13">
        <v>28660.799999999999</v>
      </c>
      <c r="AS67" s="13">
        <v>68269.8</v>
      </c>
      <c r="AT67" s="13">
        <v>54254.400000000001</v>
      </c>
      <c r="AU67" s="13">
        <v>14590.1</v>
      </c>
      <c r="AV67" s="13">
        <v>15612</v>
      </c>
      <c r="AW67" s="13">
        <v>24052.3</v>
      </c>
      <c r="AX67" s="13">
        <v>14015.4</v>
      </c>
      <c r="AY67" s="13">
        <v>10321.700000000001</v>
      </c>
      <c r="AZ67" s="13">
        <v>3693.7</v>
      </c>
      <c r="BA67" s="13">
        <v>35186.199999999997</v>
      </c>
      <c r="BB67" s="13">
        <v>168649.8</v>
      </c>
      <c r="BC67" s="13">
        <v>43867.7</v>
      </c>
      <c r="BD67" s="13">
        <v>183195.1</v>
      </c>
      <c r="BE67" s="13">
        <v>7824.5</v>
      </c>
    </row>
    <row r="68" spans="1:57" ht="13.5" x14ac:dyDescent="0.25">
      <c r="A68" s="15" t="s">
        <v>54</v>
      </c>
      <c r="B68" s="10" t="s">
        <v>9</v>
      </c>
      <c r="C68" s="12">
        <v>45646.1</v>
      </c>
      <c r="D68" s="12">
        <v>5707</v>
      </c>
      <c r="E68" s="12">
        <v>400.2</v>
      </c>
      <c r="F68" s="12">
        <v>239.1</v>
      </c>
      <c r="G68" s="12">
        <v>115</v>
      </c>
      <c r="H68" s="12">
        <v>46.1</v>
      </c>
      <c r="I68" s="12">
        <v>8805.7999999999993</v>
      </c>
      <c r="J68" s="12">
        <v>1313.4</v>
      </c>
      <c r="K68" s="12">
        <v>960.8</v>
      </c>
      <c r="L68" s="12">
        <v>772.6</v>
      </c>
      <c r="M68" s="12">
        <v>462.5</v>
      </c>
      <c r="N68" s="12">
        <v>310</v>
      </c>
      <c r="O68" s="12">
        <v>1263.4000000000001</v>
      </c>
      <c r="P68" s="12">
        <v>50.2</v>
      </c>
      <c r="Q68" s="12">
        <v>339.3</v>
      </c>
      <c r="R68" s="12">
        <v>481.5</v>
      </c>
      <c r="S68" s="12">
        <v>392.3</v>
      </c>
      <c r="T68" s="12">
        <v>1191.8</v>
      </c>
      <c r="U68" s="12">
        <v>260.39999999999998</v>
      </c>
      <c r="V68" s="12">
        <v>931.4</v>
      </c>
      <c r="W68" s="12">
        <v>759.6</v>
      </c>
      <c r="X68" s="12">
        <v>298.2</v>
      </c>
      <c r="Y68" s="12">
        <v>461.4</v>
      </c>
      <c r="Z68" s="12">
        <v>540.9</v>
      </c>
      <c r="AA68" s="12">
        <v>1002</v>
      </c>
      <c r="AB68" s="12">
        <v>824.8</v>
      </c>
      <c r="AC68" s="12">
        <v>177.1</v>
      </c>
      <c r="AD68" s="12">
        <v>1001.5</v>
      </c>
      <c r="AE68" s="12">
        <v>931.3</v>
      </c>
      <c r="AF68" s="12">
        <v>3244.4</v>
      </c>
      <c r="AG68" s="12">
        <v>16437.599999999999</v>
      </c>
      <c r="AH68" s="12">
        <v>10703.1</v>
      </c>
      <c r="AI68" s="12">
        <v>6597.1</v>
      </c>
      <c r="AJ68" s="12">
        <v>2710.1</v>
      </c>
      <c r="AK68" s="12">
        <v>1395.9</v>
      </c>
      <c r="AL68" s="12">
        <v>1119.7</v>
      </c>
      <c r="AM68" s="12">
        <v>253.3</v>
      </c>
      <c r="AN68" s="12">
        <v>275.5</v>
      </c>
      <c r="AO68" s="12">
        <v>591</v>
      </c>
      <c r="AP68" s="12">
        <v>928.4</v>
      </c>
      <c r="AQ68" s="12">
        <v>475.5</v>
      </c>
      <c r="AR68" s="12">
        <v>3210.9</v>
      </c>
      <c r="AS68" s="12">
        <v>10119.799999999999</v>
      </c>
      <c r="AT68" s="12">
        <v>8595.1</v>
      </c>
      <c r="AU68" s="12">
        <v>2992.1</v>
      </c>
      <c r="AV68" s="12">
        <v>3003.2</v>
      </c>
      <c r="AW68" s="12">
        <v>2599.8000000000002</v>
      </c>
      <c r="AX68" s="12">
        <v>1524.7</v>
      </c>
      <c r="AY68" s="12">
        <v>1462.9</v>
      </c>
      <c r="AZ68" s="12">
        <v>61.8</v>
      </c>
      <c r="BA68" s="12">
        <v>10137.299999999999</v>
      </c>
      <c r="BB68" s="12">
        <v>26557.4</v>
      </c>
      <c r="BC68" s="12">
        <v>5734.5</v>
      </c>
      <c r="BD68" s="12">
        <v>29801.8</v>
      </c>
      <c r="BE68" s="12">
        <v>1417.9</v>
      </c>
    </row>
    <row r="69" spans="1:57" ht="13.5" x14ac:dyDescent="0.25">
      <c r="A69" s="15" t="s">
        <v>53</v>
      </c>
      <c r="B69" s="10" t="s">
        <v>9</v>
      </c>
      <c r="C69" s="13">
        <v>151331</v>
      </c>
      <c r="D69" s="13">
        <v>4995.2</v>
      </c>
      <c r="E69" s="13">
        <v>197.7</v>
      </c>
      <c r="F69" s="13">
        <v>50.6</v>
      </c>
      <c r="G69" s="13">
        <v>133.4</v>
      </c>
      <c r="H69" s="13">
        <v>13.7</v>
      </c>
      <c r="I69" s="13">
        <v>20625.3</v>
      </c>
      <c r="J69" s="13">
        <v>3197.1</v>
      </c>
      <c r="K69" s="13">
        <v>1330.9</v>
      </c>
      <c r="L69" s="13">
        <v>1529</v>
      </c>
      <c r="M69" s="13">
        <v>599.6</v>
      </c>
      <c r="N69" s="13">
        <v>929.4</v>
      </c>
      <c r="O69" s="13">
        <v>3178.3</v>
      </c>
      <c r="P69" s="13">
        <v>78.400000000000006</v>
      </c>
      <c r="Q69" s="13">
        <v>1230.9000000000001</v>
      </c>
      <c r="R69" s="13">
        <v>1064.3</v>
      </c>
      <c r="S69" s="13">
        <v>804.8</v>
      </c>
      <c r="T69" s="13">
        <v>3190.5</v>
      </c>
      <c r="U69" s="13">
        <v>716</v>
      </c>
      <c r="V69" s="13">
        <v>2474.6</v>
      </c>
      <c r="W69" s="13">
        <v>1724</v>
      </c>
      <c r="X69" s="13">
        <v>733.5</v>
      </c>
      <c r="Y69" s="13">
        <v>990.6</v>
      </c>
      <c r="Z69" s="13">
        <v>2248.4</v>
      </c>
      <c r="AA69" s="13">
        <v>1927.1</v>
      </c>
      <c r="AB69" s="13">
        <v>1517.1</v>
      </c>
      <c r="AC69" s="13">
        <v>410</v>
      </c>
      <c r="AD69" s="13">
        <v>2300</v>
      </c>
      <c r="AE69" s="13">
        <v>1720.8</v>
      </c>
      <c r="AF69" s="13">
        <v>9135.9</v>
      </c>
      <c r="AG69" s="13">
        <v>67303.3</v>
      </c>
      <c r="AH69" s="13">
        <v>37602.800000000003</v>
      </c>
      <c r="AI69" s="13">
        <v>22410.6</v>
      </c>
      <c r="AJ69" s="13">
        <v>7293.4</v>
      </c>
      <c r="AK69" s="13">
        <v>7898.8</v>
      </c>
      <c r="AL69" s="13">
        <v>4142.3</v>
      </c>
      <c r="AM69" s="13">
        <v>1000.3</v>
      </c>
      <c r="AN69" s="13">
        <v>573.1</v>
      </c>
      <c r="AO69" s="13">
        <v>2569</v>
      </c>
      <c r="AP69" s="13">
        <v>3964.9</v>
      </c>
      <c r="AQ69" s="13">
        <v>1520</v>
      </c>
      <c r="AR69" s="13">
        <v>20073.400000000001</v>
      </c>
      <c r="AS69" s="13">
        <v>47352.800000000003</v>
      </c>
      <c r="AT69" s="13">
        <v>36720.9</v>
      </c>
      <c r="AU69" s="13">
        <v>10254.799999999999</v>
      </c>
      <c r="AV69" s="13">
        <v>9798</v>
      </c>
      <c r="AW69" s="13">
        <v>16668.099999999999</v>
      </c>
      <c r="AX69" s="13">
        <v>10631.9</v>
      </c>
      <c r="AY69" s="13">
        <v>7060.5</v>
      </c>
      <c r="AZ69" s="13">
        <v>3571.4</v>
      </c>
      <c r="BA69" s="13">
        <v>22543.8</v>
      </c>
      <c r="BB69" s="13">
        <v>114656.2</v>
      </c>
      <c r="BC69" s="13">
        <v>29700.6</v>
      </c>
      <c r="BD69" s="13">
        <v>123792</v>
      </c>
      <c r="BE69" s="13">
        <v>4875.8</v>
      </c>
    </row>
    <row r="70" spans="1:57" ht="13.5" x14ac:dyDescent="0.25">
      <c r="A70" s="15" t="s">
        <v>52</v>
      </c>
      <c r="B70" s="10" t="s">
        <v>9</v>
      </c>
      <c r="C70" s="12">
        <v>144711.4</v>
      </c>
      <c r="D70" s="12">
        <v>4613.3999999999996</v>
      </c>
      <c r="E70" s="12">
        <v>179.6</v>
      </c>
      <c r="F70" s="12">
        <v>43.1</v>
      </c>
      <c r="G70" s="12">
        <v>124.4</v>
      </c>
      <c r="H70" s="12">
        <v>12.1</v>
      </c>
      <c r="I70" s="12">
        <v>19453.099999999999</v>
      </c>
      <c r="J70" s="12">
        <v>3038.3</v>
      </c>
      <c r="K70" s="12">
        <v>1226.0999999999999</v>
      </c>
      <c r="L70" s="12">
        <v>1381.9</v>
      </c>
      <c r="M70" s="12">
        <v>497.9</v>
      </c>
      <c r="N70" s="12">
        <v>883.9</v>
      </c>
      <c r="O70" s="12">
        <v>3018.7</v>
      </c>
      <c r="P70" s="12">
        <v>72.400000000000006</v>
      </c>
      <c r="Q70" s="12">
        <v>1187.3</v>
      </c>
      <c r="R70" s="12">
        <v>1001.1</v>
      </c>
      <c r="S70" s="12">
        <v>758</v>
      </c>
      <c r="T70" s="12">
        <v>3004.2</v>
      </c>
      <c r="U70" s="12">
        <v>682.1</v>
      </c>
      <c r="V70" s="12">
        <v>2322.1999999999998</v>
      </c>
      <c r="W70" s="12">
        <v>1624.1</v>
      </c>
      <c r="X70" s="12">
        <v>697.2</v>
      </c>
      <c r="Y70" s="12">
        <v>926.9</v>
      </c>
      <c r="Z70" s="12">
        <v>2177.3000000000002</v>
      </c>
      <c r="AA70" s="12">
        <v>1824.6</v>
      </c>
      <c r="AB70" s="12">
        <v>1424.7</v>
      </c>
      <c r="AC70" s="12">
        <v>399.9</v>
      </c>
      <c r="AD70" s="12">
        <v>2157.9</v>
      </c>
      <c r="AE70" s="12">
        <v>1601.1</v>
      </c>
      <c r="AF70" s="12">
        <v>8650.7999999999993</v>
      </c>
      <c r="AG70" s="12">
        <v>64529.599999999999</v>
      </c>
      <c r="AH70" s="12">
        <v>35866.400000000001</v>
      </c>
      <c r="AI70" s="12">
        <v>21372.1</v>
      </c>
      <c r="AJ70" s="12">
        <v>6866</v>
      </c>
      <c r="AK70" s="12">
        <v>7628.3</v>
      </c>
      <c r="AL70" s="12">
        <v>3953.8</v>
      </c>
      <c r="AM70" s="12">
        <v>960.2</v>
      </c>
      <c r="AN70" s="12">
        <v>533.4</v>
      </c>
      <c r="AO70" s="12">
        <v>2460.1999999999998</v>
      </c>
      <c r="AP70" s="12">
        <v>3823.3</v>
      </c>
      <c r="AQ70" s="12">
        <v>1442.3</v>
      </c>
      <c r="AR70" s="12">
        <v>19443.8</v>
      </c>
      <c r="AS70" s="12">
        <v>45683.9</v>
      </c>
      <c r="AT70" s="12">
        <v>35324</v>
      </c>
      <c r="AU70" s="12">
        <v>9815</v>
      </c>
      <c r="AV70" s="12">
        <v>9239.7000000000007</v>
      </c>
      <c r="AW70" s="12">
        <v>16269.4</v>
      </c>
      <c r="AX70" s="12">
        <v>10359.9</v>
      </c>
      <c r="AY70" s="12">
        <v>6813</v>
      </c>
      <c r="AZ70" s="12">
        <v>3546.8</v>
      </c>
      <c r="BA70" s="12">
        <v>21233.8</v>
      </c>
      <c r="BB70" s="12">
        <v>110213.5</v>
      </c>
      <c r="BC70" s="12">
        <v>28663.200000000001</v>
      </c>
      <c r="BD70" s="12">
        <v>118864.2</v>
      </c>
      <c r="BE70" s="12">
        <v>4651</v>
      </c>
    </row>
    <row r="71" spans="1:57" ht="13.5" x14ac:dyDescent="0.25">
      <c r="A71" s="15" t="s">
        <v>51</v>
      </c>
      <c r="B71" s="10" t="s">
        <v>9</v>
      </c>
      <c r="C71" s="13">
        <v>2169345.5</v>
      </c>
      <c r="D71" s="13">
        <v>534541.4</v>
      </c>
      <c r="E71" s="13">
        <v>23399.200000000001</v>
      </c>
      <c r="F71" s="13">
        <v>13946.4</v>
      </c>
      <c r="G71" s="13">
        <v>7133</v>
      </c>
      <c r="H71" s="13">
        <v>2319.8000000000002</v>
      </c>
      <c r="I71" s="13">
        <v>302646.09999999998</v>
      </c>
      <c r="J71" s="13">
        <v>41488.199999999997</v>
      </c>
      <c r="K71" s="13">
        <v>47156.4</v>
      </c>
      <c r="L71" s="13">
        <v>18813.099999999999</v>
      </c>
      <c r="M71" s="13">
        <v>9040</v>
      </c>
      <c r="N71" s="13">
        <v>9773.1</v>
      </c>
      <c r="O71" s="13">
        <v>53601.3</v>
      </c>
      <c r="P71" s="13">
        <v>2287.6</v>
      </c>
      <c r="Q71" s="13">
        <v>19862.8</v>
      </c>
      <c r="R71" s="13">
        <v>12715.7</v>
      </c>
      <c r="S71" s="13">
        <v>18735.2</v>
      </c>
      <c r="T71" s="13">
        <v>34414.400000000001</v>
      </c>
      <c r="U71" s="13">
        <v>15043.7</v>
      </c>
      <c r="V71" s="13">
        <v>19370.7</v>
      </c>
      <c r="W71" s="13">
        <v>36460.699999999997</v>
      </c>
      <c r="X71" s="13">
        <v>21289.8</v>
      </c>
      <c r="Y71" s="13">
        <v>15171</v>
      </c>
      <c r="Z71" s="13">
        <v>20345.7</v>
      </c>
      <c r="AA71" s="13">
        <v>22078.799999999999</v>
      </c>
      <c r="AB71" s="13">
        <v>15278.1</v>
      </c>
      <c r="AC71" s="13">
        <v>6800.8</v>
      </c>
      <c r="AD71" s="13">
        <v>28287.4</v>
      </c>
      <c r="AE71" s="13">
        <v>33291</v>
      </c>
      <c r="AF71" s="13">
        <v>186587.1</v>
      </c>
      <c r="AG71" s="13">
        <v>598081.69999999995</v>
      </c>
      <c r="AH71" s="13">
        <v>379472.5</v>
      </c>
      <c r="AI71" s="13">
        <v>214961.2</v>
      </c>
      <c r="AJ71" s="13">
        <v>97837.5</v>
      </c>
      <c r="AK71" s="13">
        <v>66673.8</v>
      </c>
      <c r="AL71" s="13">
        <v>36407.699999999997</v>
      </c>
      <c r="AM71" s="13">
        <v>8982.5</v>
      </c>
      <c r="AN71" s="13">
        <v>10749.8</v>
      </c>
      <c r="AO71" s="13">
        <v>16675.400000000001</v>
      </c>
      <c r="AP71" s="13">
        <v>47370.6</v>
      </c>
      <c r="AQ71" s="13">
        <v>24753.7</v>
      </c>
      <c r="AR71" s="13">
        <v>110077.1</v>
      </c>
      <c r="AS71" s="13">
        <v>490799</v>
      </c>
      <c r="AT71" s="13">
        <v>369293.5</v>
      </c>
      <c r="AU71" s="13">
        <v>123009.8</v>
      </c>
      <c r="AV71" s="13">
        <v>138328.29999999999</v>
      </c>
      <c r="AW71" s="13">
        <v>107955.4</v>
      </c>
      <c r="AX71" s="13">
        <v>121505.5</v>
      </c>
      <c r="AY71" s="13">
        <v>97847.8</v>
      </c>
      <c r="AZ71" s="13">
        <v>23657.599999999999</v>
      </c>
      <c r="BA71" s="13">
        <v>359336.3</v>
      </c>
      <c r="BB71" s="13">
        <v>1088880.7</v>
      </c>
      <c r="BC71" s="13">
        <v>218609.2</v>
      </c>
      <c r="BD71" s="13">
        <v>1275467.8</v>
      </c>
      <c r="BE71" s="13">
        <v>57697.5</v>
      </c>
    </row>
    <row r="72" spans="1:57" ht="13.5" x14ac:dyDescent="0.25">
      <c r="A72" s="15" t="s">
        <v>50</v>
      </c>
      <c r="B72" s="10" t="s">
        <v>9</v>
      </c>
      <c r="C72" s="12">
        <v>213342.9</v>
      </c>
      <c r="D72" s="12">
        <v>5473.3</v>
      </c>
      <c r="E72" s="12">
        <v>1409</v>
      </c>
      <c r="F72" s="12">
        <v>410.6</v>
      </c>
      <c r="G72" s="12">
        <v>361.7</v>
      </c>
      <c r="H72" s="12">
        <v>636.79999999999995</v>
      </c>
      <c r="I72" s="12">
        <v>20375.900000000001</v>
      </c>
      <c r="J72" s="12">
        <v>3190.4</v>
      </c>
      <c r="K72" s="12">
        <v>1240.8</v>
      </c>
      <c r="L72" s="12">
        <v>1752.8</v>
      </c>
      <c r="M72" s="12">
        <v>608.1</v>
      </c>
      <c r="N72" s="12">
        <v>1144.7</v>
      </c>
      <c r="O72" s="12">
        <v>3028.2</v>
      </c>
      <c r="P72" s="12">
        <v>151.9</v>
      </c>
      <c r="Q72" s="12">
        <v>1173.2</v>
      </c>
      <c r="R72" s="12">
        <v>1033.4000000000001</v>
      </c>
      <c r="S72" s="12">
        <v>669.7</v>
      </c>
      <c r="T72" s="12">
        <v>2524.9</v>
      </c>
      <c r="U72" s="12">
        <v>549.79999999999995</v>
      </c>
      <c r="V72" s="12">
        <v>1975</v>
      </c>
      <c r="W72" s="12">
        <v>2404.4</v>
      </c>
      <c r="X72" s="12">
        <v>1750</v>
      </c>
      <c r="Y72" s="12">
        <v>654.4</v>
      </c>
      <c r="Z72" s="12">
        <v>1571.1</v>
      </c>
      <c r="AA72" s="12">
        <v>2548.5</v>
      </c>
      <c r="AB72" s="12">
        <v>1690.8</v>
      </c>
      <c r="AC72" s="12">
        <v>857.8</v>
      </c>
      <c r="AD72" s="12">
        <v>2114.8000000000002</v>
      </c>
      <c r="AE72" s="12">
        <v>1364.5</v>
      </c>
      <c r="AF72" s="12">
        <v>14034.5</v>
      </c>
      <c r="AG72" s="12">
        <v>99979</v>
      </c>
      <c r="AH72" s="12">
        <v>56932.1</v>
      </c>
      <c r="AI72" s="12">
        <v>31806.9</v>
      </c>
      <c r="AJ72" s="12">
        <v>9165.6</v>
      </c>
      <c r="AK72" s="12">
        <v>15959.6</v>
      </c>
      <c r="AL72" s="12">
        <v>5817.8</v>
      </c>
      <c r="AM72" s="12">
        <v>1940.4</v>
      </c>
      <c r="AN72" s="12">
        <v>1040.5</v>
      </c>
      <c r="AO72" s="12">
        <v>2836.9</v>
      </c>
      <c r="AP72" s="12">
        <v>7694.6</v>
      </c>
      <c r="AQ72" s="12">
        <v>2689</v>
      </c>
      <c r="AR72" s="12">
        <v>26845.5</v>
      </c>
      <c r="AS72" s="12">
        <v>70706.600000000006</v>
      </c>
      <c r="AT72" s="12">
        <v>57527.9</v>
      </c>
      <c r="AU72" s="12">
        <v>17147.3</v>
      </c>
      <c r="AV72" s="12">
        <v>17795.7</v>
      </c>
      <c r="AW72" s="12">
        <v>22584.9</v>
      </c>
      <c r="AX72" s="12">
        <v>13178.7</v>
      </c>
      <c r="AY72" s="12">
        <v>10250.6</v>
      </c>
      <c r="AZ72" s="12">
        <v>2928.1</v>
      </c>
      <c r="BA72" s="12">
        <v>23149.5</v>
      </c>
      <c r="BB72" s="12">
        <v>170685.6</v>
      </c>
      <c r="BC72" s="12">
        <v>43046.9</v>
      </c>
      <c r="BD72" s="12">
        <v>184720.1</v>
      </c>
      <c r="BE72" s="12">
        <v>7567.8</v>
      </c>
    </row>
    <row r="73" spans="1:57" ht="13.5" x14ac:dyDescent="0.25">
      <c r="A73" s="15" t="s">
        <v>49</v>
      </c>
      <c r="B73" s="10" t="s">
        <v>9</v>
      </c>
      <c r="C73" s="13">
        <v>309652.59999999998</v>
      </c>
      <c r="D73" s="13">
        <v>15983.5</v>
      </c>
      <c r="E73" s="13">
        <v>2257.1</v>
      </c>
      <c r="F73" s="13">
        <v>1045.3</v>
      </c>
      <c r="G73" s="13">
        <v>704.3</v>
      </c>
      <c r="H73" s="13">
        <v>507.5</v>
      </c>
      <c r="I73" s="13">
        <v>42657.2</v>
      </c>
      <c r="J73" s="13">
        <v>6677.9</v>
      </c>
      <c r="K73" s="13">
        <v>2607.5</v>
      </c>
      <c r="L73" s="13">
        <v>3054.6</v>
      </c>
      <c r="M73" s="13">
        <v>1354.1</v>
      </c>
      <c r="N73" s="13">
        <v>1700.5</v>
      </c>
      <c r="O73" s="13">
        <v>6849.9</v>
      </c>
      <c r="P73" s="13">
        <v>379.1</v>
      </c>
      <c r="Q73" s="13">
        <v>2489.1999999999998</v>
      </c>
      <c r="R73" s="13">
        <v>1972.8</v>
      </c>
      <c r="S73" s="13">
        <v>2008.7</v>
      </c>
      <c r="T73" s="13">
        <v>6344.7</v>
      </c>
      <c r="U73" s="13">
        <v>2096.6</v>
      </c>
      <c r="V73" s="13">
        <v>4248.2</v>
      </c>
      <c r="W73" s="13">
        <v>3917.2</v>
      </c>
      <c r="X73" s="13">
        <v>1941.1</v>
      </c>
      <c r="Y73" s="13">
        <v>1976</v>
      </c>
      <c r="Z73" s="13">
        <v>3606.4</v>
      </c>
      <c r="AA73" s="13">
        <v>5038.3999999999996</v>
      </c>
      <c r="AB73" s="13">
        <v>3009.5</v>
      </c>
      <c r="AC73" s="13">
        <v>2028.9</v>
      </c>
      <c r="AD73" s="13">
        <v>4560.6000000000004</v>
      </c>
      <c r="AE73" s="13">
        <v>5665.2</v>
      </c>
      <c r="AF73" s="13">
        <v>20611.7</v>
      </c>
      <c r="AG73" s="13">
        <v>131093.5</v>
      </c>
      <c r="AH73" s="13">
        <v>77609.3</v>
      </c>
      <c r="AI73" s="13">
        <v>46117.5</v>
      </c>
      <c r="AJ73" s="13">
        <v>17972.8</v>
      </c>
      <c r="AK73" s="13">
        <v>13518.9</v>
      </c>
      <c r="AL73" s="13">
        <v>8237.5</v>
      </c>
      <c r="AM73" s="13">
        <v>1876.8</v>
      </c>
      <c r="AN73" s="13">
        <v>1778.8</v>
      </c>
      <c r="AO73" s="13">
        <v>4581.8999999999996</v>
      </c>
      <c r="AP73" s="13">
        <v>7856</v>
      </c>
      <c r="AQ73" s="13">
        <v>4078.1</v>
      </c>
      <c r="AR73" s="13">
        <v>33312.6</v>
      </c>
      <c r="AS73" s="13">
        <v>91384.4</v>
      </c>
      <c r="AT73" s="13">
        <v>74005.100000000006</v>
      </c>
      <c r="AU73" s="13">
        <v>20342.599999999999</v>
      </c>
      <c r="AV73" s="13">
        <v>22814.6</v>
      </c>
      <c r="AW73" s="13">
        <v>30847.9</v>
      </c>
      <c r="AX73" s="13">
        <v>17379.3</v>
      </c>
      <c r="AY73" s="13">
        <v>13622.3</v>
      </c>
      <c r="AZ73" s="13">
        <v>3757</v>
      </c>
      <c r="BA73" s="13">
        <v>50579.5</v>
      </c>
      <c r="BB73" s="13">
        <v>222477.9</v>
      </c>
      <c r="BC73" s="13">
        <v>53484.2</v>
      </c>
      <c r="BD73" s="13">
        <v>243089.5</v>
      </c>
      <c r="BE73" s="13">
        <v>10178.6</v>
      </c>
    </row>
    <row r="74" spans="1:57" x14ac:dyDescent="0.2">
      <c r="A74" s="14" t="s">
        <v>48</v>
      </c>
    </row>
  </sheetData>
  <mergeCells count="55">
    <mergeCell ref="X9:Y9"/>
    <mergeCell ref="Z9:Z10"/>
    <mergeCell ref="AA9:AA10"/>
    <mergeCell ref="AB9:AC9"/>
    <mergeCell ref="AD9:AD10"/>
    <mergeCell ref="BB8:BB10"/>
    <mergeCell ref="BC8:BC10"/>
    <mergeCell ref="BD8:BD10"/>
    <mergeCell ref="BE8:BE10"/>
    <mergeCell ref="F9:F10"/>
    <mergeCell ref="G9:G10"/>
    <mergeCell ref="H9:H10"/>
    <mergeCell ref="J9:J10"/>
    <mergeCell ref="K9:K10"/>
    <mergeCell ref="L9:L10"/>
    <mergeCell ref="M9:N9"/>
    <mergeCell ref="O9:O10"/>
    <mergeCell ref="P9:S9"/>
    <mergeCell ref="T9:T10"/>
    <mergeCell ref="U9:V9"/>
    <mergeCell ref="W9:W10"/>
    <mergeCell ref="AH9:AH10"/>
    <mergeCell ref="AI9:AK9"/>
    <mergeCell ref="AL9:AL10"/>
    <mergeCell ref="AM9:AO9"/>
    <mergeCell ref="BA8:BA10"/>
    <mergeCell ref="AY9:AZ9"/>
    <mergeCell ref="AP9:AP10"/>
    <mergeCell ref="AQ9:AQ10"/>
    <mergeCell ref="AR9:AR10"/>
    <mergeCell ref="AT9:AT10"/>
    <mergeCell ref="AU9:AW9"/>
    <mergeCell ref="AX9:AX10"/>
    <mergeCell ref="A6:B6"/>
    <mergeCell ref="C6:BE6"/>
    <mergeCell ref="A7:B10"/>
    <mergeCell ref="C7:C10"/>
    <mergeCell ref="D7:BE7"/>
    <mergeCell ref="D8:D10"/>
    <mergeCell ref="E8:E10"/>
    <mergeCell ref="F8:H8"/>
    <mergeCell ref="I8:I10"/>
    <mergeCell ref="J8:AD8"/>
    <mergeCell ref="AE8:AE10"/>
    <mergeCell ref="AF8:AF10"/>
    <mergeCell ref="AG8:AG10"/>
    <mergeCell ref="AH8:AR8"/>
    <mergeCell ref="AS8:AS10"/>
    <mergeCell ref="AT8:AZ8"/>
    <mergeCell ref="A3:B3"/>
    <mergeCell ref="C3:BE3"/>
    <mergeCell ref="A4:B4"/>
    <mergeCell ref="C4:BE4"/>
    <mergeCell ref="A5:B5"/>
    <mergeCell ref="C5:BE5"/>
  </mergeCells>
  <hyperlinks>
    <hyperlink ref="A74" r:id="rId1" display="https://stats-3.oecd.org/index.aspx?DatasetCode=TIM_2019_MAIN" xr:uid="{8F586648-4D2F-44D4-887F-770D86CB4218}"/>
    <hyperlink ref="A73" r:id="rId2" display="http://localhost/OECDStat_Metadata/ShowMetadata.ashx?Dataset=TIM_2019_MAIN&amp;Coords=[COU].[ZEUR]&amp;ShowOnWeb=true&amp;Lang=en" xr:uid="{23B786D7-6DA0-454D-B06F-D01EA0C0C797}"/>
    <hyperlink ref="A72" r:id="rId3" display="http://localhost/OECDStat_Metadata/ShowMetadata.ashx?Dataset=TIM_2019_MAIN&amp;Coords=[COU].[ZNAM]&amp;ShowOnWeb=true&amp;Lang=en" xr:uid="{3C73B70D-AC95-4D8F-8460-964E4900B481}"/>
    <hyperlink ref="A71" r:id="rId4" display="http://localhost/OECDStat_Metadata/ShowMetadata.ashx?Dataset=TIM_2019_MAIN&amp;Coords=[COU].[G20]&amp;ShowOnWeb=true&amp;Lang=en" xr:uid="{6CF69E0E-7AB4-4D55-8658-18EC96DDB84F}"/>
    <hyperlink ref="A70" r:id="rId5" display="http://localhost/OECDStat_Metadata/ShowMetadata.ashx?Dataset=TIM_2019_MAIN&amp;Coords=[COU].[EA12]&amp;ShowOnWeb=true&amp;Lang=en" xr:uid="{01A732F3-4D1D-46DE-A6D6-DB4F0F01903E}"/>
    <hyperlink ref="A69" r:id="rId6" display="http://localhost/OECDStat_Metadata/ShowMetadata.ashx?Dataset=TIM_2019_MAIN&amp;Coords=[COU].[EA19]&amp;ShowOnWeb=true&amp;Lang=en" xr:uid="{92F33233-ED48-440B-8D24-0287B6616712}"/>
    <hyperlink ref="A68" r:id="rId7" display="http://localhost/OECDStat_Metadata/ShowMetadata.ashx?Dataset=TIM_2019_MAIN&amp;Coords=[COU].[EU13]&amp;ShowOnWeb=true&amp;Lang=en" xr:uid="{1FB64A5C-031A-4BD6-85CA-49EBFF23669F}"/>
    <hyperlink ref="A67" r:id="rId8" display="http://localhost/OECDStat_Metadata/ShowMetadata.ashx?Dataset=TIM_2019_MAIN&amp;Coords=[COU].[EU28]&amp;ShowOnWeb=true&amp;Lang=en" xr:uid="{D56AA347-99C7-46B3-B8DD-F177A791F26D}"/>
    <hyperlink ref="A66" r:id="rId9" display="http://localhost/OECDStat_Metadata/ShowMetadata.ashx?Dataset=TIM_2019_MAIN&amp;Coords=[COU].[EU15]&amp;ShowOnWeb=true&amp;Lang=en" xr:uid="{083B43F2-3C06-43F7-912F-191C0F95EB23}"/>
    <hyperlink ref="A65" r:id="rId10" display="http://localhost/OECDStat_Metadata/ShowMetadata.ashx?Dataset=TIM_2019_MAIN&amp;Coords=[COU].[EASIA]&amp;ShowOnWeb=true&amp;Lang=en" xr:uid="{F04E2F9C-701A-4BE8-BC7B-9DAE760D27E8}"/>
    <hyperlink ref="A57" r:id="rId11" display="http://localhost/OECDStat_Metadata/ShowMetadata.ashx?Dataset=TIM_2019_MAIN&amp;Coords=[COU].[CYP]&amp;ShowOnWeb=true&amp;Lang=en" xr:uid="{D8A28E68-39B6-474B-A943-B7D6F3990560}"/>
    <hyperlink ref="A28" r:id="rId12" display="http://localhost/OECDStat_Metadata/ShowMetadata.ashx?Dataset=TIM_2019_MAIN&amp;Coords=[COU].[ISR]&amp;ShowOnWeb=true&amp;Lang=en" xr:uid="{DFCD5A0B-E491-40D8-81FF-A85F8CB4327C}"/>
    <hyperlink ref="C3" r:id="rId13" display="http://localhost/OECDStat_Metadata/ShowMetadata.ashx?Dataset=TIM_2019_MAIN&amp;Coords=[VAR].[EMPN]&amp;ShowOnWeb=true&amp;Lang=en" xr:uid="{6680347C-4ED7-42CE-B551-806FBFC69051}"/>
    <hyperlink ref="A2" r:id="rId14" display="http://localhost/OECDStat_Metadata/ShowMetadata.ashx?Dataset=TIM_2019_MAIN&amp;ShowOnWeb=true&amp;Lang=en" xr:uid="{3FEC89F7-2DF7-491F-AA22-C2D56987BE46}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CFCD7-2B03-45AE-B46D-0668AFFD8515}">
  <dimension ref="A1:BT15"/>
  <sheetViews>
    <sheetView topLeftCell="A4" workbookViewId="0">
      <selection activeCell="Q8" sqref="Q8:Q10"/>
    </sheetView>
  </sheetViews>
  <sheetFormatPr defaultRowHeight="15" x14ac:dyDescent="0.25"/>
  <sheetData>
    <row r="1" spans="1:72" ht="91.5" x14ac:dyDescent="0.25">
      <c r="A1" s="50" t="s">
        <v>1197</v>
      </c>
    </row>
    <row r="2" spans="1:72" x14ac:dyDescent="0.25">
      <c r="A2" s="97" t="s">
        <v>170</v>
      </c>
      <c r="B2" s="98"/>
      <c r="C2" s="108" t="s">
        <v>169</v>
      </c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  <c r="U2" s="109"/>
      <c r="V2" s="109"/>
      <c r="W2" s="109"/>
      <c r="X2" s="109"/>
      <c r="Y2" s="109"/>
      <c r="Z2" s="109"/>
      <c r="AA2" s="109"/>
      <c r="AB2" s="109"/>
      <c r="AC2" s="109"/>
      <c r="AD2" s="109"/>
      <c r="AE2" s="109"/>
      <c r="AF2" s="109"/>
      <c r="AG2" s="109"/>
      <c r="AH2" s="109"/>
      <c r="AI2" s="109"/>
      <c r="AJ2" s="109"/>
      <c r="AK2" s="109"/>
      <c r="AL2" s="109"/>
      <c r="AM2" s="109"/>
      <c r="AN2" s="109"/>
      <c r="AO2" s="109"/>
      <c r="AP2" s="109"/>
      <c r="AQ2" s="109"/>
      <c r="AR2" s="109"/>
      <c r="AS2" s="109"/>
      <c r="AT2" s="109"/>
      <c r="AU2" s="109"/>
      <c r="AV2" s="109"/>
      <c r="AW2" s="109"/>
      <c r="AX2" s="109"/>
      <c r="AY2" s="109"/>
      <c r="AZ2" s="109"/>
      <c r="BA2" s="109"/>
      <c r="BB2" s="109"/>
      <c r="BC2" s="109"/>
      <c r="BD2" s="109"/>
      <c r="BE2" s="109"/>
      <c r="BF2" s="109"/>
      <c r="BG2" s="109"/>
      <c r="BH2" s="109"/>
      <c r="BI2" s="109"/>
      <c r="BJ2" s="109"/>
      <c r="BK2" s="109"/>
      <c r="BL2" s="109"/>
      <c r="BM2" s="109"/>
      <c r="BN2" s="109"/>
      <c r="BO2" s="109"/>
      <c r="BP2" s="109"/>
      <c r="BQ2" s="109"/>
      <c r="BR2" s="109"/>
      <c r="BS2" s="109"/>
      <c r="BT2" s="110"/>
    </row>
    <row r="3" spans="1:72" x14ac:dyDescent="0.25">
      <c r="A3" s="97" t="s">
        <v>168</v>
      </c>
      <c r="B3" s="98"/>
      <c r="C3" s="99" t="s">
        <v>167</v>
      </c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  <c r="U3" s="100"/>
      <c r="V3" s="100"/>
      <c r="W3" s="100"/>
      <c r="X3" s="100"/>
      <c r="Y3" s="100"/>
      <c r="Z3" s="100"/>
      <c r="AA3" s="100"/>
      <c r="AB3" s="100"/>
      <c r="AC3" s="100"/>
      <c r="AD3" s="100"/>
      <c r="AE3" s="100"/>
      <c r="AF3" s="100"/>
      <c r="AG3" s="100"/>
      <c r="AH3" s="100"/>
      <c r="AI3" s="100"/>
      <c r="AJ3" s="100"/>
      <c r="AK3" s="100"/>
      <c r="AL3" s="100"/>
      <c r="AM3" s="100"/>
      <c r="AN3" s="100"/>
      <c r="AO3" s="100"/>
      <c r="AP3" s="100"/>
      <c r="AQ3" s="100"/>
      <c r="AR3" s="100"/>
      <c r="AS3" s="100"/>
      <c r="AT3" s="100"/>
      <c r="AU3" s="100"/>
      <c r="AV3" s="100"/>
      <c r="AW3" s="100"/>
      <c r="AX3" s="100"/>
      <c r="AY3" s="100"/>
      <c r="AZ3" s="100"/>
      <c r="BA3" s="100"/>
      <c r="BB3" s="100"/>
      <c r="BC3" s="100"/>
      <c r="BD3" s="100"/>
      <c r="BE3" s="100"/>
      <c r="BF3" s="100"/>
      <c r="BG3" s="100"/>
      <c r="BH3" s="100"/>
      <c r="BI3" s="100"/>
      <c r="BJ3" s="100"/>
      <c r="BK3" s="100"/>
      <c r="BL3" s="100"/>
      <c r="BM3" s="100"/>
      <c r="BN3" s="100"/>
      <c r="BO3" s="100"/>
      <c r="BP3" s="100"/>
      <c r="BQ3" s="100"/>
      <c r="BR3" s="100"/>
      <c r="BS3" s="100"/>
      <c r="BT3" s="101"/>
    </row>
    <row r="4" spans="1:72" x14ac:dyDescent="0.25">
      <c r="A4" s="97" t="s">
        <v>6</v>
      </c>
      <c r="B4" s="98"/>
      <c r="C4" s="99" t="s">
        <v>1199</v>
      </c>
      <c r="D4" s="100"/>
      <c r="E4" s="100"/>
      <c r="F4" s="100"/>
      <c r="G4" s="100"/>
      <c r="H4" s="100"/>
      <c r="I4" s="100"/>
      <c r="J4" s="100"/>
      <c r="K4" s="100"/>
      <c r="L4" s="100"/>
      <c r="M4" s="100"/>
      <c r="N4" s="100"/>
      <c r="O4" s="100"/>
      <c r="P4" s="100"/>
      <c r="Q4" s="100"/>
      <c r="R4" s="100"/>
      <c r="S4" s="100"/>
      <c r="T4" s="100"/>
      <c r="U4" s="100"/>
      <c r="V4" s="100"/>
      <c r="W4" s="100"/>
      <c r="X4" s="100"/>
      <c r="Y4" s="100"/>
      <c r="Z4" s="100"/>
      <c r="AA4" s="100"/>
      <c r="AB4" s="100"/>
      <c r="AC4" s="100"/>
      <c r="AD4" s="100"/>
      <c r="AE4" s="100"/>
      <c r="AF4" s="100"/>
      <c r="AG4" s="100"/>
      <c r="AH4" s="100"/>
      <c r="AI4" s="100"/>
      <c r="AJ4" s="100"/>
      <c r="AK4" s="100"/>
      <c r="AL4" s="100"/>
      <c r="AM4" s="100"/>
      <c r="AN4" s="100"/>
      <c r="AO4" s="100"/>
      <c r="AP4" s="100"/>
      <c r="AQ4" s="100"/>
      <c r="AR4" s="100"/>
      <c r="AS4" s="100"/>
      <c r="AT4" s="100"/>
      <c r="AU4" s="100"/>
      <c r="AV4" s="100"/>
      <c r="AW4" s="100"/>
      <c r="AX4" s="100"/>
      <c r="AY4" s="100"/>
      <c r="AZ4" s="100"/>
      <c r="BA4" s="100"/>
      <c r="BB4" s="100"/>
      <c r="BC4" s="100"/>
      <c r="BD4" s="100"/>
      <c r="BE4" s="100"/>
      <c r="BF4" s="100"/>
      <c r="BG4" s="100"/>
      <c r="BH4" s="100"/>
      <c r="BI4" s="100"/>
      <c r="BJ4" s="100"/>
      <c r="BK4" s="100"/>
      <c r="BL4" s="100"/>
      <c r="BM4" s="100"/>
      <c r="BN4" s="100"/>
      <c r="BO4" s="100"/>
      <c r="BP4" s="100"/>
      <c r="BQ4" s="100"/>
      <c r="BR4" s="100"/>
      <c r="BS4" s="100"/>
      <c r="BT4" s="101"/>
    </row>
    <row r="5" spans="1:72" x14ac:dyDescent="0.25">
      <c r="A5" s="97" t="s">
        <v>8</v>
      </c>
      <c r="B5" s="98"/>
      <c r="C5" s="99" t="s">
        <v>166</v>
      </c>
      <c r="D5" s="100"/>
      <c r="E5" s="100"/>
      <c r="F5" s="100"/>
      <c r="G5" s="100"/>
      <c r="H5" s="100"/>
      <c r="I5" s="100"/>
      <c r="J5" s="100"/>
      <c r="K5" s="100"/>
      <c r="L5" s="100"/>
      <c r="M5" s="100"/>
      <c r="N5" s="100"/>
      <c r="O5" s="100"/>
      <c r="P5" s="100"/>
      <c r="Q5" s="100"/>
      <c r="R5" s="100"/>
      <c r="S5" s="100"/>
      <c r="T5" s="100"/>
      <c r="U5" s="100"/>
      <c r="V5" s="100"/>
      <c r="W5" s="100"/>
      <c r="X5" s="100"/>
      <c r="Y5" s="100"/>
      <c r="Z5" s="100"/>
      <c r="AA5" s="100"/>
      <c r="AB5" s="100"/>
      <c r="AC5" s="100"/>
      <c r="AD5" s="100"/>
      <c r="AE5" s="100"/>
      <c r="AF5" s="100"/>
      <c r="AG5" s="100"/>
      <c r="AH5" s="100"/>
      <c r="AI5" s="100"/>
      <c r="AJ5" s="100"/>
      <c r="AK5" s="100"/>
      <c r="AL5" s="100"/>
      <c r="AM5" s="100"/>
      <c r="AN5" s="100"/>
      <c r="AO5" s="100"/>
      <c r="AP5" s="100"/>
      <c r="AQ5" s="100"/>
      <c r="AR5" s="100"/>
      <c r="AS5" s="100"/>
      <c r="AT5" s="100"/>
      <c r="AU5" s="100"/>
      <c r="AV5" s="100"/>
      <c r="AW5" s="100"/>
      <c r="AX5" s="100"/>
      <c r="AY5" s="100"/>
      <c r="AZ5" s="100"/>
      <c r="BA5" s="100"/>
      <c r="BB5" s="100"/>
      <c r="BC5" s="100"/>
      <c r="BD5" s="100"/>
      <c r="BE5" s="100"/>
      <c r="BF5" s="100"/>
      <c r="BG5" s="100"/>
      <c r="BH5" s="100"/>
      <c r="BI5" s="100"/>
      <c r="BJ5" s="100"/>
      <c r="BK5" s="100"/>
      <c r="BL5" s="100"/>
      <c r="BM5" s="100"/>
      <c r="BN5" s="100"/>
      <c r="BO5" s="100"/>
      <c r="BP5" s="100"/>
      <c r="BQ5" s="100"/>
      <c r="BR5" s="100"/>
      <c r="BS5" s="100"/>
      <c r="BT5" s="101"/>
    </row>
    <row r="6" spans="1:72" x14ac:dyDescent="0.25">
      <c r="A6" s="102" t="s">
        <v>165</v>
      </c>
      <c r="B6" s="103"/>
      <c r="C6" s="91" t="s">
        <v>1198</v>
      </c>
      <c r="D6" s="94" t="s">
        <v>1198</v>
      </c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6"/>
      <c r="U6" s="96"/>
      <c r="V6" s="96"/>
      <c r="W6" s="96"/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  <c r="AJ6" s="96"/>
      <c r="AK6" s="96"/>
      <c r="AL6" s="96"/>
      <c r="AM6" s="96"/>
      <c r="AN6" s="96"/>
      <c r="AO6" s="96"/>
      <c r="AP6" s="96"/>
      <c r="AQ6" s="96"/>
      <c r="AR6" s="96"/>
      <c r="AS6" s="96"/>
      <c r="AT6" s="96"/>
      <c r="AU6" s="96"/>
      <c r="AV6" s="96"/>
      <c r="AW6" s="96"/>
      <c r="AX6" s="96"/>
      <c r="AY6" s="96"/>
      <c r="AZ6" s="96"/>
      <c r="BA6" s="96"/>
      <c r="BB6" s="96"/>
      <c r="BC6" s="96"/>
      <c r="BD6" s="96"/>
      <c r="BE6" s="96"/>
      <c r="BF6" s="96"/>
      <c r="BG6" s="96"/>
      <c r="BH6" s="96"/>
      <c r="BI6" s="96"/>
      <c r="BJ6" s="96"/>
      <c r="BK6" s="96"/>
      <c r="BL6" s="96"/>
      <c r="BM6" s="96"/>
      <c r="BN6" s="96"/>
      <c r="BO6" s="96"/>
      <c r="BP6" s="96"/>
      <c r="BQ6" s="96"/>
      <c r="BR6" s="96"/>
      <c r="BS6" s="96"/>
      <c r="BT6" s="95"/>
    </row>
    <row r="7" spans="1:72" x14ac:dyDescent="0.25">
      <c r="A7" s="104"/>
      <c r="B7" s="105"/>
      <c r="C7" s="93"/>
      <c r="D7" s="91" t="s">
        <v>1201</v>
      </c>
      <c r="E7" s="94" t="s">
        <v>1201</v>
      </c>
      <c r="F7" s="95"/>
      <c r="G7" s="91" t="s">
        <v>162</v>
      </c>
      <c r="H7" s="94" t="s">
        <v>162</v>
      </c>
      <c r="I7" s="96"/>
      <c r="J7" s="95"/>
      <c r="K7" s="91" t="s">
        <v>161</v>
      </c>
      <c r="L7" s="94" t="s">
        <v>161</v>
      </c>
      <c r="M7" s="96"/>
      <c r="N7" s="96"/>
      <c r="O7" s="96"/>
      <c r="P7" s="96"/>
      <c r="Q7" s="96"/>
      <c r="R7" s="96"/>
      <c r="S7" s="96"/>
      <c r="T7" s="96"/>
      <c r="U7" s="96"/>
      <c r="V7" s="96"/>
      <c r="W7" s="96"/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5"/>
      <c r="AI7" s="91" t="s">
        <v>1202</v>
      </c>
      <c r="AJ7" s="94" t="s">
        <v>1202</v>
      </c>
      <c r="AK7" s="95"/>
      <c r="AL7" s="91" t="s">
        <v>159</v>
      </c>
      <c r="AM7" s="91" t="s">
        <v>1203</v>
      </c>
      <c r="AN7" s="94" t="s">
        <v>1203</v>
      </c>
      <c r="AO7" s="96"/>
      <c r="AP7" s="96"/>
      <c r="AQ7" s="96"/>
      <c r="AR7" s="96"/>
      <c r="AS7" s="96"/>
      <c r="AT7" s="96"/>
      <c r="AU7" s="96"/>
      <c r="AV7" s="96"/>
      <c r="AW7" s="96"/>
      <c r="AX7" s="96"/>
      <c r="AY7" s="96"/>
      <c r="AZ7" s="96"/>
      <c r="BA7" s="96"/>
      <c r="BB7" s="96"/>
      <c r="BC7" s="96"/>
      <c r="BD7" s="96"/>
      <c r="BE7" s="95"/>
      <c r="BF7" s="91" t="s">
        <v>1204</v>
      </c>
      <c r="BG7" s="94" t="s">
        <v>1204</v>
      </c>
      <c r="BH7" s="96"/>
      <c r="BI7" s="96"/>
      <c r="BJ7" s="96"/>
      <c r="BK7" s="96"/>
      <c r="BL7" s="96"/>
      <c r="BM7" s="96"/>
      <c r="BN7" s="96"/>
      <c r="BO7" s="95"/>
      <c r="BP7" s="91" t="s">
        <v>156</v>
      </c>
      <c r="BQ7" s="91" t="s">
        <v>153</v>
      </c>
      <c r="BR7" s="91" t="s">
        <v>155</v>
      </c>
      <c r="BS7" s="91" t="s">
        <v>154</v>
      </c>
      <c r="BT7" s="91" t="s">
        <v>152</v>
      </c>
    </row>
    <row r="8" spans="1:72" x14ac:dyDescent="0.25">
      <c r="A8" s="104"/>
      <c r="B8" s="105"/>
      <c r="C8" s="93"/>
      <c r="D8" s="93"/>
      <c r="E8" s="91" t="s">
        <v>1205</v>
      </c>
      <c r="F8" s="91" t="s">
        <v>1206</v>
      </c>
      <c r="G8" s="93"/>
      <c r="H8" s="91" t="s">
        <v>1207</v>
      </c>
      <c r="I8" s="91" t="s">
        <v>1208</v>
      </c>
      <c r="J8" s="91" t="s">
        <v>149</v>
      </c>
      <c r="K8" s="93"/>
      <c r="L8" s="91" t="s">
        <v>148</v>
      </c>
      <c r="M8" s="91" t="s">
        <v>147</v>
      </c>
      <c r="N8" s="91" t="s">
        <v>1209</v>
      </c>
      <c r="O8" s="94" t="s">
        <v>1209</v>
      </c>
      <c r="P8" s="95"/>
      <c r="Q8" s="91" t="s">
        <v>145</v>
      </c>
      <c r="R8" s="94" t="s">
        <v>145</v>
      </c>
      <c r="S8" s="96"/>
      <c r="T8" s="96"/>
      <c r="U8" s="96"/>
      <c r="V8" s="96"/>
      <c r="W8" s="95"/>
      <c r="X8" s="91" t="s">
        <v>144</v>
      </c>
      <c r="Y8" s="94" t="s">
        <v>144</v>
      </c>
      <c r="Z8" s="95"/>
      <c r="AA8" s="91" t="s">
        <v>1210</v>
      </c>
      <c r="AB8" s="94" t="s">
        <v>1210</v>
      </c>
      <c r="AC8" s="95"/>
      <c r="AD8" s="91" t="s">
        <v>1211</v>
      </c>
      <c r="AE8" s="91" t="s">
        <v>141</v>
      </c>
      <c r="AF8" s="94" t="s">
        <v>141</v>
      </c>
      <c r="AG8" s="95"/>
      <c r="AH8" s="91" t="s">
        <v>1212</v>
      </c>
      <c r="AI8" s="93"/>
      <c r="AJ8" s="91" t="s">
        <v>1213</v>
      </c>
      <c r="AK8" s="91" t="s">
        <v>1214</v>
      </c>
      <c r="AL8" s="93"/>
      <c r="AM8" s="93"/>
      <c r="AN8" s="91" t="s">
        <v>139</v>
      </c>
      <c r="AO8" s="94" t="s">
        <v>139</v>
      </c>
      <c r="AP8" s="96"/>
      <c r="AQ8" s="96"/>
      <c r="AR8" s="96"/>
      <c r="AS8" s="96"/>
      <c r="AT8" s="96"/>
      <c r="AU8" s="96"/>
      <c r="AV8" s="95"/>
      <c r="AW8" s="91" t="s">
        <v>138</v>
      </c>
      <c r="AX8" s="94" t="s">
        <v>138</v>
      </c>
      <c r="AY8" s="96"/>
      <c r="AZ8" s="95"/>
      <c r="BA8" s="91" t="s">
        <v>137</v>
      </c>
      <c r="BB8" s="91" t="s">
        <v>136</v>
      </c>
      <c r="BC8" s="91" t="s">
        <v>135</v>
      </c>
      <c r="BD8" s="94" t="s">
        <v>135</v>
      </c>
      <c r="BE8" s="95"/>
      <c r="BF8" s="93"/>
      <c r="BG8" s="91" t="s">
        <v>134</v>
      </c>
      <c r="BH8" s="94" t="s">
        <v>134</v>
      </c>
      <c r="BI8" s="96"/>
      <c r="BJ8" s="95"/>
      <c r="BK8" s="91" t="s">
        <v>133</v>
      </c>
      <c r="BL8" s="94" t="s">
        <v>133</v>
      </c>
      <c r="BM8" s="96"/>
      <c r="BN8" s="96"/>
      <c r="BO8" s="95"/>
      <c r="BP8" s="93"/>
      <c r="BQ8" s="93"/>
      <c r="BR8" s="93"/>
      <c r="BS8" s="93"/>
      <c r="BT8" s="93"/>
    </row>
    <row r="9" spans="1:72" x14ac:dyDescent="0.25">
      <c r="A9" s="104"/>
      <c r="B9" s="105"/>
      <c r="C9" s="93"/>
      <c r="D9" s="93"/>
      <c r="E9" s="93"/>
      <c r="F9" s="93"/>
      <c r="G9" s="93"/>
      <c r="H9" s="93"/>
      <c r="I9" s="93"/>
      <c r="J9" s="93"/>
      <c r="K9" s="93"/>
      <c r="L9" s="93"/>
      <c r="M9" s="93"/>
      <c r="N9" s="93"/>
      <c r="O9" s="91" t="s">
        <v>132</v>
      </c>
      <c r="P9" s="91" t="s">
        <v>131</v>
      </c>
      <c r="Q9" s="93"/>
      <c r="R9" s="91" t="s">
        <v>130</v>
      </c>
      <c r="S9" s="91" t="s">
        <v>129</v>
      </c>
      <c r="T9" s="94" t="s">
        <v>129</v>
      </c>
      <c r="U9" s="95"/>
      <c r="V9" s="91" t="s">
        <v>1215</v>
      </c>
      <c r="W9" s="91" t="s">
        <v>127</v>
      </c>
      <c r="X9" s="93"/>
      <c r="Y9" s="91" t="s">
        <v>126</v>
      </c>
      <c r="Z9" s="91" t="s">
        <v>125</v>
      </c>
      <c r="AA9" s="93"/>
      <c r="AB9" s="91" t="s">
        <v>124</v>
      </c>
      <c r="AC9" s="91" t="s">
        <v>123</v>
      </c>
      <c r="AD9" s="93"/>
      <c r="AE9" s="93"/>
      <c r="AF9" s="91" t="s">
        <v>122</v>
      </c>
      <c r="AG9" s="91" t="s">
        <v>121</v>
      </c>
      <c r="AH9" s="93"/>
      <c r="AI9" s="93"/>
      <c r="AJ9" s="93"/>
      <c r="AK9" s="93"/>
      <c r="AL9" s="93"/>
      <c r="AM9" s="93"/>
      <c r="AN9" s="93"/>
      <c r="AO9" s="91" t="s">
        <v>120</v>
      </c>
      <c r="AP9" s="91" t="s">
        <v>119</v>
      </c>
      <c r="AQ9" s="94" t="s">
        <v>119</v>
      </c>
      <c r="AR9" s="96"/>
      <c r="AS9" s="96"/>
      <c r="AT9" s="96"/>
      <c r="AU9" s="95"/>
      <c r="AV9" s="91" t="s">
        <v>1216</v>
      </c>
      <c r="AW9" s="93"/>
      <c r="AX9" s="91" t="s">
        <v>117</v>
      </c>
      <c r="AY9" s="91" t="s">
        <v>116</v>
      </c>
      <c r="AZ9" s="91" t="s">
        <v>1217</v>
      </c>
      <c r="BA9" s="93"/>
      <c r="BB9" s="93"/>
      <c r="BC9" s="93"/>
      <c r="BD9" s="91" t="s">
        <v>1218</v>
      </c>
      <c r="BE9" s="91" t="s">
        <v>1219</v>
      </c>
      <c r="BF9" s="93"/>
      <c r="BG9" s="93"/>
      <c r="BH9" s="91" t="s">
        <v>1220</v>
      </c>
      <c r="BI9" s="91" t="s">
        <v>113</v>
      </c>
      <c r="BJ9" s="91" t="s">
        <v>1221</v>
      </c>
      <c r="BK9" s="93"/>
      <c r="BL9" s="91" t="s">
        <v>1222</v>
      </c>
      <c r="BM9" s="94" t="s">
        <v>1222</v>
      </c>
      <c r="BN9" s="95"/>
      <c r="BO9" s="91" t="s">
        <v>1223</v>
      </c>
      <c r="BP9" s="93"/>
      <c r="BQ9" s="93"/>
      <c r="BR9" s="93"/>
      <c r="BS9" s="93"/>
      <c r="BT9" s="93"/>
    </row>
    <row r="10" spans="1:72" ht="94.5" x14ac:dyDescent="0.25">
      <c r="A10" s="106"/>
      <c r="B10" s="107"/>
      <c r="C10" s="92"/>
      <c r="D10" s="92"/>
      <c r="E10" s="92"/>
      <c r="F10" s="92"/>
      <c r="G10" s="92"/>
      <c r="H10" s="92"/>
      <c r="I10" s="92"/>
      <c r="J10" s="92"/>
      <c r="K10" s="92"/>
      <c r="L10" s="92"/>
      <c r="M10" s="92"/>
      <c r="N10" s="92"/>
      <c r="O10" s="92"/>
      <c r="P10" s="92"/>
      <c r="Q10" s="92"/>
      <c r="R10" s="92"/>
      <c r="S10" s="92"/>
      <c r="T10" s="51" t="s">
        <v>1224</v>
      </c>
      <c r="U10" s="51" t="s">
        <v>1225</v>
      </c>
      <c r="V10" s="92"/>
      <c r="W10" s="92"/>
      <c r="X10" s="92"/>
      <c r="Y10" s="92"/>
      <c r="Z10" s="92"/>
      <c r="AA10" s="92"/>
      <c r="AB10" s="92"/>
      <c r="AC10" s="92"/>
      <c r="AD10" s="92"/>
      <c r="AE10" s="92"/>
      <c r="AF10" s="92"/>
      <c r="AG10" s="92"/>
      <c r="AH10" s="92"/>
      <c r="AI10" s="92"/>
      <c r="AJ10" s="92"/>
      <c r="AK10" s="92"/>
      <c r="AL10" s="92"/>
      <c r="AM10" s="92"/>
      <c r="AN10" s="92"/>
      <c r="AO10" s="92"/>
      <c r="AP10" s="92"/>
      <c r="AQ10" s="51" t="s">
        <v>1226</v>
      </c>
      <c r="AR10" s="51" t="s">
        <v>1227</v>
      </c>
      <c r="AS10" s="51" t="s">
        <v>1228</v>
      </c>
      <c r="AT10" s="51" t="s">
        <v>1229</v>
      </c>
      <c r="AU10" s="51" t="s">
        <v>1230</v>
      </c>
      <c r="AV10" s="92"/>
      <c r="AW10" s="92"/>
      <c r="AX10" s="92"/>
      <c r="AY10" s="92"/>
      <c r="AZ10" s="92"/>
      <c r="BA10" s="92"/>
      <c r="BB10" s="92"/>
      <c r="BC10" s="92"/>
      <c r="BD10" s="92"/>
      <c r="BE10" s="92"/>
      <c r="BF10" s="92"/>
      <c r="BG10" s="92"/>
      <c r="BH10" s="92"/>
      <c r="BI10" s="92"/>
      <c r="BJ10" s="92"/>
      <c r="BK10" s="92"/>
      <c r="BL10" s="92"/>
      <c r="BM10" s="51" t="s">
        <v>1231</v>
      </c>
      <c r="BN10" s="51" t="s">
        <v>1232</v>
      </c>
      <c r="BO10" s="92"/>
      <c r="BP10" s="92"/>
      <c r="BQ10" s="92"/>
      <c r="BR10" s="92"/>
      <c r="BS10" s="92"/>
      <c r="BT10" s="92"/>
    </row>
    <row r="11" spans="1:72" x14ac:dyDescent="0.25">
      <c r="A11" s="58"/>
      <c r="B11" s="59"/>
      <c r="C11" s="60"/>
      <c r="D11" s="60"/>
      <c r="E11" s="60"/>
      <c r="F11" s="60"/>
      <c r="G11" s="60"/>
      <c r="H11" s="60"/>
      <c r="I11" s="60"/>
      <c r="J11" s="60"/>
      <c r="K11" s="60"/>
      <c r="L11" s="60"/>
      <c r="M11" s="60"/>
      <c r="N11" s="60"/>
      <c r="O11" s="60"/>
      <c r="P11" s="60"/>
      <c r="Q11" s="60"/>
      <c r="R11" s="60"/>
      <c r="S11" s="60"/>
      <c r="T11" s="51"/>
      <c r="U11" s="51"/>
      <c r="V11" s="60"/>
      <c r="W11" s="60"/>
      <c r="X11" s="60"/>
      <c r="Y11" s="60"/>
      <c r="Z11" s="60"/>
      <c r="AA11" s="60"/>
      <c r="AB11" s="60"/>
      <c r="AC11" s="60"/>
      <c r="AD11" s="60"/>
      <c r="AE11" s="60"/>
      <c r="AF11" s="60"/>
      <c r="AG11" s="60"/>
      <c r="AH11" s="60"/>
      <c r="AI11" s="60"/>
      <c r="AJ11" s="60"/>
      <c r="AK11" s="60"/>
      <c r="AL11" s="60"/>
      <c r="AM11" s="60"/>
      <c r="AN11" s="60"/>
      <c r="AO11" s="60"/>
      <c r="AP11" s="60"/>
      <c r="AQ11" s="51"/>
      <c r="AR11" s="51"/>
      <c r="AS11" s="51"/>
      <c r="AT11" s="51"/>
      <c r="AU11" s="51"/>
      <c r="AV11" s="60"/>
      <c r="AW11" s="60"/>
      <c r="AX11" s="60"/>
      <c r="AY11" s="60"/>
      <c r="AZ11" s="60"/>
      <c r="BA11" s="60"/>
      <c r="BB11" s="60"/>
      <c r="BC11" s="60"/>
      <c r="BD11" s="60"/>
      <c r="BE11" s="60"/>
      <c r="BF11" s="60"/>
      <c r="BG11" s="60"/>
      <c r="BH11" s="60"/>
      <c r="BI11" s="60"/>
      <c r="BJ11" s="60"/>
      <c r="BK11" s="60"/>
      <c r="BL11" s="60"/>
      <c r="BM11" s="51"/>
      <c r="BN11" s="51"/>
      <c r="BO11" s="60"/>
      <c r="BP11" s="60"/>
      <c r="BQ11" s="60"/>
      <c r="BR11" s="60"/>
      <c r="BS11" s="60"/>
      <c r="BT11" s="60"/>
    </row>
    <row r="12" spans="1:72" s="64" customFormat="1" x14ac:dyDescent="0.25">
      <c r="A12" s="61"/>
      <c r="B12" s="62"/>
      <c r="C12" s="63"/>
      <c r="D12" s="63"/>
      <c r="E12" s="63"/>
      <c r="F12" s="63"/>
      <c r="G12" s="63"/>
      <c r="H12" s="63"/>
      <c r="I12" s="63"/>
      <c r="J12" s="63"/>
      <c r="K12" s="63"/>
      <c r="L12" s="63"/>
      <c r="M12" s="63"/>
      <c r="N12" s="63"/>
      <c r="O12" s="63"/>
      <c r="P12" s="63"/>
      <c r="Q12" s="63"/>
      <c r="R12" s="63"/>
      <c r="S12" s="63"/>
      <c r="T12" s="63"/>
      <c r="U12" s="63"/>
      <c r="V12" s="63"/>
      <c r="W12" s="63"/>
      <c r="X12" s="63"/>
      <c r="Y12" s="63"/>
      <c r="Z12" s="63"/>
      <c r="AA12" s="63"/>
      <c r="AB12" s="63"/>
      <c r="AC12" s="63"/>
      <c r="AD12" s="63"/>
      <c r="AE12" s="63"/>
      <c r="AF12" s="63"/>
      <c r="AG12" s="63"/>
      <c r="AH12" s="63"/>
      <c r="AI12" s="63"/>
      <c r="AJ12" s="63"/>
      <c r="AK12" s="63"/>
      <c r="AL12" s="63"/>
      <c r="AM12" s="63"/>
      <c r="AN12" s="63"/>
      <c r="AO12" s="63"/>
      <c r="AP12" s="63"/>
      <c r="AQ12" s="63"/>
      <c r="AR12" s="63"/>
      <c r="AS12" s="63"/>
      <c r="AT12" s="63"/>
      <c r="AU12" s="63"/>
      <c r="AV12" s="63"/>
      <c r="AW12" s="63"/>
      <c r="AX12" s="63"/>
      <c r="AY12" s="63"/>
      <c r="AZ12" s="63"/>
      <c r="BA12" s="63"/>
      <c r="BB12" s="63"/>
      <c r="BC12" s="63"/>
      <c r="BD12" s="63"/>
      <c r="BE12" s="63"/>
      <c r="BF12" s="63"/>
      <c r="BG12" s="63"/>
      <c r="BH12" s="63"/>
      <c r="BI12" s="63"/>
      <c r="BJ12" s="63"/>
      <c r="BK12" s="63"/>
      <c r="BL12" s="63"/>
      <c r="BM12" s="63"/>
      <c r="BN12" s="63"/>
      <c r="BO12" s="63"/>
      <c r="BP12" s="63"/>
      <c r="BQ12" s="63"/>
      <c r="BR12" s="63"/>
      <c r="BS12" s="63"/>
      <c r="BT12" s="63"/>
    </row>
    <row r="13" spans="1:72" x14ac:dyDescent="0.25">
      <c r="A13" s="52" t="s">
        <v>4</v>
      </c>
      <c r="B13" s="53" t="s">
        <v>9</v>
      </c>
      <c r="C13" s="53" t="s">
        <v>9</v>
      </c>
      <c r="D13" s="53" t="s">
        <v>9</v>
      </c>
      <c r="E13" s="53" t="s">
        <v>9</v>
      </c>
      <c r="F13" s="53" t="s">
        <v>9</v>
      </c>
      <c r="G13" s="53" t="s">
        <v>9</v>
      </c>
      <c r="H13" s="53" t="s">
        <v>9</v>
      </c>
      <c r="I13" s="53" t="s">
        <v>9</v>
      </c>
      <c r="J13" s="53" t="s">
        <v>9</v>
      </c>
      <c r="K13" s="53" t="s">
        <v>9</v>
      </c>
      <c r="L13" s="53" t="s">
        <v>9</v>
      </c>
      <c r="M13" s="53" t="s">
        <v>9</v>
      </c>
      <c r="N13" s="53" t="s">
        <v>9</v>
      </c>
      <c r="O13" s="53" t="s">
        <v>9</v>
      </c>
      <c r="P13" s="53" t="s">
        <v>9</v>
      </c>
      <c r="Q13" s="53" t="s">
        <v>9</v>
      </c>
      <c r="R13" s="53" t="s">
        <v>9</v>
      </c>
      <c r="S13" s="53" t="s">
        <v>9</v>
      </c>
      <c r="T13" s="53" t="s">
        <v>9</v>
      </c>
      <c r="U13" s="53" t="s">
        <v>9</v>
      </c>
      <c r="V13" s="53" t="s">
        <v>9</v>
      </c>
      <c r="W13" s="53" t="s">
        <v>9</v>
      </c>
      <c r="X13" s="53" t="s">
        <v>9</v>
      </c>
      <c r="Y13" s="53" t="s">
        <v>9</v>
      </c>
      <c r="Z13" s="53" t="s">
        <v>9</v>
      </c>
      <c r="AA13" s="53" t="s">
        <v>9</v>
      </c>
      <c r="AB13" s="53" t="s">
        <v>9</v>
      </c>
      <c r="AC13" s="53" t="s">
        <v>9</v>
      </c>
      <c r="AD13" s="53" t="s">
        <v>9</v>
      </c>
      <c r="AE13" s="53" t="s">
        <v>9</v>
      </c>
      <c r="AF13" s="53" t="s">
        <v>9</v>
      </c>
      <c r="AG13" s="53" t="s">
        <v>9</v>
      </c>
      <c r="AH13" s="53" t="s">
        <v>9</v>
      </c>
      <c r="AI13" s="53" t="s">
        <v>9</v>
      </c>
      <c r="AJ13" s="53" t="s">
        <v>9</v>
      </c>
      <c r="AK13" s="53" t="s">
        <v>9</v>
      </c>
      <c r="AL13" s="53" t="s">
        <v>9</v>
      </c>
      <c r="AM13" s="53" t="s">
        <v>9</v>
      </c>
      <c r="AN13" s="53" t="s">
        <v>9</v>
      </c>
      <c r="AO13" s="53" t="s">
        <v>9</v>
      </c>
      <c r="AP13" s="53" t="s">
        <v>9</v>
      </c>
      <c r="AQ13" s="53" t="s">
        <v>9</v>
      </c>
      <c r="AR13" s="53" t="s">
        <v>9</v>
      </c>
      <c r="AS13" s="53" t="s">
        <v>9</v>
      </c>
      <c r="AT13" s="53" t="s">
        <v>9</v>
      </c>
      <c r="AU13" s="53" t="s">
        <v>9</v>
      </c>
      <c r="AV13" s="53" t="s">
        <v>9</v>
      </c>
      <c r="AW13" s="53" t="s">
        <v>9</v>
      </c>
      <c r="AX13" s="53" t="s">
        <v>9</v>
      </c>
      <c r="AY13" s="53" t="s">
        <v>9</v>
      </c>
      <c r="AZ13" s="53" t="s">
        <v>9</v>
      </c>
      <c r="BA13" s="53" t="s">
        <v>9</v>
      </c>
      <c r="BB13" s="53" t="s">
        <v>9</v>
      </c>
      <c r="BC13" s="53" t="s">
        <v>9</v>
      </c>
      <c r="BD13" s="53" t="s">
        <v>9</v>
      </c>
      <c r="BE13" s="53" t="s">
        <v>9</v>
      </c>
      <c r="BF13" s="53" t="s">
        <v>9</v>
      </c>
      <c r="BG13" s="53" t="s">
        <v>9</v>
      </c>
      <c r="BH13" s="53" t="s">
        <v>9</v>
      </c>
      <c r="BI13" s="53" t="s">
        <v>9</v>
      </c>
      <c r="BJ13" s="53" t="s">
        <v>9</v>
      </c>
      <c r="BK13" s="53" t="s">
        <v>9</v>
      </c>
      <c r="BL13" s="53" t="s">
        <v>9</v>
      </c>
      <c r="BM13" s="53" t="s">
        <v>9</v>
      </c>
      <c r="BN13" s="53" t="s">
        <v>9</v>
      </c>
      <c r="BO13" s="53" t="s">
        <v>9</v>
      </c>
      <c r="BP13" s="53" t="s">
        <v>9</v>
      </c>
      <c r="BQ13" s="53" t="s">
        <v>9</v>
      </c>
      <c r="BR13" s="53" t="s">
        <v>9</v>
      </c>
      <c r="BS13" s="53" t="s">
        <v>9</v>
      </c>
      <c r="BT13" s="53" t="s">
        <v>9</v>
      </c>
    </row>
    <row r="14" spans="1:72" ht="42" x14ac:dyDescent="0.25">
      <c r="A14" s="54" t="s">
        <v>109</v>
      </c>
      <c r="B14" s="53" t="s">
        <v>9</v>
      </c>
      <c r="C14" s="55">
        <v>621323.30000000005</v>
      </c>
      <c r="D14" s="55">
        <v>26053.8</v>
      </c>
      <c r="E14" s="55">
        <v>24711.599999999999</v>
      </c>
      <c r="F14" s="55">
        <v>1342.2</v>
      </c>
      <c r="G14" s="55">
        <v>2476.1</v>
      </c>
      <c r="H14" s="55">
        <v>829.8</v>
      </c>
      <c r="I14" s="55">
        <v>1041.7</v>
      </c>
      <c r="J14" s="55">
        <v>604.6</v>
      </c>
      <c r="K14" s="55">
        <v>75833.2</v>
      </c>
      <c r="L14" s="55">
        <v>12344</v>
      </c>
      <c r="M14" s="55">
        <v>5200.3</v>
      </c>
      <c r="N14" s="55">
        <v>5348.1</v>
      </c>
      <c r="O14" s="55">
        <v>1984.6</v>
      </c>
      <c r="P14" s="55">
        <v>3363.5</v>
      </c>
      <c r="Q14" s="55">
        <v>12028.8</v>
      </c>
      <c r="R14" s="55">
        <v>362.3</v>
      </c>
      <c r="S14" s="55">
        <v>4588.1000000000004</v>
      </c>
      <c r="T14" s="55">
        <v>3039.7</v>
      </c>
      <c r="U14" s="55">
        <v>1548.4</v>
      </c>
      <c r="V14" s="55">
        <v>4234</v>
      </c>
      <c r="W14" s="55">
        <v>2844.4</v>
      </c>
      <c r="X14" s="55">
        <v>10323.1</v>
      </c>
      <c r="Y14" s="55">
        <v>2592</v>
      </c>
      <c r="Z14" s="55">
        <v>7731.1</v>
      </c>
      <c r="AA14" s="55">
        <v>7856.5</v>
      </c>
      <c r="AB14" s="55">
        <v>4496.3</v>
      </c>
      <c r="AC14" s="55">
        <v>3360.1</v>
      </c>
      <c r="AD14" s="55">
        <v>7216.4</v>
      </c>
      <c r="AE14" s="55">
        <v>8090.2</v>
      </c>
      <c r="AF14" s="55">
        <v>5964</v>
      </c>
      <c r="AG14" s="55">
        <v>2126.1999999999998</v>
      </c>
      <c r="AH14" s="55">
        <v>7425.8</v>
      </c>
      <c r="AI14" s="55">
        <v>6097.1</v>
      </c>
      <c r="AJ14" s="55">
        <v>2698.4</v>
      </c>
      <c r="AK14" s="55">
        <v>3398.7</v>
      </c>
      <c r="AL14" s="55">
        <v>41628.1</v>
      </c>
      <c r="AM14" s="55">
        <v>278773.5</v>
      </c>
      <c r="AN14" s="55">
        <v>157861.1</v>
      </c>
      <c r="AO14" s="55">
        <v>89518.2</v>
      </c>
      <c r="AP14" s="55">
        <v>32102.7</v>
      </c>
      <c r="AQ14" s="55">
        <v>17299.8</v>
      </c>
      <c r="AR14" s="55">
        <v>617.5</v>
      </c>
      <c r="AS14" s="55">
        <v>1512.1</v>
      </c>
      <c r="AT14" s="55">
        <v>8219.7000000000007</v>
      </c>
      <c r="AU14" s="55">
        <v>4453.7</v>
      </c>
      <c r="AV14" s="55">
        <v>36240.1</v>
      </c>
      <c r="AW14" s="55">
        <v>18505.599999999999</v>
      </c>
      <c r="AX14" s="55">
        <v>4845.7</v>
      </c>
      <c r="AY14" s="55">
        <v>2550.4</v>
      </c>
      <c r="AZ14" s="55">
        <v>11109.5</v>
      </c>
      <c r="BA14" s="55">
        <v>18206.3</v>
      </c>
      <c r="BB14" s="55">
        <v>8486.2000000000007</v>
      </c>
      <c r="BC14" s="55">
        <v>75714.3</v>
      </c>
      <c r="BD14" s="55">
        <v>37128.1</v>
      </c>
      <c r="BE14" s="55">
        <v>38586.199999999997</v>
      </c>
      <c r="BF14" s="55">
        <v>190461.4</v>
      </c>
      <c r="BG14" s="55">
        <v>151685.6</v>
      </c>
      <c r="BH14" s="55">
        <v>40311.5</v>
      </c>
      <c r="BI14" s="55">
        <v>43524.800000000003</v>
      </c>
      <c r="BJ14" s="55">
        <v>67849.399999999994</v>
      </c>
      <c r="BK14" s="55">
        <v>38775.800000000003</v>
      </c>
      <c r="BL14" s="55">
        <v>30952.6</v>
      </c>
      <c r="BM14" s="55">
        <v>9986.5</v>
      </c>
      <c r="BN14" s="55">
        <v>20966.099999999999</v>
      </c>
      <c r="BO14" s="55">
        <v>7823.1</v>
      </c>
      <c r="BP14" s="55">
        <v>84406.399999999994</v>
      </c>
      <c r="BQ14" s="55">
        <v>510863</v>
      </c>
      <c r="BR14" s="55">
        <v>469234.9</v>
      </c>
      <c r="BS14" s="55">
        <v>120912.5</v>
      </c>
      <c r="BT14" s="55">
        <v>23001.9</v>
      </c>
    </row>
    <row r="15" spans="1:72" ht="52.5" x14ac:dyDescent="0.25">
      <c r="A15" s="57" t="s">
        <v>1200</v>
      </c>
      <c r="B15" s="53" t="s">
        <v>9</v>
      </c>
      <c r="C15" s="56">
        <v>206456.2</v>
      </c>
      <c r="D15" s="56">
        <v>9363</v>
      </c>
      <c r="E15" s="56">
        <v>9208.5</v>
      </c>
      <c r="F15" s="56">
        <v>154.5</v>
      </c>
      <c r="G15" s="56">
        <v>509.1</v>
      </c>
      <c r="H15" s="56">
        <v>198.8</v>
      </c>
      <c r="I15" s="56">
        <v>253.6</v>
      </c>
      <c r="J15" s="56">
        <v>56.7</v>
      </c>
      <c r="K15" s="56">
        <v>29679.1</v>
      </c>
      <c r="L15" s="56">
        <v>4611.3999999999996</v>
      </c>
      <c r="M15" s="56">
        <v>1947.7</v>
      </c>
      <c r="N15" s="56">
        <v>2153.9</v>
      </c>
      <c r="O15" s="56">
        <v>961.4</v>
      </c>
      <c r="P15" s="56">
        <v>1192.5</v>
      </c>
      <c r="Q15" s="56">
        <v>4616.3</v>
      </c>
      <c r="R15" s="56">
        <v>128.69999999999999</v>
      </c>
      <c r="S15" s="56">
        <v>1728.8</v>
      </c>
      <c r="T15" s="56">
        <v>1113.4000000000001</v>
      </c>
      <c r="U15" s="56">
        <v>615.4</v>
      </c>
      <c r="V15" s="56">
        <v>1592.6</v>
      </c>
      <c r="W15" s="56">
        <v>1166.3</v>
      </c>
      <c r="X15" s="56">
        <v>4453.5</v>
      </c>
      <c r="Y15" s="56">
        <v>930.5</v>
      </c>
      <c r="Z15" s="56">
        <v>3523</v>
      </c>
      <c r="AA15" s="56">
        <v>2528.6999999999998</v>
      </c>
      <c r="AB15" s="56">
        <v>1066</v>
      </c>
      <c r="AC15" s="56">
        <v>1462.7</v>
      </c>
      <c r="AD15" s="56">
        <v>2886.7</v>
      </c>
      <c r="AE15" s="56">
        <v>3135.7</v>
      </c>
      <c r="AF15" s="56">
        <v>2468.5</v>
      </c>
      <c r="AG15" s="56">
        <v>667.2</v>
      </c>
      <c r="AH15" s="56">
        <v>3345.2</v>
      </c>
      <c r="AI15" s="56">
        <v>2831.2</v>
      </c>
      <c r="AJ15" s="56">
        <v>1129.5999999999999</v>
      </c>
      <c r="AK15" s="56">
        <v>1701.5</v>
      </c>
      <c r="AL15" s="56">
        <v>13495.8</v>
      </c>
      <c r="AM15" s="56">
        <v>88794.5</v>
      </c>
      <c r="AN15" s="56">
        <v>49744.6</v>
      </c>
      <c r="AO15" s="56">
        <v>29399.9</v>
      </c>
      <c r="AP15" s="56">
        <v>10928.7</v>
      </c>
      <c r="AQ15" s="56">
        <v>5972.2</v>
      </c>
      <c r="AR15" s="56">
        <v>285</v>
      </c>
      <c r="AS15" s="56">
        <v>294.60000000000002</v>
      </c>
      <c r="AT15" s="56">
        <v>2836.5</v>
      </c>
      <c r="AU15" s="56">
        <v>1540.4</v>
      </c>
      <c r="AV15" s="56">
        <v>9416</v>
      </c>
      <c r="AW15" s="56">
        <v>6281.9</v>
      </c>
      <c r="AX15" s="56">
        <v>1267</v>
      </c>
      <c r="AY15" s="56">
        <v>792.8</v>
      </c>
      <c r="AZ15" s="56">
        <v>4222.1000000000004</v>
      </c>
      <c r="BA15" s="56">
        <v>4812.5</v>
      </c>
      <c r="BB15" s="56">
        <v>2155</v>
      </c>
      <c r="BC15" s="56">
        <v>25800.6</v>
      </c>
      <c r="BD15" s="56">
        <v>13108.2</v>
      </c>
      <c r="BE15" s="56">
        <v>12692.4</v>
      </c>
      <c r="BF15" s="56">
        <v>61783.5</v>
      </c>
      <c r="BG15" s="56">
        <v>49414.400000000001</v>
      </c>
      <c r="BH15" s="56">
        <v>13646.8</v>
      </c>
      <c r="BI15" s="56">
        <v>13757.7</v>
      </c>
      <c r="BJ15" s="56">
        <v>22009.9</v>
      </c>
      <c r="BK15" s="56">
        <v>12369.1</v>
      </c>
      <c r="BL15" s="56">
        <v>8992.9</v>
      </c>
      <c r="BM15" s="56">
        <v>3336.6</v>
      </c>
      <c r="BN15" s="56">
        <v>5656.3</v>
      </c>
      <c r="BO15" s="56">
        <v>3376.2</v>
      </c>
      <c r="BP15" s="56">
        <v>33019.4</v>
      </c>
      <c r="BQ15" s="56">
        <v>164073.79999999999</v>
      </c>
      <c r="BR15" s="56">
        <v>150578</v>
      </c>
      <c r="BS15" s="56">
        <v>39050</v>
      </c>
      <c r="BT15" s="56">
        <v>7347.9</v>
      </c>
    </row>
  </sheetData>
  <mergeCells count="90">
    <mergeCell ref="A2:B2"/>
    <mergeCell ref="C2:BT2"/>
    <mergeCell ref="A3:B3"/>
    <mergeCell ref="C3:BT3"/>
    <mergeCell ref="A4:B4"/>
    <mergeCell ref="C4:BT4"/>
    <mergeCell ref="A5:B5"/>
    <mergeCell ref="C5:BT5"/>
    <mergeCell ref="A6:B10"/>
    <mergeCell ref="C6:C10"/>
    <mergeCell ref="D6:BT6"/>
    <mergeCell ref="D7:D10"/>
    <mergeCell ref="E7:F7"/>
    <mergeCell ref="G7:G10"/>
    <mergeCell ref="H7:J7"/>
    <mergeCell ref="K7:K10"/>
    <mergeCell ref="AN7:BE7"/>
    <mergeCell ref="Q8:Q10"/>
    <mergeCell ref="R8:W8"/>
    <mergeCell ref="X8:X10"/>
    <mergeCell ref="Y8:Z8"/>
    <mergeCell ref="L7:AH7"/>
    <mergeCell ref="AI7:AI10"/>
    <mergeCell ref="AJ7:AK7"/>
    <mergeCell ref="AL7:AL10"/>
    <mergeCell ref="AM7:AM10"/>
    <mergeCell ref="BR7:BR10"/>
    <mergeCell ref="AJ8:AJ10"/>
    <mergeCell ref="AK8:AK10"/>
    <mergeCell ref="AN8:AN10"/>
    <mergeCell ref="AO8:AV8"/>
    <mergeCell ref="AW8:AW10"/>
    <mergeCell ref="AO9:AO10"/>
    <mergeCell ref="AP9:AP10"/>
    <mergeCell ref="AQ9:AU9"/>
    <mergeCell ref="AV9:AV10"/>
    <mergeCell ref="AX8:AZ8"/>
    <mergeCell ref="BS7:BS10"/>
    <mergeCell ref="BK8:BK10"/>
    <mergeCell ref="BL8:BO8"/>
    <mergeCell ref="BL9:BL10"/>
    <mergeCell ref="BM9:BN9"/>
    <mergeCell ref="AH8:AH10"/>
    <mergeCell ref="AG9:AG10"/>
    <mergeCell ref="BT7:BT10"/>
    <mergeCell ref="E8:E10"/>
    <mergeCell ref="F8:F10"/>
    <mergeCell ref="H8:H10"/>
    <mergeCell ref="I8:I10"/>
    <mergeCell ref="J8:J10"/>
    <mergeCell ref="L8:L10"/>
    <mergeCell ref="M8:M10"/>
    <mergeCell ref="N8:N10"/>
    <mergeCell ref="O8:P8"/>
    <mergeCell ref="BF7:BF10"/>
    <mergeCell ref="BG7:BO7"/>
    <mergeCell ref="BP7:BP10"/>
    <mergeCell ref="BQ7:BQ10"/>
    <mergeCell ref="AF9:AF10"/>
    <mergeCell ref="O9:O10"/>
    <mergeCell ref="P9:P10"/>
    <mergeCell ref="R9:R10"/>
    <mergeCell ref="S9:S10"/>
    <mergeCell ref="T9:U9"/>
    <mergeCell ref="V9:V10"/>
    <mergeCell ref="AA8:AA10"/>
    <mergeCell ref="AB8:AC8"/>
    <mergeCell ref="AD8:AD10"/>
    <mergeCell ref="AE8:AE10"/>
    <mergeCell ref="AF8:AG8"/>
    <mergeCell ref="W9:W10"/>
    <mergeCell ref="Y9:Y10"/>
    <mergeCell ref="Z9:Z10"/>
    <mergeCell ref="AB9:AB10"/>
    <mergeCell ref="AC9:AC10"/>
    <mergeCell ref="BO9:BO10"/>
    <mergeCell ref="AX9:AX10"/>
    <mergeCell ref="AY9:AY10"/>
    <mergeCell ref="AZ9:AZ10"/>
    <mergeCell ref="BD9:BD10"/>
    <mergeCell ref="BE9:BE10"/>
    <mergeCell ref="BH9:BH10"/>
    <mergeCell ref="BA8:BA10"/>
    <mergeCell ref="BB8:BB10"/>
    <mergeCell ref="BC8:BC10"/>
    <mergeCell ref="BD8:BE8"/>
    <mergeCell ref="BG8:BG10"/>
    <mergeCell ref="BH8:BJ8"/>
    <mergeCell ref="BI9:BI10"/>
    <mergeCell ref="BJ9:BJ10"/>
  </mergeCells>
  <hyperlinks>
    <hyperlink ref="A1" r:id="rId1" display="http://stats.oecd.org/OECDStat_Metadata/ShowMetadata.ashx?Dataset=TIM_2023&amp;ShowOnWeb=true&amp;Lang=en" xr:uid="{B25102CB-E2DF-4CA3-BD99-7C30E1B71191}"/>
    <hyperlink ref="C2" r:id="rId2" display="http://stats.oecd.org/OECDStat_Metadata/ShowMetadata.ashx?Dataset=TIM_2023&amp;Coords=[VAR].[EMPN]&amp;ShowOnWeb=true&amp;Lang=en" xr:uid="{B447E9AB-9828-4647-ABA7-07FA379D4FB3}"/>
    <hyperlink ref="A15" r:id="rId3" display="http://stats.oecd.org/OECDStat_Metadata/ShowMetadata.ashx?Dataset=TIM_2023&amp;Coords=[COU].[EU27_2020]&amp;ShowOnWeb=true&amp;Lang=en" xr:uid="{DB840D8F-BBC9-4E53-842E-CCEFF86DD379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57E6B-F64C-469A-93EB-8B897A89C3FF}">
  <dimension ref="A1:AK15"/>
  <sheetViews>
    <sheetView workbookViewId="0">
      <selection activeCell="C3" sqref="C3"/>
    </sheetView>
  </sheetViews>
  <sheetFormatPr defaultRowHeight="15" x14ac:dyDescent="0.25"/>
  <cols>
    <col min="1" max="1" width="45" customWidth="1"/>
    <col min="2" max="37" width="10.28515625" customWidth="1"/>
  </cols>
  <sheetData>
    <row r="1" spans="1:37" x14ac:dyDescent="0.25">
      <c r="B1" s="4" t="s">
        <v>10</v>
      </c>
      <c r="C1" s="4" t="s">
        <v>11</v>
      </c>
      <c r="D1" s="4" t="s">
        <v>12</v>
      </c>
      <c r="E1" s="4" t="s">
        <v>13</v>
      </c>
      <c r="F1" s="4" t="s">
        <v>14</v>
      </c>
      <c r="G1" s="4" t="s">
        <v>15</v>
      </c>
      <c r="H1" s="4" t="s">
        <v>16</v>
      </c>
      <c r="I1" s="4" t="s">
        <v>17</v>
      </c>
      <c r="J1" s="4" t="s">
        <v>18</v>
      </c>
      <c r="K1" s="4" t="s">
        <v>19</v>
      </c>
      <c r="L1" s="4" t="s">
        <v>20</v>
      </c>
      <c r="M1" s="4" t="s">
        <v>21</v>
      </c>
      <c r="N1" s="4" t="s">
        <v>22</v>
      </c>
      <c r="O1" s="4" t="s">
        <v>23</v>
      </c>
      <c r="P1" s="4" t="s">
        <v>24</v>
      </c>
      <c r="Q1" s="4" t="s">
        <v>25</v>
      </c>
      <c r="R1" s="4" t="s">
        <v>26</v>
      </c>
      <c r="S1" s="4" t="s">
        <v>27</v>
      </c>
      <c r="T1" s="4" t="s">
        <v>28</v>
      </c>
      <c r="U1" s="4" t="s">
        <v>29</v>
      </c>
      <c r="V1" s="4" t="s">
        <v>30</v>
      </c>
      <c r="W1" s="4" t="s">
        <v>31</v>
      </c>
      <c r="X1" s="4" t="s">
        <v>32</v>
      </c>
      <c r="Y1" s="4" t="s">
        <v>33</v>
      </c>
      <c r="Z1" s="4" t="s">
        <v>34</v>
      </c>
      <c r="AA1" s="4" t="s">
        <v>35</v>
      </c>
      <c r="AB1" s="4" t="s">
        <v>36</v>
      </c>
      <c r="AC1" s="4" t="s">
        <v>37</v>
      </c>
      <c r="AD1" s="4" t="s">
        <v>38</v>
      </c>
      <c r="AE1" s="4" t="s">
        <v>39</v>
      </c>
      <c r="AF1" s="4" t="s">
        <v>40</v>
      </c>
      <c r="AG1" s="4" t="s">
        <v>41</v>
      </c>
      <c r="AH1" s="4" t="s">
        <v>42</v>
      </c>
      <c r="AI1" s="4" t="s">
        <v>43</v>
      </c>
      <c r="AJ1" s="4" t="s">
        <v>44</v>
      </c>
      <c r="AK1" s="4" t="s">
        <v>45</v>
      </c>
    </row>
    <row r="2" spans="1:37" x14ac:dyDescent="0.25">
      <c r="A2" t="str">
        <f>'OECD EMPN EU'!A14</f>
        <v>OECD: OECD member countries</v>
      </c>
      <c r="B2">
        <f>'OECD EMPN EU'!D14</f>
        <v>26053.8</v>
      </c>
      <c r="C2">
        <f>'OECD EMPN EU'!H14</f>
        <v>829.8</v>
      </c>
      <c r="D2">
        <f>'OECD EMPN EU'!I14</f>
        <v>1041.7</v>
      </c>
      <c r="E2">
        <f>'OECD EMPN EU'!J14</f>
        <v>604.6</v>
      </c>
      <c r="F2">
        <f>'OECD EMPN EU'!L14</f>
        <v>12344</v>
      </c>
      <c r="G2">
        <f>'OECD EMPN EU'!M14</f>
        <v>5200.3</v>
      </c>
      <c r="H2">
        <f>'OECD EMPN EU'!O14</f>
        <v>1984.6</v>
      </c>
      <c r="I2">
        <f>'OECD EMPN EU'!P14</f>
        <v>3363.5</v>
      </c>
      <c r="J2">
        <f>'OECD EMPN EU'!R14</f>
        <v>362.3</v>
      </c>
      <c r="K2">
        <f>'OECD EMPN EU'!S14</f>
        <v>4588.1000000000004</v>
      </c>
      <c r="L2">
        <f>'OECD EMPN EU'!V14</f>
        <v>4234</v>
      </c>
      <c r="M2">
        <f>'OECD EMPN EU'!W14</f>
        <v>2844.4</v>
      </c>
      <c r="N2">
        <f>'OECD EMPN EU'!Y14</f>
        <v>2592</v>
      </c>
      <c r="O2">
        <f>'OECD EMPN EU'!Z14</f>
        <v>7731.1</v>
      </c>
      <c r="P2">
        <f>'OECD EMPN EU'!AB14</f>
        <v>4496.3</v>
      </c>
      <c r="Q2">
        <f>'OECD EMPN EU'!AC14</f>
        <v>3360.1</v>
      </c>
      <c r="R2">
        <f>'OECD EMPN EU'!AD14</f>
        <v>7216.4</v>
      </c>
      <c r="S2">
        <f>'OECD EMPN EU'!AF14</f>
        <v>5964</v>
      </c>
      <c r="T2">
        <f>'OECD EMPN EU'!AG14</f>
        <v>2126.1999999999998</v>
      </c>
      <c r="U2">
        <f>'OECD EMPN EU'!AH14</f>
        <v>7425.8</v>
      </c>
      <c r="V2">
        <f>'OECD EMPN EU'!AI14</f>
        <v>6097.1</v>
      </c>
      <c r="W2">
        <f>'OECD EMPN EU'!AL14</f>
        <v>41628.1</v>
      </c>
      <c r="X2">
        <f>'OECD EMPN EU'!AO14</f>
        <v>89518.2</v>
      </c>
      <c r="Y2">
        <f>'OECD EMPN EU'!AP14</f>
        <v>32102.7</v>
      </c>
      <c r="Z2">
        <f>'OECD EMPN EU'!AE14</f>
        <v>8090.2</v>
      </c>
      <c r="AA2">
        <f>'OECD EMPN EU'!AX14</f>
        <v>4845.7</v>
      </c>
      <c r="AB2">
        <f>'OECD EMPN EU'!AY14</f>
        <v>2550.4</v>
      </c>
      <c r="AC2">
        <f>'OECD EMPN EU'!AZ14</f>
        <v>11109.5</v>
      </c>
      <c r="AD2">
        <f>'OECD EMPN EU'!BA14</f>
        <v>18206.3</v>
      </c>
      <c r="AE2">
        <f>'OECD EMPN EU'!BB14</f>
        <v>8486.2000000000007</v>
      </c>
      <c r="AF2">
        <f>'OECD EMPN EU'!BC14</f>
        <v>75714.3</v>
      </c>
      <c r="AG2">
        <f>'OECD EMPN EU'!BH14</f>
        <v>40311.5</v>
      </c>
      <c r="AH2">
        <f>'OECD EMPN EU'!BI14</f>
        <v>43524.800000000003</v>
      </c>
      <c r="AI2">
        <f>'OECD EMPN EU'!BJ14</f>
        <v>67849.399999999994</v>
      </c>
      <c r="AJ2">
        <f>'OECD EMPN EU'!BL14</f>
        <v>30952.6</v>
      </c>
      <c r="AK2">
        <f>'OECD EMPN EU'!BO14</f>
        <v>7823.1</v>
      </c>
    </row>
    <row r="3" spans="1:37" x14ac:dyDescent="0.25">
      <c r="A3" t="str">
        <f>'OECD EMPN EU'!A15</f>
        <v>EU27_2020: European Union (27 countries)</v>
      </c>
      <c r="B3">
        <f>'OECD EMPN EU'!D15</f>
        <v>9363</v>
      </c>
      <c r="C3">
        <f>'OECD EMPN EU'!H15</f>
        <v>198.8</v>
      </c>
      <c r="D3">
        <f>'OECD EMPN EU'!I15</f>
        <v>253.6</v>
      </c>
      <c r="E3">
        <f>'OECD EMPN EU'!J15</f>
        <v>56.7</v>
      </c>
      <c r="F3">
        <f>'OECD EMPN EU'!L15</f>
        <v>4611.3999999999996</v>
      </c>
      <c r="G3">
        <f>'OECD EMPN EU'!M15</f>
        <v>1947.7</v>
      </c>
      <c r="H3">
        <f>'OECD EMPN EU'!O15</f>
        <v>961.4</v>
      </c>
      <c r="I3">
        <f>'OECD EMPN EU'!P15</f>
        <v>1192.5</v>
      </c>
      <c r="J3">
        <f>'OECD EMPN EU'!R15</f>
        <v>128.69999999999999</v>
      </c>
      <c r="K3">
        <f>'OECD EMPN EU'!S15</f>
        <v>1728.8</v>
      </c>
      <c r="L3">
        <f>'OECD EMPN EU'!V15</f>
        <v>1592.6</v>
      </c>
      <c r="M3">
        <f>'OECD EMPN EU'!W15</f>
        <v>1166.3</v>
      </c>
      <c r="N3">
        <f>'OECD EMPN EU'!Y15</f>
        <v>930.5</v>
      </c>
      <c r="O3">
        <f>'OECD EMPN EU'!Z15</f>
        <v>3523</v>
      </c>
      <c r="P3">
        <f>'OECD EMPN EU'!AB15</f>
        <v>1066</v>
      </c>
      <c r="Q3">
        <f>'OECD EMPN EU'!AC15</f>
        <v>1462.7</v>
      </c>
      <c r="R3">
        <f>'OECD EMPN EU'!AD15</f>
        <v>2886.7</v>
      </c>
      <c r="S3">
        <f>'OECD EMPN EU'!AF15</f>
        <v>2468.5</v>
      </c>
      <c r="T3">
        <f>'OECD EMPN EU'!AG15</f>
        <v>667.2</v>
      </c>
      <c r="U3">
        <f>'OECD EMPN EU'!AH15</f>
        <v>3345.2</v>
      </c>
      <c r="V3">
        <f>'OECD EMPN EU'!AI15</f>
        <v>2831.2</v>
      </c>
      <c r="W3">
        <f>'OECD EMPN EU'!AL15</f>
        <v>13495.8</v>
      </c>
      <c r="X3">
        <f>'OECD EMPN EU'!AO15</f>
        <v>29399.9</v>
      </c>
      <c r="Y3">
        <f>'OECD EMPN EU'!AP15</f>
        <v>10928.7</v>
      </c>
      <c r="Z3">
        <f>'OECD EMPN EU'!AE15</f>
        <v>3135.7</v>
      </c>
      <c r="AA3">
        <f>'OECD EMPN EU'!AX15</f>
        <v>1267</v>
      </c>
      <c r="AB3">
        <f>'OECD EMPN EU'!AY15</f>
        <v>792.8</v>
      </c>
      <c r="AC3">
        <f>'OECD EMPN EU'!AZ15</f>
        <v>4222.1000000000004</v>
      </c>
      <c r="AD3">
        <f>'OECD EMPN EU'!BA15</f>
        <v>4812.5</v>
      </c>
      <c r="AE3">
        <f>'OECD EMPN EU'!BB15</f>
        <v>2155</v>
      </c>
      <c r="AF3">
        <f>'OECD EMPN EU'!BC15</f>
        <v>25800.6</v>
      </c>
      <c r="AG3">
        <f>'OECD EMPN EU'!BH15</f>
        <v>13646.8</v>
      </c>
      <c r="AH3">
        <f>'OECD EMPN EU'!BI15</f>
        <v>13757.7</v>
      </c>
      <c r="AI3">
        <f>'OECD EMPN EU'!BJ15</f>
        <v>22009.9</v>
      </c>
      <c r="AJ3">
        <f>'OECD EMPN EU'!BL15</f>
        <v>8992.9</v>
      </c>
      <c r="AK3">
        <f>'OECD EMPN EU'!BO15</f>
        <v>3376.2</v>
      </c>
    </row>
    <row r="4" spans="1:37" x14ac:dyDescent="0.25">
      <c r="A4" s="65" t="s">
        <v>5</v>
      </c>
      <c r="B4" s="65">
        <f>'OECD EMPN US'!D48</f>
        <v>2253</v>
      </c>
      <c r="C4" s="65">
        <v>262.60000000000002</v>
      </c>
      <c r="D4" s="65">
        <v>135.4</v>
      </c>
      <c r="E4" s="65">
        <v>373</v>
      </c>
      <c r="F4" s="65">
        <v>1783</v>
      </c>
      <c r="G4" s="65">
        <v>442</v>
      </c>
      <c r="H4" s="65">
        <v>399</v>
      </c>
      <c r="I4" s="65">
        <v>842</v>
      </c>
      <c r="J4" s="65">
        <v>111</v>
      </c>
      <c r="K4" s="65">
        <v>820</v>
      </c>
      <c r="L4" s="65">
        <v>690</v>
      </c>
      <c r="M4" s="65">
        <v>412</v>
      </c>
      <c r="N4" s="65">
        <v>395</v>
      </c>
      <c r="O4" s="65">
        <v>1483</v>
      </c>
      <c r="P4" s="65">
        <v>1058</v>
      </c>
      <c r="Q4" s="65">
        <v>382</v>
      </c>
      <c r="R4" s="65">
        <v>1126</v>
      </c>
      <c r="S4" s="65">
        <v>922</v>
      </c>
      <c r="T4" s="65">
        <v>695</v>
      </c>
      <c r="U4" s="65">
        <v>1355.5</v>
      </c>
      <c r="V4" s="65">
        <v>975</v>
      </c>
      <c r="W4" s="65">
        <v>8240</v>
      </c>
      <c r="X4" s="65">
        <v>23893.3</v>
      </c>
      <c r="Y4" s="65">
        <v>5988</v>
      </c>
      <c r="Z4" s="65">
        <v>13295</v>
      </c>
      <c r="AA4" s="65">
        <v>1686.9</v>
      </c>
      <c r="AB4" s="65">
        <v>823.1</v>
      </c>
      <c r="AC4" s="65">
        <v>2455</v>
      </c>
      <c r="AD4" s="65">
        <v>6300</v>
      </c>
      <c r="AE4" s="65">
        <v>1958</v>
      </c>
      <c r="AF4" s="65">
        <v>19863</v>
      </c>
      <c r="AG4" s="65">
        <v>13365</v>
      </c>
      <c r="AH4" s="65">
        <v>14114</v>
      </c>
      <c r="AI4" s="65">
        <v>19522</v>
      </c>
      <c r="AJ4" s="65">
        <v>8780.2000000000007</v>
      </c>
      <c r="AK4" s="65">
        <v>329.1</v>
      </c>
    </row>
    <row r="15" spans="1:37" x14ac:dyDescent="0.25">
      <c r="A15" s="65"/>
      <c r="B15" s="65"/>
      <c r="C15" s="65"/>
      <c r="D15" s="65"/>
      <c r="E15" s="65"/>
      <c r="F15" s="65"/>
      <c r="G15" s="65"/>
      <c r="H15" s="65"/>
      <c r="I15" s="65"/>
      <c r="J15" s="65"/>
      <c r="K15" s="65"/>
      <c r="L15" s="65"/>
      <c r="M15" s="65"/>
      <c r="N15" s="65"/>
      <c r="O15" s="65"/>
      <c r="P15" s="65"/>
      <c r="Q15" s="65"/>
      <c r="R15" s="65"/>
      <c r="S15" s="65"/>
      <c r="T15" s="65"/>
      <c r="U15" s="65"/>
      <c r="V15" s="65"/>
      <c r="W15" s="65"/>
      <c r="X15" s="65"/>
      <c r="Y15" s="65"/>
      <c r="Z15" s="65"/>
      <c r="AA15" s="65"/>
      <c r="AB15" s="65"/>
      <c r="AC15" s="65"/>
      <c r="AD15" s="65"/>
      <c r="AE15" s="65"/>
      <c r="AF15" s="65"/>
      <c r="AG15" s="65"/>
      <c r="AH15" s="65"/>
      <c r="AI15" s="65"/>
      <c r="AJ15" s="65"/>
      <c r="AK15" s="6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C24BC-2F92-416E-AC1C-1CF95AF76421}">
  <dimension ref="A1:S443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D22" sqref="D22"/>
    </sheetView>
  </sheetViews>
  <sheetFormatPr defaultRowHeight="15" x14ac:dyDescent="0.25"/>
  <cols>
    <col min="1" max="1" width="48.28515625" customWidth="1"/>
    <col min="2" max="2" width="21.7109375" customWidth="1"/>
    <col min="3" max="3" width="40.140625" customWidth="1"/>
    <col min="4" max="4" width="20.28515625" customWidth="1"/>
    <col min="5" max="5" width="24.140625" customWidth="1"/>
    <col min="6" max="6" width="21.42578125" customWidth="1"/>
    <col min="7" max="9" width="20.85546875" customWidth="1"/>
    <col min="10" max="10" width="19.85546875" customWidth="1"/>
    <col min="11" max="11" width="23.42578125" customWidth="1"/>
    <col min="12" max="12" width="22.42578125" customWidth="1"/>
    <col min="13" max="13" width="20.28515625" customWidth="1"/>
    <col min="14" max="15" width="18.42578125" customWidth="1"/>
    <col min="16" max="16" width="23" customWidth="1"/>
    <col min="17" max="17" width="20.85546875" customWidth="1"/>
    <col min="18" max="18" width="19.140625" customWidth="1"/>
    <col min="19" max="19" width="16.5703125" customWidth="1"/>
  </cols>
  <sheetData>
    <row r="1" spans="1:19" x14ac:dyDescent="0.25">
      <c r="A1" s="1" t="s">
        <v>195</v>
      </c>
    </row>
    <row r="2" spans="1:19" x14ac:dyDescent="0.25">
      <c r="A2" s="22" t="s">
        <v>215</v>
      </c>
    </row>
    <row r="3" spans="1:19" s="23" customFormat="1" ht="30.75" thickBot="1" x14ac:dyDescent="0.3">
      <c r="A3" s="30" t="s">
        <v>234</v>
      </c>
      <c r="B3" s="31" t="s">
        <v>229</v>
      </c>
      <c r="C3" s="30" t="s">
        <v>226</v>
      </c>
      <c r="D3" s="32" t="s">
        <v>189</v>
      </c>
      <c r="E3" s="32" t="s">
        <v>182</v>
      </c>
      <c r="F3" s="33" t="s">
        <v>1079</v>
      </c>
      <c r="G3" s="32" t="s">
        <v>235</v>
      </c>
      <c r="H3" s="32" t="s">
        <v>237</v>
      </c>
      <c r="I3" s="33" t="s">
        <v>236</v>
      </c>
      <c r="J3" s="32" t="s">
        <v>216</v>
      </c>
      <c r="K3" s="32" t="s">
        <v>217</v>
      </c>
      <c r="L3" s="33" t="s">
        <v>230</v>
      </c>
      <c r="M3" s="32" t="s">
        <v>220</v>
      </c>
      <c r="N3" s="32" t="s">
        <v>219</v>
      </c>
      <c r="O3" s="33" t="s">
        <v>231</v>
      </c>
      <c r="P3" s="32" t="s">
        <v>221</v>
      </c>
      <c r="Q3" s="32" t="s">
        <v>222</v>
      </c>
      <c r="R3" s="32" t="s">
        <v>223</v>
      </c>
      <c r="S3" s="33" t="s">
        <v>233</v>
      </c>
    </row>
    <row r="4" spans="1:19" ht="15.75" thickTop="1" x14ac:dyDescent="0.25">
      <c r="A4" s="25" t="s">
        <v>190</v>
      </c>
      <c r="C4" s="25"/>
      <c r="D4" s="20" t="s">
        <v>194</v>
      </c>
      <c r="E4" s="20" t="s">
        <v>183</v>
      </c>
      <c r="F4" s="24">
        <v>212</v>
      </c>
      <c r="G4" s="20" t="s">
        <v>240</v>
      </c>
      <c r="H4" s="20">
        <v>3254</v>
      </c>
      <c r="I4" s="24">
        <v>325</v>
      </c>
      <c r="J4" s="4">
        <v>3272</v>
      </c>
      <c r="K4" s="4" t="s">
        <v>218</v>
      </c>
      <c r="L4" s="27"/>
      <c r="O4" s="25"/>
      <c r="S4" s="25"/>
    </row>
    <row r="5" spans="1:19" x14ac:dyDescent="0.25">
      <c r="A5" s="25" t="s">
        <v>191</v>
      </c>
      <c r="C5" s="25"/>
      <c r="D5" s="20" t="s">
        <v>193</v>
      </c>
      <c r="E5" s="20" t="s">
        <v>192</v>
      </c>
      <c r="F5" s="24" t="s">
        <v>214</v>
      </c>
      <c r="G5" s="20">
        <v>20</v>
      </c>
      <c r="H5" s="20">
        <v>21</v>
      </c>
      <c r="I5" s="24" t="s">
        <v>239</v>
      </c>
      <c r="J5" s="4">
        <v>231</v>
      </c>
      <c r="K5" s="4">
        <v>239</v>
      </c>
      <c r="L5" s="27">
        <v>23</v>
      </c>
      <c r="M5">
        <v>241</v>
      </c>
      <c r="N5">
        <v>242</v>
      </c>
      <c r="O5" s="25">
        <v>24</v>
      </c>
      <c r="P5" s="4">
        <v>351</v>
      </c>
      <c r="Q5" s="4" t="s">
        <v>224</v>
      </c>
      <c r="R5" s="4" t="s">
        <v>225</v>
      </c>
      <c r="S5" s="27" t="s">
        <v>238</v>
      </c>
    </row>
    <row r="6" spans="1:19" x14ac:dyDescent="0.25">
      <c r="A6" s="25" t="s">
        <v>199</v>
      </c>
      <c r="B6" s="3" t="s">
        <v>196</v>
      </c>
      <c r="C6" s="25" t="s">
        <v>228</v>
      </c>
      <c r="D6">
        <v>64800</v>
      </c>
      <c r="E6">
        <v>185400</v>
      </c>
      <c r="F6" s="25"/>
      <c r="G6">
        <f>815300-284200</f>
        <v>531100</v>
      </c>
      <c r="H6">
        <v>284200</v>
      </c>
      <c r="I6" s="25"/>
      <c r="J6">
        <v>93600</v>
      </c>
      <c r="K6">
        <f>404500-93600</f>
        <v>310900</v>
      </c>
      <c r="L6" s="25"/>
      <c r="M6">
        <f>83700+59200+66600</f>
        <v>209500</v>
      </c>
      <c r="N6">
        <f>62100+62700+57600</f>
        <v>182400</v>
      </c>
      <c r="O6" s="25"/>
      <c r="P6">
        <v>397500</v>
      </c>
      <c r="Q6">
        <v>119700</v>
      </c>
      <c r="R6">
        <v>50300</v>
      </c>
      <c r="S6" s="25"/>
    </row>
    <row r="7" spans="1:19" x14ac:dyDescent="0.25">
      <c r="A7" s="28" t="s">
        <v>232</v>
      </c>
      <c r="B7" s="3" t="s">
        <v>205</v>
      </c>
      <c r="C7" s="25" t="s">
        <v>227</v>
      </c>
      <c r="D7" s="18">
        <f>D41*10^6</f>
        <v>40135000000</v>
      </c>
      <c r="E7" s="18">
        <f>D40*10^6</f>
        <v>268953000000</v>
      </c>
      <c r="F7" s="25"/>
      <c r="G7">
        <f>SUM(D278:D284,D289:D296)*10^6</f>
        <v>515925000000</v>
      </c>
      <c r="H7">
        <f>SUM(D285:D288)*10^6</f>
        <v>269601000000</v>
      </c>
      <c r="I7" s="25"/>
      <c r="J7" s="41">
        <f>D77*10^6</f>
        <v>25886000000</v>
      </c>
      <c r="K7" s="41">
        <f>SUM(D76,D78:D87)*10^6</f>
        <v>93232000000</v>
      </c>
      <c r="L7" s="25"/>
      <c r="M7" s="41">
        <f>SUM(D88:D89,D96)*10^6</f>
        <v>127020000000</v>
      </c>
      <c r="N7">
        <f>SUM(D90:D95,D97)*10^6</f>
        <v>100094000000</v>
      </c>
      <c r="O7" s="25"/>
      <c r="P7" s="41">
        <f>SUM(D48:D57)*10^6</f>
        <v>413205000000</v>
      </c>
      <c r="Q7" s="41">
        <f>D58*10^6</f>
        <v>86048000000</v>
      </c>
      <c r="R7" s="41">
        <f>D59*10^6</f>
        <v>14508000000</v>
      </c>
      <c r="S7" s="25"/>
    </row>
    <row r="8" spans="1:19" x14ac:dyDescent="0.25">
      <c r="A8" s="28" t="s">
        <v>204</v>
      </c>
      <c r="B8" s="3" t="s">
        <v>211</v>
      </c>
      <c r="C8" s="25" t="s">
        <v>212</v>
      </c>
      <c r="D8" s="18"/>
      <c r="E8" s="19">
        <v>268953000000</v>
      </c>
      <c r="F8" s="26">
        <v>106189000000</v>
      </c>
      <c r="G8" s="19"/>
      <c r="H8" s="19"/>
      <c r="I8" s="26">
        <v>785526000000</v>
      </c>
      <c r="L8" s="48">
        <v>119118000000</v>
      </c>
      <c r="O8" s="48">
        <v>227114000000</v>
      </c>
      <c r="S8" s="48">
        <v>513760000000</v>
      </c>
    </row>
    <row r="9" spans="1:19" x14ac:dyDescent="0.25">
      <c r="A9" s="28" t="s">
        <v>201</v>
      </c>
      <c r="B9" s="3" t="s">
        <v>209</v>
      </c>
      <c r="C9" s="25" t="str">
        <f>A9</f>
        <v>Value Added</v>
      </c>
      <c r="D9" s="21">
        <f>$F9*($D$7/$F$8)</f>
        <v>18895640697.24736</v>
      </c>
      <c r="E9" s="19">
        <f>I33*10^6</f>
        <v>158231000000</v>
      </c>
      <c r="F9" s="26">
        <f>I34*10^6</f>
        <v>49994000000</v>
      </c>
      <c r="G9" s="47">
        <f>$I9*(G$7/$I$8)</f>
        <v>218698327521.9407</v>
      </c>
      <c r="H9" s="47">
        <f>$I9*(H$7/$I$8)</f>
        <v>114282672478.05928</v>
      </c>
      <c r="I9" s="26">
        <f>I58*10^6</f>
        <v>332981000000</v>
      </c>
      <c r="J9" s="47">
        <f>$L9*(J$7/$L$8)</f>
        <v>11878596400.208197</v>
      </c>
      <c r="K9" s="47">
        <f>$L9*(K$7/$L$8)</f>
        <v>42782403599.791801</v>
      </c>
      <c r="L9" s="48">
        <f>I41*10^6</f>
        <v>54661000000</v>
      </c>
      <c r="M9" s="47">
        <f>$O9*(M$7/$O$8)</f>
        <v>33593628398.073215</v>
      </c>
      <c r="N9" s="47">
        <f>$O9*(N$7/$O$8)</f>
        <v>26472371601.926785</v>
      </c>
      <c r="O9" s="48">
        <f>I42*10^6</f>
        <v>60066000000</v>
      </c>
      <c r="P9" s="47">
        <f t="shared" ref="P9:Q9" si="0">$S9*(P$7/$S$8)</f>
        <v>240665210526.3158</v>
      </c>
      <c r="Q9" s="47">
        <f t="shared" si="0"/>
        <v>50117399439.426971</v>
      </c>
      <c r="R9" s="47">
        <f>$S9*(R$7/$S$8)</f>
        <v>8449972469.6356268</v>
      </c>
      <c r="S9" s="48">
        <f>I36*10^6</f>
        <v>299232000000</v>
      </c>
    </row>
    <row r="10" spans="1:19" x14ac:dyDescent="0.25">
      <c r="A10" s="29" t="s">
        <v>202</v>
      </c>
      <c r="C10" s="25" t="str">
        <f t="shared" ref="C10:C12" si="1">A10</f>
        <v>Compensation of employees</v>
      </c>
      <c r="D10" s="21">
        <f t="shared" ref="D10:D12" si="2">$F10*($D$7/$F$8)</f>
        <v>6824034739.9448147</v>
      </c>
      <c r="E10" s="19">
        <f>J33*10^6</f>
        <v>38814000000</v>
      </c>
      <c r="F10" s="26">
        <f>J34*10^6</f>
        <v>18055000000</v>
      </c>
      <c r="G10" s="47">
        <f t="shared" ref="G10:H12" si="3">$I10*(G$7/$I$8)</f>
        <v>65995493274.57016</v>
      </c>
      <c r="H10" s="47">
        <f t="shared" si="3"/>
        <v>34486506725.42984</v>
      </c>
      <c r="I10" s="26">
        <f>J58*10^6</f>
        <v>100482000000</v>
      </c>
      <c r="J10" s="47">
        <f t="shared" ref="J10:K12" si="4">$L10*(J$7/$L$8)</f>
        <v>5884861062.1400633</v>
      </c>
      <c r="K10" s="47">
        <f t="shared" si="4"/>
        <v>21195138937.859936</v>
      </c>
      <c r="L10" s="48">
        <f>J41*10^6</f>
        <v>27080000000</v>
      </c>
      <c r="M10" s="47">
        <f t="shared" ref="M10:N12" si="5">$O10*(M$7/$O$8)</f>
        <v>17693337795.116112</v>
      </c>
      <c r="N10" s="47">
        <f t="shared" si="5"/>
        <v>13942662204.883892</v>
      </c>
      <c r="O10" s="48">
        <f>J42*10^6</f>
        <v>31636000000</v>
      </c>
      <c r="P10" s="47">
        <f t="shared" ref="P10:R12" si="6">$S10*(P$7/$S$8)</f>
        <v>62434361842.105263</v>
      </c>
      <c r="Q10" s="47">
        <f t="shared" si="6"/>
        <v>13001662535.035814</v>
      </c>
      <c r="R10" s="47">
        <f t="shared" si="6"/>
        <v>2192126720.6477733</v>
      </c>
      <c r="S10" s="48">
        <f>J36*10^6</f>
        <v>77628000000</v>
      </c>
    </row>
    <row r="11" spans="1:19" x14ac:dyDescent="0.25">
      <c r="A11" s="29" t="s">
        <v>1184</v>
      </c>
      <c r="C11" s="25" t="str">
        <f t="shared" si="1"/>
        <v>Taxes on production and imports, less subsidies</v>
      </c>
      <c r="D11" s="21">
        <f t="shared" si="2"/>
        <v>1877696183.220484</v>
      </c>
      <c r="E11" s="19">
        <f>K33*10^6</f>
        <v>32690000000</v>
      </c>
      <c r="F11" s="26">
        <f>K34*10^6</f>
        <v>4968000000</v>
      </c>
      <c r="G11" s="47">
        <f t="shared" si="3"/>
        <v>10700409789.109463</v>
      </c>
      <c r="H11" s="47">
        <f t="shared" si="3"/>
        <v>5591590210.8905363</v>
      </c>
      <c r="I11" s="26">
        <f>K58*10^6</f>
        <v>16292000000</v>
      </c>
      <c r="J11" s="47">
        <f t="shared" si="4"/>
        <v>314235934.11575079</v>
      </c>
      <c r="K11" s="47">
        <f t="shared" si="4"/>
        <v>1131764065.8842492</v>
      </c>
      <c r="L11" s="48">
        <f>K41*10^6</f>
        <v>1446000000</v>
      </c>
      <c r="M11" s="47">
        <f t="shared" si="5"/>
        <v>1388688764.2329404</v>
      </c>
      <c r="N11" s="47">
        <f t="shared" si="5"/>
        <v>1094311235.7670598</v>
      </c>
      <c r="O11" s="48">
        <f>K42*10^6</f>
        <v>2483000000</v>
      </c>
      <c r="P11" s="47">
        <f t="shared" si="6"/>
        <v>47461149671.052628</v>
      </c>
      <c r="Q11" s="47">
        <f t="shared" si="6"/>
        <v>9883561445.0326996</v>
      </c>
      <c r="R11" s="47">
        <f t="shared" si="6"/>
        <v>1666403744.9392712</v>
      </c>
      <c r="S11" s="48">
        <f>K36*10^6</f>
        <v>59011000000</v>
      </c>
    </row>
    <row r="12" spans="1:19" x14ac:dyDescent="0.25">
      <c r="A12" s="29" t="s">
        <v>203</v>
      </c>
      <c r="C12" s="25" t="str">
        <f t="shared" si="1"/>
        <v>Gross operating surplus</v>
      </c>
      <c r="D12" s="21">
        <f t="shared" si="2"/>
        <v>10193909774.08206</v>
      </c>
      <c r="E12" s="19">
        <f>L33*10^6</f>
        <v>86727000000</v>
      </c>
      <c r="F12" s="26">
        <f>L34*10^6</f>
        <v>26971000000</v>
      </c>
      <c r="G12" s="47">
        <f t="shared" si="3"/>
        <v>142001767669.05234</v>
      </c>
      <c r="H12" s="47">
        <f t="shared" si="3"/>
        <v>74204232330.947662</v>
      </c>
      <c r="I12" s="26">
        <f>L58*10^6</f>
        <v>216206000000</v>
      </c>
      <c r="J12" s="47">
        <f t="shared" si="4"/>
        <v>5679499403.952384</v>
      </c>
      <c r="K12" s="47">
        <f t="shared" si="4"/>
        <v>20455500596.047615</v>
      </c>
      <c r="L12" s="48">
        <f>L41*10^6</f>
        <v>26135000000</v>
      </c>
      <c r="M12" s="47">
        <f t="shared" si="5"/>
        <v>14511601838.724167</v>
      </c>
      <c r="N12" s="47">
        <f t="shared" si="5"/>
        <v>11435398161.275835</v>
      </c>
      <c r="O12" s="48">
        <f>L42*10^6</f>
        <v>25947000000</v>
      </c>
      <c r="P12" s="47">
        <f t="shared" si="6"/>
        <v>130769699013.1579</v>
      </c>
      <c r="Q12" s="47">
        <f t="shared" si="6"/>
        <v>27232175459.358456</v>
      </c>
      <c r="R12" s="47">
        <f t="shared" si="6"/>
        <v>4591442004.048583</v>
      </c>
      <c r="S12" s="48">
        <f>L36*10^6</f>
        <v>162593000000</v>
      </c>
    </row>
    <row r="19" spans="2:14" x14ac:dyDescent="0.25">
      <c r="B19" s="1" t="s">
        <v>227</v>
      </c>
    </row>
    <row r="20" spans="2:14" x14ac:dyDescent="0.25">
      <c r="B20" t="s">
        <v>241</v>
      </c>
    </row>
    <row r="21" spans="2:14" x14ac:dyDescent="0.25">
      <c r="B21" t="s">
        <v>242</v>
      </c>
    </row>
    <row r="22" spans="2:14" x14ac:dyDescent="0.25">
      <c r="B22" t="s">
        <v>243</v>
      </c>
    </row>
    <row r="23" spans="2:14" x14ac:dyDescent="0.25">
      <c r="B23" t="s">
        <v>244</v>
      </c>
    </row>
    <row r="24" spans="2:14" x14ac:dyDescent="0.25">
      <c r="B24" t="s">
        <v>245</v>
      </c>
    </row>
    <row r="25" spans="2:14" x14ac:dyDescent="0.25">
      <c r="G25" s="1" t="s">
        <v>1181</v>
      </c>
      <c r="H25" s="1" t="s">
        <v>241</v>
      </c>
    </row>
    <row r="26" spans="2:14" ht="30" x14ac:dyDescent="0.25">
      <c r="B26" s="17" t="s">
        <v>246</v>
      </c>
      <c r="C26" s="37"/>
      <c r="D26" s="38" t="s">
        <v>7</v>
      </c>
      <c r="E26" s="17" t="s">
        <v>1084</v>
      </c>
      <c r="G26" s="37" t="s">
        <v>246</v>
      </c>
      <c r="H26" s="37"/>
      <c r="I26" s="45" t="s">
        <v>201</v>
      </c>
      <c r="J26" s="45" t="s">
        <v>1182</v>
      </c>
      <c r="K26" s="45" t="s">
        <v>1184</v>
      </c>
      <c r="L26" s="46" t="s">
        <v>203</v>
      </c>
    </row>
    <row r="27" spans="2:14" x14ac:dyDescent="0.25">
      <c r="B27" t="s">
        <v>247</v>
      </c>
      <c r="C27" t="s">
        <v>248</v>
      </c>
      <c r="D27" s="34">
        <v>34314</v>
      </c>
      <c r="G27" t="s">
        <v>247</v>
      </c>
      <c r="H27" t="s">
        <v>1090</v>
      </c>
      <c r="I27" s="34">
        <v>18238301</v>
      </c>
      <c r="J27" s="34">
        <v>9709535</v>
      </c>
      <c r="K27" s="34">
        <v>1217959</v>
      </c>
      <c r="L27" s="34">
        <v>7310806</v>
      </c>
    </row>
    <row r="28" spans="2:14" x14ac:dyDescent="0.25">
      <c r="B28" t="s">
        <v>249</v>
      </c>
      <c r="C28" t="s">
        <v>250</v>
      </c>
      <c r="D28" s="34">
        <v>61876</v>
      </c>
      <c r="G28" t="s">
        <v>249</v>
      </c>
      <c r="H28" t="s">
        <v>1091</v>
      </c>
      <c r="I28" s="34">
        <v>15898859</v>
      </c>
      <c r="J28" s="34">
        <v>7863213</v>
      </c>
      <c r="K28" s="34">
        <v>1242490</v>
      </c>
      <c r="L28" s="34">
        <v>6793156</v>
      </c>
      <c r="N28" s="18"/>
    </row>
    <row r="29" spans="2:14" x14ac:dyDescent="0.25">
      <c r="B29" t="s">
        <v>251</v>
      </c>
      <c r="C29" t="s">
        <v>252</v>
      </c>
      <c r="D29" s="34">
        <v>19404</v>
      </c>
      <c r="G29" t="s">
        <v>251</v>
      </c>
      <c r="H29" t="s">
        <v>1092</v>
      </c>
      <c r="I29" s="34">
        <v>182283</v>
      </c>
      <c r="J29" s="34">
        <v>50616</v>
      </c>
      <c r="K29" s="34">
        <v>2314</v>
      </c>
      <c r="L29" s="34">
        <v>129354</v>
      </c>
      <c r="N29" s="18"/>
    </row>
    <row r="30" spans="2:14" x14ac:dyDescent="0.25">
      <c r="B30" t="s">
        <v>253</v>
      </c>
      <c r="C30" t="s">
        <v>254</v>
      </c>
      <c r="D30" s="34">
        <v>28308</v>
      </c>
      <c r="G30" t="s">
        <v>253</v>
      </c>
      <c r="H30" t="s">
        <v>1093</v>
      </c>
      <c r="I30" s="34">
        <v>147384</v>
      </c>
      <c r="J30" s="34">
        <v>27205</v>
      </c>
      <c r="K30" s="34">
        <v>789</v>
      </c>
      <c r="L30" s="34">
        <v>119390</v>
      </c>
      <c r="N30" s="18"/>
    </row>
    <row r="31" spans="2:14" x14ac:dyDescent="0.25">
      <c r="B31" t="s">
        <v>255</v>
      </c>
      <c r="C31" t="s">
        <v>256</v>
      </c>
      <c r="D31" s="34">
        <v>22098</v>
      </c>
      <c r="G31" t="s">
        <v>255</v>
      </c>
      <c r="H31" t="s">
        <v>1094</v>
      </c>
      <c r="I31" s="34">
        <v>34899</v>
      </c>
      <c r="J31" s="34">
        <v>23410</v>
      </c>
      <c r="K31" s="34">
        <v>1525</v>
      </c>
      <c r="L31" s="34">
        <v>9964</v>
      </c>
    </row>
    <row r="32" spans="2:14" x14ac:dyDescent="0.25">
      <c r="B32" t="s">
        <v>257</v>
      </c>
      <c r="C32" t="s">
        <v>258</v>
      </c>
      <c r="D32" s="34">
        <v>22767</v>
      </c>
      <c r="G32" t="s">
        <v>257</v>
      </c>
      <c r="H32" t="s">
        <v>1095</v>
      </c>
      <c r="I32" s="34">
        <v>261774</v>
      </c>
      <c r="J32" s="34">
        <v>91867</v>
      </c>
      <c r="K32" s="34">
        <v>40072</v>
      </c>
      <c r="L32" s="34">
        <v>129835</v>
      </c>
    </row>
    <row r="33" spans="2:12" x14ac:dyDescent="0.25">
      <c r="B33" t="s">
        <v>259</v>
      </c>
      <c r="C33" t="s">
        <v>260</v>
      </c>
      <c r="D33" s="34">
        <v>36867</v>
      </c>
      <c r="G33" t="s">
        <v>259</v>
      </c>
      <c r="H33" s="35" t="s">
        <v>1096</v>
      </c>
      <c r="I33" s="34">
        <v>158231</v>
      </c>
      <c r="J33" s="34">
        <v>38814</v>
      </c>
      <c r="K33" s="34">
        <v>32690</v>
      </c>
      <c r="L33" s="34">
        <v>86727</v>
      </c>
    </row>
    <row r="34" spans="2:12" x14ac:dyDescent="0.25">
      <c r="B34" t="s">
        <v>261</v>
      </c>
      <c r="C34" t="s">
        <v>262</v>
      </c>
      <c r="D34" s="34">
        <v>93695</v>
      </c>
      <c r="G34" t="s">
        <v>261</v>
      </c>
      <c r="H34" s="35" t="s">
        <v>1097</v>
      </c>
      <c r="I34" s="34">
        <v>49994</v>
      </c>
      <c r="J34" s="34">
        <v>18055</v>
      </c>
      <c r="K34" s="34">
        <v>4968</v>
      </c>
      <c r="L34" s="34">
        <v>26971</v>
      </c>
    </row>
    <row r="35" spans="2:12" x14ac:dyDescent="0.25">
      <c r="B35" t="s">
        <v>263</v>
      </c>
      <c r="C35" t="s">
        <v>264</v>
      </c>
      <c r="D35" s="34">
        <v>50423</v>
      </c>
      <c r="G35" t="s">
        <v>263</v>
      </c>
      <c r="H35" t="s">
        <v>1098</v>
      </c>
      <c r="I35" s="34">
        <v>53550</v>
      </c>
      <c r="J35" s="34">
        <v>34998</v>
      </c>
      <c r="K35" s="34">
        <v>2415</v>
      </c>
      <c r="L35" s="34">
        <v>16137</v>
      </c>
    </row>
    <row r="36" spans="2:12" x14ac:dyDescent="0.25">
      <c r="B36" t="s">
        <v>265</v>
      </c>
      <c r="C36" t="s">
        <v>266</v>
      </c>
      <c r="D36" s="34">
        <v>36649</v>
      </c>
      <c r="G36" t="s">
        <v>265</v>
      </c>
      <c r="H36" s="35" t="s">
        <v>1099</v>
      </c>
      <c r="I36" s="34">
        <v>299232</v>
      </c>
      <c r="J36" s="34">
        <v>77628</v>
      </c>
      <c r="K36" s="34">
        <v>59011</v>
      </c>
      <c r="L36" s="34">
        <v>162593</v>
      </c>
    </row>
    <row r="37" spans="2:12" x14ac:dyDescent="0.25">
      <c r="B37" t="s">
        <v>267</v>
      </c>
      <c r="C37" t="s">
        <v>268</v>
      </c>
      <c r="D37" s="34">
        <v>21437</v>
      </c>
      <c r="G37" t="s">
        <v>267</v>
      </c>
      <c r="H37" t="s">
        <v>1100</v>
      </c>
      <c r="I37" s="34">
        <v>694943</v>
      </c>
      <c r="J37" s="34">
        <v>458477</v>
      </c>
      <c r="K37" s="34">
        <v>8976</v>
      </c>
      <c r="L37" s="34">
        <v>227490</v>
      </c>
    </row>
    <row r="38" spans="2:12" x14ac:dyDescent="0.25">
      <c r="B38" t="s">
        <v>269</v>
      </c>
      <c r="C38" t="s">
        <v>270</v>
      </c>
      <c r="D38" s="34">
        <v>8667</v>
      </c>
      <c r="G38" t="s">
        <v>269</v>
      </c>
      <c r="H38" t="s">
        <v>1101</v>
      </c>
      <c r="I38" s="34">
        <v>2129592</v>
      </c>
      <c r="J38" s="34">
        <v>1006425</v>
      </c>
      <c r="K38" s="34">
        <v>85526</v>
      </c>
      <c r="L38" s="34">
        <v>1037641</v>
      </c>
    </row>
    <row r="39" spans="2:12" x14ac:dyDescent="0.25">
      <c r="B39" t="s">
        <v>271</v>
      </c>
      <c r="C39" t="s">
        <v>272</v>
      </c>
      <c r="D39" s="34">
        <v>23422</v>
      </c>
      <c r="G39" t="s">
        <v>271</v>
      </c>
      <c r="H39" t="s">
        <v>1102</v>
      </c>
      <c r="I39" s="34">
        <v>1183755</v>
      </c>
      <c r="J39" s="34">
        <v>662696</v>
      </c>
      <c r="K39" s="34">
        <v>30260</v>
      </c>
      <c r="L39" s="34">
        <v>490800</v>
      </c>
    </row>
    <row r="40" spans="2:12" x14ac:dyDescent="0.25">
      <c r="B40" t="s">
        <v>273</v>
      </c>
      <c r="C40" s="42" t="s">
        <v>182</v>
      </c>
      <c r="D40" s="34">
        <v>268953</v>
      </c>
      <c r="E40" t="s">
        <v>1085</v>
      </c>
      <c r="G40" t="s">
        <v>273</v>
      </c>
      <c r="H40" t="s">
        <v>1103</v>
      </c>
      <c r="I40" s="34">
        <v>32485</v>
      </c>
      <c r="J40" s="34">
        <v>20428</v>
      </c>
      <c r="K40" s="34">
        <v>704</v>
      </c>
      <c r="L40" s="34">
        <v>11353</v>
      </c>
    </row>
    <row r="41" spans="2:12" x14ac:dyDescent="0.25">
      <c r="B41" t="s">
        <v>274</v>
      </c>
      <c r="C41" s="39" t="s">
        <v>275</v>
      </c>
      <c r="D41" s="34">
        <v>40135</v>
      </c>
      <c r="E41" t="s">
        <v>1086</v>
      </c>
      <c r="G41" t="s">
        <v>274</v>
      </c>
      <c r="H41" s="35" t="s">
        <v>1104</v>
      </c>
      <c r="I41" s="34">
        <v>54661</v>
      </c>
      <c r="J41" s="34">
        <v>27080</v>
      </c>
      <c r="K41" s="34">
        <v>1446</v>
      </c>
      <c r="L41" s="34">
        <v>26135</v>
      </c>
    </row>
    <row r="42" spans="2:12" x14ac:dyDescent="0.25">
      <c r="B42" t="s">
        <v>276</v>
      </c>
      <c r="C42" t="s">
        <v>277</v>
      </c>
      <c r="D42" s="34">
        <v>11643</v>
      </c>
      <c r="G42" t="s">
        <v>276</v>
      </c>
      <c r="H42" s="35" t="s">
        <v>1105</v>
      </c>
      <c r="I42" s="34">
        <v>60066</v>
      </c>
      <c r="J42" s="34">
        <v>31636</v>
      </c>
      <c r="K42" s="34">
        <v>2483</v>
      </c>
      <c r="L42" s="34">
        <v>25947</v>
      </c>
    </row>
    <row r="43" spans="2:12" x14ac:dyDescent="0.25">
      <c r="B43" t="s">
        <v>278</v>
      </c>
      <c r="C43" t="s">
        <v>279</v>
      </c>
      <c r="D43" s="34">
        <v>14089</v>
      </c>
      <c r="G43" t="s">
        <v>278</v>
      </c>
      <c r="H43" t="s">
        <v>1106</v>
      </c>
      <c r="I43" s="34">
        <v>147361</v>
      </c>
      <c r="J43" s="34">
        <v>97092</v>
      </c>
      <c r="K43" s="34">
        <v>3374</v>
      </c>
      <c r="L43" s="34">
        <v>46896</v>
      </c>
    </row>
    <row r="44" spans="2:12" x14ac:dyDescent="0.25">
      <c r="B44" t="s">
        <v>280</v>
      </c>
      <c r="C44" t="s">
        <v>281</v>
      </c>
      <c r="D44" s="34">
        <v>19415</v>
      </c>
      <c r="G44" t="s">
        <v>280</v>
      </c>
      <c r="H44" t="s">
        <v>1107</v>
      </c>
      <c r="I44" s="34">
        <v>152472</v>
      </c>
      <c r="J44" s="34">
        <v>94664</v>
      </c>
      <c r="K44" s="34">
        <v>3548</v>
      </c>
      <c r="L44" s="34">
        <v>54260</v>
      </c>
    </row>
    <row r="45" spans="2:12" x14ac:dyDescent="0.25">
      <c r="B45" t="s">
        <v>282</v>
      </c>
      <c r="C45" t="s">
        <v>283</v>
      </c>
      <c r="D45" s="34">
        <v>20908</v>
      </c>
      <c r="G45" t="s">
        <v>282</v>
      </c>
      <c r="H45" t="s">
        <v>1108</v>
      </c>
      <c r="I45" s="34">
        <v>267323</v>
      </c>
      <c r="J45" s="34">
        <v>137529</v>
      </c>
      <c r="K45" s="34">
        <v>8570</v>
      </c>
      <c r="L45" s="34">
        <v>121224</v>
      </c>
    </row>
    <row r="46" spans="2:12" x14ac:dyDescent="0.25">
      <c r="B46" t="s">
        <v>284</v>
      </c>
      <c r="C46" t="s">
        <v>285</v>
      </c>
      <c r="D46" s="34">
        <v>32318</v>
      </c>
      <c r="G46" t="s">
        <v>284</v>
      </c>
      <c r="H46" t="s">
        <v>1109</v>
      </c>
      <c r="I46" s="34">
        <v>63631</v>
      </c>
      <c r="J46" s="34">
        <v>34671</v>
      </c>
      <c r="K46" s="34">
        <v>879</v>
      </c>
      <c r="L46" s="34">
        <v>28080</v>
      </c>
    </row>
    <row r="47" spans="2:12" x14ac:dyDescent="0.25">
      <c r="B47" t="s">
        <v>286</v>
      </c>
      <c r="C47" t="s">
        <v>287</v>
      </c>
      <c r="D47" s="34">
        <v>88512</v>
      </c>
      <c r="G47" t="s">
        <v>286</v>
      </c>
      <c r="H47" t="s">
        <v>1110</v>
      </c>
      <c r="I47" s="34">
        <v>146240</v>
      </c>
      <c r="J47" s="34">
        <v>69905</v>
      </c>
      <c r="K47" s="34">
        <v>3414</v>
      </c>
      <c r="L47" s="34">
        <v>72921</v>
      </c>
    </row>
    <row r="48" spans="2:12" x14ac:dyDescent="0.25">
      <c r="B48" t="s">
        <v>288</v>
      </c>
      <c r="C48" s="43" t="s">
        <v>289</v>
      </c>
      <c r="D48" s="34">
        <v>3124</v>
      </c>
      <c r="E48" t="s">
        <v>1087</v>
      </c>
      <c r="G48" t="s">
        <v>288</v>
      </c>
      <c r="H48" t="s">
        <v>1111</v>
      </c>
      <c r="I48" s="34">
        <v>149076</v>
      </c>
      <c r="J48" s="34">
        <v>77790</v>
      </c>
      <c r="K48" s="34">
        <v>2485</v>
      </c>
      <c r="L48" s="34">
        <v>68800</v>
      </c>
    </row>
    <row r="49" spans="2:12" x14ac:dyDescent="0.25">
      <c r="B49" t="s">
        <v>290</v>
      </c>
      <c r="C49" s="43" t="s">
        <v>291</v>
      </c>
      <c r="D49" s="34">
        <v>103566</v>
      </c>
      <c r="E49" t="s">
        <v>1087</v>
      </c>
      <c r="G49" t="s">
        <v>290</v>
      </c>
      <c r="H49" t="s">
        <v>1112</v>
      </c>
      <c r="I49" s="34">
        <v>29141</v>
      </c>
      <c r="J49" s="34">
        <v>20277</v>
      </c>
      <c r="K49" s="34">
        <v>387</v>
      </c>
      <c r="L49" s="34">
        <v>8477</v>
      </c>
    </row>
    <row r="50" spans="2:12" x14ac:dyDescent="0.25">
      <c r="B50" t="s">
        <v>292</v>
      </c>
      <c r="C50" s="43" t="s">
        <v>293</v>
      </c>
      <c r="D50" s="34">
        <v>36820</v>
      </c>
      <c r="E50" t="s">
        <v>1087</v>
      </c>
      <c r="G50" t="s">
        <v>292</v>
      </c>
      <c r="H50" t="s">
        <v>1113</v>
      </c>
      <c r="I50" s="34">
        <v>81299</v>
      </c>
      <c r="J50" s="34">
        <v>51622</v>
      </c>
      <c r="K50" s="34">
        <v>2969</v>
      </c>
      <c r="L50" s="34">
        <v>26708</v>
      </c>
    </row>
    <row r="51" spans="2:12" x14ac:dyDescent="0.25">
      <c r="B51" t="s">
        <v>294</v>
      </c>
      <c r="C51" s="43" t="s">
        <v>295</v>
      </c>
      <c r="D51" s="34">
        <v>749</v>
      </c>
      <c r="E51" t="s">
        <v>1087</v>
      </c>
      <c r="G51" t="s">
        <v>294</v>
      </c>
      <c r="H51" t="s">
        <v>1114</v>
      </c>
      <c r="I51" s="34">
        <v>945837</v>
      </c>
      <c r="J51" s="34">
        <v>343730</v>
      </c>
      <c r="K51" s="34">
        <v>55266</v>
      </c>
      <c r="L51" s="34">
        <v>546841</v>
      </c>
    </row>
    <row r="52" spans="2:12" x14ac:dyDescent="0.25">
      <c r="B52" t="s">
        <v>296</v>
      </c>
      <c r="C52" s="43" t="s">
        <v>297</v>
      </c>
      <c r="D52" s="34">
        <v>6621</v>
      </c>
      <c r="E52" t="s">
        <v>1087</v>
      </c>
      <c r="G52" t="s">
        <v>296</v>
      </c>
      <c r="H52" t="s">
        <v>1115</v>
      </c>
      <c r="I52" s="34">
        <v>261724</v>
      </c>
      <c r="J52" s="34">
        <v>103480</v>
      </c>
      <c r="K52" s="34">
        <v>30122</v>
      </c>
      <c r="L52" s="34">
        <v>128122</v>
      </c>
    </row>
    <row r="53" spans="2:12" x14ac:dyDescent="0.25">
      <c r="B53" t="s">
        <v>298</v>
      </c>
      <c r="C53" s="43" t="s">
        <v>299</v>
      </c>
      <c r="D53" s="34">
        <v>1416</v>
      </c>
      <c r="E53" t="s">
        <v>1087</v>
      </c>
      <c r="G53" t="s">
        <v>298</v>
      </c>
      <c r="H53" t="s">
        <v>1116</v>
      </c>
      <c r="I53" s="34">
        <v>17936</v>
      </c>
      <c r="J53" s="34">
        <v>12017</v>
      </c>
      <c r="K53" s="34">
        <v>571</v>
      </c>
      <c r="L53" s="34">
        <v>5348</v>
      </c>
    </row>
    <row r="54" spans="2:12" x14ac:dyDescent="0.25">
      <c r="B54" t="s">
        <v>300</v>
      </c>
      <c r="C54" s="43" t="s">
        <v>301</v>
      </c>
      <c r="D54" s="34">
        <v>1101</v>
      </c>
      <c r="E54" t="s">
        <v>1087</v>
      </c>
      <c r="G54" t="s">
        <v>300</v>
      </c>
      <c r="H54" t="s">
        <v>1117</v>
      </c>
      <c r="I54" s="34">
        <v>9694</v>
      </c>
      <c r="J54" s="34">
        <v>8174</v>
      </c>
      <c r="K54" s="34">
        <v>290</v>
      </c>
      <c r="L54" s="34">
        <v>1230</v>
      </c>
    </row>
    <row r="55" spans="2:12" x14ac:dyDescent="0.25">
      <c r="B55" t="s">
        <v>302</v>
      </c>
      <c r="C55" s="43" t="s">
        <v>303</v>
      </c>
      <c r="D55" s="34">
        <v>228</v>
      </c>
      <c r="E55" t="s">
        <v>1087</v>
      </c>
      <c r="G55" t="s">
        <v>302</v>
      </c>
      <c r="H55" t="s">
        <v>1118</v>
      </c>
      <c r="I55" s="34">
        <v>59668</v>
      </c>
      <c r="J55" s="34">
        <v>30172</v>
      </c>
      <c r="K55" s="34">
        <v>1736</v>
      </c>
      <c r="L55" s="34">
        <v>27760</v>
      </c>
    </row>
    <row r="56" spans="2:12" x14ac:dyDescent="0.25">
      <c r="B56" t="s">
        <v>304</v>
      </c>
      <c r="C56" s="43" t="s">
        <v>305</v>
      </c>
      <c r="D56" s="34">
        <v>12770</v>
      </c>
      <c r="E56" t="s">
        <v>1087</v>
      </c>
      <c r="G56" t="s">
        <v>304</v>
      </c>
      <c r="H56" t="s">
        <v>1119</v>
      </c>
      <c r="I56" s="34">
        <v>40211</v>
      </c>
      <c r="J56" s="34">
        <v>26028</v>
      </c>
      <c r="K56" s="34">
        <v>762</v>
      </c>
      <c r="L56" s="34">
        <v>13421</v>
      </c>
    </row>
    <row r="57" spans="2:12" x14ac:dyDescent="0.25">
      <c r="B57" t="s">
        <v>306</v>
      </c>
      <c r="C57" s="43" t="s">
        <v>307</v>
      </c>
      <c r="D57" s="34">
        <v>246810</v>
      </c>
      <c r="E57" t="s">
        <v>1087</v>
      </c>
      <c r="G57" t="s">
        <v>306</v>
      </c>
      <c r="H57" t="s">
        <v>1120</v>
      </c>
      <c r="I57" s="34">
        <v>145371</v>
      </c>
      <c r="J57" s="34">
        <v>19815</v>
      </c>
      <c r="K57" s="34">
        <v>3677</v>
      </c>
      <c r="L57" s="34">
        <v>121879</v>
      </c>
    </row>
    <row r="58" spans="2:12" x14ac:dyDescent="0.25">
      <c r="B58" t="s">
        <v>308</v>
      </c>
      <c r="C58" s="44" t="s">
        <v>309</v>
      </c>
      <c r="D58" s="34">
        <v>86048</v>
      </c>
      <c r="E58" t="s">
        <v>1088</v>
      </c>
      <c r="G58" t="s">
        <v>308</v>
      </c>
      <c r="H58" s="35" t="s">
        <v>1121</v>
      </c>
      <c r="I58" s="34">
        <v>332981</v>
      </c>
      <c r="J58" s="34">
        <v>100482</v>
      </c>
      <c r="K58" s="34">
        <v>16292</v>
      </c>
      <c r="L58" s="34">
        <v>216206</v>
      </c>
    </row>
    <row r="59" spans="2:12" x14ac:dyDescent="0.25">
      <c r="B59" t="s">
        <v>310</v>
      </c>
      <c r="C59" s="16" t="s">
        <v>311</v>
      </c>
      <c r="D59" s="34">
        <v>14508</v>
      </c>
      <c r="E59" t="s">
        <v>1089</v>
      </c>
      <c r="G59" t="s">
        <v>310</v>
      </c>
      <c r="H59" t="s">
        <v>1122</v>
      </c>
      <c r="I59" s="34">
        <v>78252</v>
      </c>
      <c r="J59" s="34">
        <v>43560</v>
      </c>
      <c r="K59" s="34">
        <v>1817</v>
      </c>
      <c r="L59" s="34">
        <v>32875</v>
      </c>
    </row>
    <row r="60" spans="2:12" x14ac:dyDescent="0.25">
      <c r="B60" t="s">
        <v>312</v>
      </c>
      <c r="C60" t="s">
        <v>313</v>
      </c>
      <c r="D60" s="34">
        <v>40117</v>
      </c>
      <c r="G60" t="s">
        <v>312</v>
      </c>
      <c r="H60" t="s">
        <v>1123</v>
      </c>
      <c r="I60" s="34">
        <v>1142867</v>
      </c>
      <c r="J60" s="34">
        <v>509809</v>
      </c>
      <c r="K60" s="34">
        <v>210383</v>
      </c>
      <c r="L60" s="34">
        <v>422674</v>
      </c>
    </row>
    <row r="61" spans="2:12" x14ac:dyDescent="0.25">
      <c r="B61" t="s">
        <v>314</v>
      </c>
      <c r="C61" t="s">
        <v>315</v>
      </c>
      <c r="D61" s="34">
        <v>88209</v>
      </c>
      <c r="G61" t="s">
        <v>314</v>
      </c>
      <c r="H61" t="s">
        <v>1124</v>
      </c>
      <c r="I61" s="34">
        <v>1020079</v>
      </c>
      <c r="J61" s="34">
        <v>573627</v>
      </c>
      <c r="K61" s="34">
        <v>216863</v>
      </c>
      <c r="L61" s="34">
        <v>229589</v>
      </c>
    </row>
    <row r="62" spans="2:12" x14ac:dyDescent="0.25">
      <c r="B62" t="s">
        <v>316</v>
      </c>
      <c r="C62" t="s">
        <v>317</v>
      </c>
      <c r="D62" s="34">
        <v>191101</v>
      </c>
      <c r="G62" t="s">
        <v>316</v>
      </c>
      <c r="H62" t="s">
        <v>1125</v>
      </c>
      <c r="I62" s="34">
        <v>565836</v>
      </c>
      <c r="J62" s="34">
        <v>320031</v>
      </c>
      <c r="K62" s="34">
        <v>34977</v>
      </c>
      <c r="L62" s="34">
        <v>210828</v>
      </c>
    </row>
    <row r="63" spans="2:12" x14ac:dyDescent="0.25">
      <c r="B63" t="s">
        <v>318</v>
      </c>
      <c r="C63" t="s">
        <v>319</v>
      </c>
      <c r="D63" s="34">
        <v>76959</v>
      </c>
      <c r="G63" t="s">
        <v>318</v>
      </c>
      <c r="H63" t="s">
        <v>1126</v>
      </c>
      <c r="I63" s="34">
        <v>117693</v>
      </c>
      <c r="J63" s="34">
        <v>48445</v>
      </c>
      <c r="K63" s="34">
        <v>22055</v>
      </c>
      <c r="L63" s="34">
        <v>47193</v>
      </c>
    </row>
    <row r="64" spans="2:12" x14ac:dyDescent="0.25">
      <c r="B64" t="s">
        <v>320</v>
      </c>
      <c r="C64" t="s">
        <v>321</v>
      </c>
      <c r="D64" s="34">
        <v>112928</v>
      </c>
      <c r="G64" t="s">
        <v>320</v>
      </c>
      <c r="H64" t="s">
        <v>1127</v>
      </c>
      <c r="I64" s="34">
        <v>44301</v>
      </c>
      <c r="J64" s="34">
        <v>24226</v>
      </c>
      <c r="K64" s="34">
        <v>208</v>
      </c>
      <c r="L64" s="34">
        <v>19867</v>
      </c>
    </row>
    <row r="65" spans="2:12" x14ac:dyDescent="0.25">
      <c r="B65" t="s">
        <v>322</v>
      </c>
      <c r="C65" t="s">
        <v>323</v>
      </c>
      <c r="D65" s="34">
        <v>55962</v>
      </c>
      <c r="G65" t="s">
        <v>322</v>
      </c>
      <c r="H65" t="s">
        <v>1128</v>
      </c>
      <c r="I65" s="34">
        <v>15792</v>
      </c>
      <c r="J65" s="34">
        <v>7322</v>
      </c>
      <c r="K65" s="34">
        <v>867</v>
      </c>
      <c r="L65" s="34">
        <v>7603</v>
      </c>
    </row>
    <row r="66" spans="2:12" x14ac:dyDescent="0.25">
      <c r="B66" t="s">
        <v>324</v>
      </c>
      <c r="C66" t="s">
        <v>325</v>
      </c>
      <c r="D66" s="34">
        <v>212844</v>
      </c>
      <c r="G66" t="s">
        <v>324</v>
      </c>
      <c r="H66" t="s">
        <v>1129</v>
      </c>
      <c r="I66" s="34">
        <v>149029</v>
      </c>
      <c r="J66" s="34">
        <v>92014</v>
      </c>
      <c r="K66" s="34">
        <v>4144</v>
      </c>
      <c r="L66" s="34">
        <v>52871</v>
      </c>
    </row>
    <row r="67" spans="2:12" x14ac:dyDescent="0.25">
      <c r="B67" t="s">
        <v>326</v>
      </c>
      <c r="C67" t="s">
        <v>327</v>
      </c>
      <c r="D67" s="34">
        <v>69028</v>
      </c>
      <c r="G67" t="s">
        <v>326</v>
      </c>
      <c r="H67" t="s">
        <v>1130</v>
      </c>
      <c r="I67" s="34">
        <v>42197</v>
      </c>
      <c r="J67" s="34">
        <v>19815</v>
      </c>
      <c r="K67" s="34">
        <v>1708</v>
      </c>
      <c r="L67" s="34">
        <v>20673</v>
      </c>
    </row>
    <row r="68" spans="2:12" x14ac:dyDescent="0.25">
      <c r="B68" t="s">
        <v>328</v>
      </c>
      <c r="C68" t="s">
        <v>329</v>
      </c>
      <c r="D68" s="34">
        <v>105415</v>
      </c>
      <c r="G68" t="s">
        <v>328</v>
      </c>
      <c r="H68" t="s">
        <v>1131</v>
      </c>
      <c r="I68" s="34">
        <v>36810</v>
      </c>
      <c r="J68" s="34">
        <v>7146</v>
      </c>
      <c r="K68" s="34">
        <v>2951</v>
      </c>
      <c r="L68" s="34">
        <v>26712</v>
      </c>
    </row>
    <row r="69" spans="2:12" x14ac:dyDescent="0.25">
      <c r="B69" t="s">
        <v>330</v>
      </c>
      <c r="C69" t="s">
        <v>331</v>
      </c>
      <c r="D69" s="34">
        <v>111108</v>
      </c>
      <c r="G69" t="s">
        <v>330</v>
      </c>
      <c r="H69" t="s">
        <v>1132</v>
      </c>
      <c r="I69" s="34">
        <v>108074</v>
      </c>
      <c r="J69" s="34">
        <v>77801</v>
      </c>
      <c r="K69" s="34">
        <v>2263</v>
      </c>
      <c r="L69" s="34">
        <v>28010</v>
      </c>
    </row>
    <row r="70" spans="2:12" x14ac:dyDescent="0.25">
      <c r="B70" t="s">
        <v>332</v>
      </c>
      <c r="C70" t="s">
        <v>333</v>
      </c>
      <c r="D70" s="34">
        <v>209093</v>
      </c>
      <c r="G70" t="s">
        <v>332</v>
      </c>
      <c r="H70" t="s">
        <v>1133</v>
      </c>
      <c r="I70" s="34">
        <v>51940</v>
      </c>
      <c r="J70" s="34">
        <v>43261</v>
      </c>
      <c r="K70" s="34">
        <v>781</v>
      </c>
      <c r="L70" s="34">
        <v>7898</v>
      </c>
    </row>
    <row r="71" spans="2:12" x14ac:dyDescent="0.25">
      <c r="B71" t="s">
        <v>334</v>
      </c>
      <c r="C71" t="s">
        <v>335</v>
      </c>
      <c r="D71" s="34">
        <v>113347</v>
      </c>
      <c r="G71" t="s">
        <v>334</v>
      </c>
      <c r="H71" t="s">
        <v>1134</v>
      </c>
      <c r="I71" s="34">
        <v>906938</v>
      </c>
      <c r="J71" s="34">
        <v>318675</v>
      </c>
      <c r="K71" s="34">
        <v>55293</v>
      </c>
      <c r="L71" s="34">
        <v>532970</v>
      </c>
    </row>
    <row r="72" spans="2:12" x14ac:dyDescent="0.25">
      <c r="B72" t="s">
        <v>336</v>
      </c>
      <c r="C72" t="s">
        <v>337</v>
      </c>
      <c r="D72" s="34">
        <v>29072</v>
      </c>
      <c r="G72" t="s">
        <v>336</v>
      </c>
      <c r="H72" t="s">
        <v>1135</v>
      </c>
      <c r="I72" s="34">
        <v>223597</v>
      </c>
      <c r="J72" s="34">
        <v>114787</v>
      </c>
      <c r="K72" s="34">
        <v>5467</v>
      </c>
      <c r="L72" s="34">
        <v>103343</v>
      </c>
    </row>
    <row r="73" spans="2:12" x14ac:dyDescent="0.25">
      <c r="B73" t="s">
        <v>338</v>
      </c>
      <c r="C73" t="s">
        <v>339</v>
      </c>
      <c r="D73" s="34">
        <v>20986</v>
      </c>
      <c r="G73" t="s">
        <v>338</v>
      </c>
      <c r="H73" t="s">
        <v>1136</v>
      </c>
      <c r="I73" s="34">
        <v>87592</v>
      </c>
      <c r="J73" s="34">
        <v>34244</v>
      </c>
      <c r="K73" s="34">
        <v>6467</v>
      </c>
      <c r="L73" s="34">
        <v>46882</v>
      </c>
    </row>
    <row r="74" spans="2:12" x14ac:dyDescent="0.25">
      <c r="B74" t="s">
        <v>340</v>
      </c>
      <c r="C74" t="s">
        <v>341</v>
      </c>
      <c r="D74" s="34">
        <v>25586</v>
      </c>
      <c r="G74" t="s">
        <v>340</v>
      </c>
      <c r="H74" t="s">
        <v>1137</v>
      </c>
      <c r="I74" s="34">
        <v>426113</v>
      </c>
      <c r="J74" s="34">
        <v>112649</v>
      </c>
      <c r="K74" s="34">
        <v>39472</v>
      </c>
      <c r="L74" s="34">
        <v>273993</v>
      </c>
    </row>
    <row r="75" spans="2:12" x14ac:dyDescent="0.25">
      <c r="B75" t="s">
        <v>342</v>
      </c>
      <c r="C75" t="s">
        <v>343</v>
      </c>
      <c r="D75" s="34">
        <v>25364</v>
      </c>
      <c r="G75" t="s">
        <v>342</v>
      </c>
      <c r="H75" t="s">
        <v>1138</v>
      </c>
      <c r="I75" s="34">
        <v>169636</v>
      </c>
      <c r="J75" s="34">
        <v>56995</v>
      </c>
      <c r="K75" s="34">
        <v>3888</v>
      </c>
      <c r="L75" s="34">
        <v>108752</v>
      </c>
    </row>
    <row r="76" spans="2:12" x14ac:dyDescent="0.25">
      <c r="B76" t="s">
        <v>344</v>
      </c>
      <c r="C76" s="40" t="s">
        <v>345</v>
      </c>
      <c r="D76" s="34">
        <v>8343</v>
      </c>
      <c r="E76" t="s">
        <v>1080</v>
      </c>
      <c r="G76" t="s">
        <v>344</v>
      </c>
      <c r="H76" t="s">
        <v>1139</v>
      </c>
      <c r="I76" s="34">
        <v>3749038</v>
      </c>
      <c r="J76" s="34">
        <v>852412</v>
      </c>
      <c r="K76" s="34">
        <v>319509</v>
      </c>
      <c r="L76" s="34">
        <v>2577118</v>
      </c>
    </row>
    <row r="77" spans="2:12" x14ac:dyDescent="0.25">
      <c r="B77" t="s">
        <v>346</v>
      </c>
      <c r="C77" s="39" t="s">
        <v>347</v>
      </c>
      <c r="D77" s="34">
        <v>25886</v>
      </c>
      <c r="E77" t="s">
        <v>1081</v>
      </c>
      <c r="G77" t="s">
        <v>346</v>
      </c>
      <c r="H77" t="s">
        <v>1140</v>
      </c>
      <c r="I77" s="34">
        <v>1363092</v>
      </c>
      <c r="J77" s="34">
        <v>715705</v>
      </c>
      <c r="K77" s="34">
        <v>63497</v>
      </c>
      <c r="L77" s="34">
        <v>583890</v>
      </c>
    </row>
    <row r="78" spans="2:12" x14ac:dyDescent="0.25">
      <c r="B78" t="s">
        <v>348</v>
      </c>
      <c r="C78" s="40" t="s">
        <v>349</v>
      </c>
      <c r="D78" s="34">
        <v>8215</v>
      </c>
      <c r="E78" t="s">
        <v>1080</v>
      </c>
      <c r="G78" t="s">
        <v>348</v>
      </c>
      <c r="H78" t="s">
        <v>1141</v>
      </c>
      <c r="I78" s="34">
        <v>560763</v>
      </c>
      <c r="J78" s="34">
        <v>236473</v>
      </c>
      <c r="K78" s="34">
        <v>17390</v>
      </c>
      <c r="L78" s="34">
        <v>306900</v>
      </c>
    </row>
    <row r="79" spans="2:12" x14ac:dyDescent="0.25">
      <c r="B79" t="s">
        <v>350</v>
      </c>
      <c r="C79" s="40" t="s">
        <v>351</v>
      </c>
      <c r="D79" s="34">
        <v>27726</v>
      </c>
      <c r="E79" t="s">
        <v>1080</v>
      </c>
      <c r="G79" t="s">
        <v>350</v>
      </c>
      <c r="H79" t="s">
        <v>1142</v>
      </c>
      <c r="I79" s="34">
        <v>230878</v>
      </c>
      <c r="J79" s="34">
        <v>227418</v>
      </c>
      <c r="K79" s="34">
        <v>5065</v>
      </c>
      <c r="L79" s="34">
        <v>-1604</v>
      </c>
    </row>
    <row r="80" spans="2:12" x14ac:dyDescent="0.25">
      <c r="B80" t="s">
        <v>352</v>
      </c>
      <c r="C80" s="40" t="s">
        <v>353</v>
      </c>
      <c r="D80" s="34">
        <v>6454</v>
      </c>
      <c r="E80" t="s">
        <v>1080</v>
      </c>
      <c r="G80" t="s">
        <v>352</v>
      </c>
      <c r="H80" t="s">
        <v>1143</v>
      </c>
      <c r="I80" s="34">
        <v>554081</v>
      </c>
      <c r="J80" s="34">
        <v>250693</v>
      </c>
      <c r="K80" s="34">
        <v>40312</v>
      </c>
      <c r="L80" s="34">
        <v>263076</v>
      </c>
    </row>
    <row r="81" spans="2:12" x14ac:dyDescent="0.25">
      <c r="B81" t="s">
        <v>354</v>
      </c>
      <c r="C81" s="40" t="s">
        <v>355</v>
      </c>
      <c r="D81" s="34">
        <v>11048</v>
      </c>
      <c r="E81" t="s">
        <v>1080</v>
      </c>
      <c r="G81" t="s">
        <v>354</v>
      </c>
      <c r="H81" t="s">
        <v>1144</v>
      </c>
      <c r="I81" s="34">
        <v>17371</v>
      </c>
      <c r="J81" s="34">
        <v>1121</v>
      </c>
      <c r="K81" s="34">
        <v>731</v>
      </c>
      <c r="L81" s="34">
        <v>15519</v>
      </c>
    </row>
    <row r="82" spans="2:12" x14ac:dyDescent="0.25">
      <c r="B82" t="s">
        <v>356</v>
      </c>
      <c r="C82" s="40" t="s">
        <v>357</v>
      </c>
      <c r="D82" s="34">
        <v>7478</v>
      </c>
      <c r="E82" t="s">
        <v>1080</v>
      </c>
      <c r="G82" t="s">
        <v>356</v>
      </c>
      <c r="H82" t="s">
        <v>1145</v>
      </c>
      <c r="I82" s="34">
        <v>2385946</v>
      </c>
      <c r="J82" s="34">
        <v>136707</v>
      </c>
      <c r="K82" s="34">
        <v>256012</v>
      </c>
      <c r="L82" s="34">
        <v>1993228</v>
      </c>
    </row>
    <row r="83" spans="2:12" x14ac:dyDescent="0.25">
      <c r="B83" t="s">
        <v>358</v>
      </c>
      <c r="C83" s="40" t="s">
        <v>359</v>
      </c>
      <c r="D83" s="34">
        <v>5424</v>
      </c>
      <c r="E83" t="s">
        <v>1080</v>
      </c>
      <c r="G83" t="s">
        <v>358</v>
      </c>
      <c r="H83" t="s">
        <v>1146</v>
      </c>
      <c r="I83" s="34">
        <v>2180002</v>
      </c>
      <c r="J83" s="34">
        <v>102208</v>
      </c>
      <c r="K83" s="34">
        <v>237200</v>
      </c>
      <c r="L83" s="34">
        <v>1840595</v>
      </c>
    </row>
    <row r="84" spans="2:12" x14ac:dyDescent="0.25">
      <c r="B84" t="s">
        <v>360</v>
      </c>
      <c r="C84" s="40" t="s">
        <v>361</v>
      </c>
      <c r="D84" s="34">
        <v>4452</v>
      </c>
      <c r="E84" t="s">
        <v>1080</v>
      </c>
      <c r="G84" t="s">
        <v>360</v>
      </c>
      <c r="H84" t="s">
        <v>1147</v>
      </c>
      <c r="I84" s="34">
        <v>205944</v>
      </c>
      <c r="J84" s="34">
        <v>34499</v>
      </c>
      <c r="K84" s="34">
        <v>18812</v>
      </c>
      <c r="L84" s="34">
        <v>152633</v>
      </c>
    </row>
    <row r="85" spans="2:12" x14ac:dyDescent="0.25">
      <c r="B85" t="s">
        <v>362</v>
      </c>
      <c r="C85" s="40" t="s">
        <v>363</v>
      </c>
      <c r="D85" s="34">
        <v>3903</v>
      </c>
      <c r="E85" t="s">
        <v>1080</v>
      </c>
      <c r="G85" t="s">
        <v>362</v>
      </c>
      <c r="H85" t="s">
        <v>1148</v>
      </c>
      <c r="I85" s="34">
        <v>2236932</v>
      </c>
      <c r="J85" s="34">
        <v>1609923</v>
      </c>
      <c r="K85" s="34">
        <v>55918</v>
      </c>
      <c r="L85" s="34">
        <v>571091</v>
      </c>
    </row>
    <row r="86" spans="2:12" x14ac:dyDescent="0.25">
      <c r="B86" t="s">
        <v>364</v>
      </c>
      <c r="C86" s="40" t="s">
        <v>365</v>
      </c>
      <c r="D86" s="34">
        <v>5966</v>
      </c>
      <c r="E86" t="s">
        <v>1080</v>
      </c>
      <c r="G86" t="s">
        <v>364</v>
      </c>
      <c r="H86" t="s">
        <v>1149</v>
      </c>
      <c r="I86" s="34">
        <v>1348595</v>
      </c>
      <c r="J86" s="34">
        <v>909431</v>
      </c>
      <c r="K86" s="34">
        <v>35128</v>
      </c>
      <c r="L86" s="34">
        <v>404035</v>
      </c>
    </row>
    <row r="87" spans="2:12" x14ac:dyDescent="0.25">
      <c r="B87" t="s">
        <v>366</v>
      </c>
      <c r="C87" s="40" t="s">
        <v>367</v>
      </c>
      <c r="D87" s="34">
        <v>4223</v>
      </c>
      <c r="E87" t="s">
        <v>1080</v>
      </c>
      <c r="G87" t="s">
        <v>366</v>
      </c>
      <c r="H87" t="s">
        <v>1150</v>
      </c>
      <c r="I87" s="34">
        <v>238595</v>
      </c>
      <c r="J87" s="34">
        <v>122863</v>
      </c>
      <c r="K87" s="34">
        <v>15945</v>
      </c>
      <c r="L87" s="34">
        <v>99788</v>
      </c>
    </row>
    <row r="88" spans="2:12" x14ac:dyDescent="0.25">
      <c r="B88" t="s">
        <v>368</v>
      </c>
      <c r="C88" s="35" t="s">
        <v>369</v>
      </c>
      <c r="D88" s="34">
        <v>88262</v>
      </c>
      <c r="E88" t="s">
        <v>1082</v>
      </c>
      <c r="G88" t="s">
        <v>368</v>
      </c>
      <c r="H88" t="s">
        <v>1151</v>
      </c>
      <c r="I88" s="34">
        <v>284785</v>
      </c>
      <c r="J88" s="34">
        <v>234630</v>
      </c>
      <c r="K88" s="34">
        <v>5942</v>
      </c>
      <c r="L88" s="34">
        <v>44213</v>
      </c>
    </row>
    <row r="89" spans="2:12" x14ac:dyDescent="0.25">
      <c r="B89" t="s">
        <v>370</v>
      </c>
      <c r="C89" s="35" t="s">
        <v>371</v>
      </c>
      <c r="D89" s="34">
        <v>20810</v>
      </c>
      <c r="E89" t="s">
        <v>1082</v>
      </c>
      <c r="G89" t="s">
        <v>370</v>
      </c>
      <c r="H89" t="s">
        <v>1152</v>
      </c>
      <c r="I89" s="34">
        <v>825215</v>
      </c>
      <c r="J89" s="34">
        <v>551939</v>
      </c>
      <c r="K89" s="34">
        <v>13242</v>
      </c>
      <c r="L89" s="34">
        <v>260034</v>
      </c>
    </row>
    <row r="90" spans="2:12" x14ac:dyDescent="0.25">
      <c r="B90" t="s">
        <v>372</v>
      </c>
      <c r="C90" s="16" t="s">
        <v>373</v>
      </c>
      <c r="D90" s="34">
        <v>6183</v>
      </c>
      <c r="E90" t="s">
        <v>1083</v>
      </c>
      <c r="G90" t="s">
        <v>372</v>
      </c>
      <c r="H90" t="s">
        <v>1153</v>
      </c>
      <c r="I90" s="34">
        <v>347961</v>
      </c>
      <c r="J90" s="34">
        <v>302345</v>
      </c>
      <c r="K90" s="34">
        <v>8494</v>
      </c>
      <c r="L90" s="34">
        <v>37122</v>
      </c>
    </row>
    <row r="91" spans="2:12" x14ac:dyDescent="0.25">
      <c r="B91" t="s">
        <v>374</v>
      </c>
      <c r="C91" s="16" t="s">
        <v>375</v>
      </c>
      <c r="D91" s="34">
        <v>5743</v>
      </c>
      <c r="E91" t="s">
        <v>1083</v>
      </c>
      <c r="G91" t="s">
        <v>374</v>
      </c>
      <c r="H91" t="s">
        <v>1154</v>
      </c>
      <c r="I91" s="34">
        <v>540376</v>
      </c>
      <c r="J91" s="34">
        <v>398148</v>
      </c>
      <c r="K91" s="34">
        <v>12295</v>
      </c>
      <c r="L91" s="34">
        <v>129933</v>
      </c>
    </row>
    <row r="92" spans="2:12" x14ac:dyDescent="0.25">
      <c r="B92" t="s">
        <v>376</v>
      </c>
      <c r="C92" s="16" t="s">
        <v>377</v>
      </c>
      <c r="D92" s="34">
        <v>25691</v>
      </c>
      <c r="E92" t="s">
        <v>1083</v>
      </c>
      <c r="G92" t="s">
        <v>376</v>
      </c>
      <c r="H92" t="s">
        <v>1155</v>
      </c>
      <c r="I92" s="34">
        <v>492465</v>
      </c>
      <c r="J92" s="34">
        <v>371539</v>
      </c>
      <c r="K92" s="34">
        <v>8972</v>
      </c>
      <c r="L92" s="34">
        <v>111954</v>
      </c>
    </row>
    <row r="93" spans="2:12" x14ac:dyDescent="0.25">
      <c r="B93" t="s">
        <v>378</v>
      </c>
      <c r="C93" s="16" t="s">
        <v>379</v>
      </c>
      <c r="D93" s="34">
        <v>10560</v>
      </c>
      <c r="E93" t="s">
        <v>1083</v>
      </c>
      <c r="G93" t="s">
        <v>378</v>
      </c>
      <c r="H93" t="s">
        <v>1156</v>
      </c>
      <c r="I93" s="34">
        <v>47911</v>
      </c>
      <c r="J93" s="34">
        <v>26608</v>
      </c>
      <c r="K93" s="34">
        <v>3323</v>
      </c>
      <c r="L93" s="34">
        <v>17979</v>
      </c>
    </row>
    <row r="94" spans="2:12" x14ac:dyDescent="0.25">
      <c r="B94" t="s">
        <v>380</v>
      </c>
      <c r="C94" s="16" t="s">
        <v>381</v>
      </c>
      <c r="D94" s="34">
        <v>19585</v>
      </c>
      <c r="E94" t="s">
        <v>1083</v>
      </c>
      <c r="G94" t="s">
        <v>380</v>
      </c>
      <c r="H94" t="s">
        <v>1157</v>
      </c>
      <c r="I94" s="34">
        <v>1571003</v>
      </c>
      <c r="J94" s="34">
        <v>1265582</v>
      </c>
      <c r="K94" s="34">
        <v>35545</v>
      </c>
      <c r="L94" s="34">
        <v>269876</v>
      </c>
    </row>
    <row r="95" spans="2:12" x14ac:dyDescent="0.25">
      <c r="B95" t="s">
        <v>382</v>
      </c>
      <c r="C95" s="16" t="s">
        <v>383</v>
      </c>
      <c r="D95" s="34">
        <v>18298</v>
      </c>
      <c r="E95" t="s">
        <v>1083</v>
      </c>
      <c r="G95" t="s">
        <v>382</v>
      </c>
      <c r="H95" t="s">
        <v>1158</v>
      </c>
      <c r="I95" s="34">
        <v>233438</v>
      </c>
      <c r="J95" s="34">
        <v>180447</v>
      </c>
      <c r="K95" s="34">
        <v>8387</v>
      </c>
      <c r="L95" s="34">
        <v>44604</v>
      </c>
    </row>
    <row r="96" spans="2:12" x14ac:dyDescent="0.25">
      <c r="B96" t="s">
        <v>384</v>
      </c>
      <c r="C96" s="35" t="s">
        <v>385</v>
      </c>
      <c r="D96" s="34">
        <v>17948</v>
      </c>
      <c r="E96" t="s">
        <v>1082</v>
      </c>
      <c r="G96" t="s">
        <v>384</v>
      </c>
      <c r="H96" t="s">
        <v>1159</v>
      </c>
      <c r="I96" s="34">
        <v>1337565</v>
      </c>
      <c r="J96" s="34">
        <v>1085134</v>
      </c>
      <c r="K96" s="34">
        <v>27158</v>
      </c>
      <c r="L96" s="34">
        <v>225272</v>
      </c>
    </row>
    <row r="97" spans="2:12" x14ac:dyDescent="0.25">
      <c r="B97" t="s">
        <v>386</v>
      </c>
      <c r="C97" s="16" t="s">
        <v>387</v>
      </c>
      <c r="D97" s="34">
        <v>14034</v>
      </c>
      <c r="E97" t="s">
        <v>1083</v>
      </c>
      <c r="G97" t="s">
        <v>386</v>
      </c>
      <c r="H97" t="s">
        <v>1160</v>
      </c>
      <c r="I97" s="34">
        <v>644175</v>
      </c>
      <c r="J97" s="34">
        <v>494895</v>
      </c>
      <c r="K97" s="34">
        <v>8566</v>
      </c>
      <c r="L97" s="34">
        <v>140714</v>
      </c>
    </row>
    <row r="98" spans="2:12" x14ac:dyDescent="0.25">
      <c r="B98" t="s">
        <v>388</v>
      </c>
      <c r="C98" t="s">
        <v>389</v>
      </c>
      <c r="D98" s="34">
        <v>7884</v>
      </c>
      <c r="G98" t="s">
        <v>388</v>
      </c>
      <c r="H98" t="s">
        <v>1161</v>
      </c>
      <c r="I98" s="34">
        <v>581331</v>
      </c>
      <c r="J98" s="34">
        <v>489855</v>
      </c>
      <c r="K98" s="34">
        <v>16768</v>
      </c>
      <c r="L98" s="34">
        <v>74709</v>
      </c>
    </row>
    <row r="99" spans="2:12" x14ac:dyDescent="0.25">
      <c r="B99" t="s">
        <v>390</v>
      </c>
      <c r="C99" t="s">
        <v>391</v>
      </c>
      <c r="D99" s="34">
        <v>13425</v>
      </c>
      <c r="G99" t="s">
        <v>390</v>
      </c>
      <c r="H99" t="s">
        <v>1162</v>
      </c>
      <c r="I99" s="34">
        <v>112058</v>
      </c>
      <c r="J99" s="34">
        <v>100385</v>
      </c>
      <c r="K99" s="34">
        <v>1824</v>
      </c>
      <c r="L99" s="34">
        <v>9849</v>
      </c>
    </row>
    <row r="100" spans="2:12" x14ac:dyDescent="0.25">
      <c r="B100" t="s">
        <v>392</v>
      </c>
      <c r="C100" t="s">
        <v>393</v>
      </c>
      <c r="D100" s="34">
        <v>11837</v>
      </c>
      <c r="G100" t="s">
        <v>392</v>
      </c>
      <c r="H100" t="s">
        <v>1163</v>
      </c>
      <c r="I100" s="34">
        <v>746773</v>
      </c>
      <c r="J100" s="34">
        <v>441746</v>
      </c>
      <c r="K100" s="34">
        <v>96713</v>
      </c>
      <c r="L100" s="34">
        <v>208314</v>
      </c>
    </row>
    <row r="101" spans="2:12" x14ac:dyDescent="0.25">
      <c r="B101" t="s">
        <v>394</v>
      </c>
      <c r="C101" t="s">
        <v>395</v>
      </c>
      <c r="D101" s="34">
        <v>10007</v>
      </c>
      <c r="G101" t="s">
        <v>394</v>
      </c>
      <c r="H101" t="s">
        <v>1164</v>
      </c>
      <c r="I101" s="34">
        <v>193468</v>
      </c>
      <c r="J101" s="34">
        <v>100888</v>
      </c>
      <c r="K101" s="34">
        <v>19506</v>
      </c>
      <c r="L101" s="34">
        <v>73075</v>
      </c>
    </row>
    <row r="102" spans="2:12" x14ac:dyDescent="0.25">
      <c r="B102" t="s">
        <v>396</v>
      </c>
      <c r="C102" t="s">
        <v>397</v>
      </c>
      <c r="D102" s="34">
        <v>45291</v>
      </c>
      <c r="G102" t="s">
        <v>396</v>
      </c>
      <c r="H102" t="s">
        <v>1165</v>
      </c>
      <c r="I102" s="34">
        <v>112849</v>
      </c>
      <c r="J102" s="34">
        <v>52218</v>
      </c>
      <c r="K102" s="34">
        <v>8029</v>
      </c>
      <c r="L102" s="34">
        <v>52602</v>
      </c>
    </row>
    <row r="103" spans="2:12" x14ac:dyDescent="0.25">
      <c r="B103" t="s">
        <v>398</v>
      </c>
      <c r="C103" t="s">
        <v>399</v>
      </c>
      <c r="D103" s="34">
        <v>40189</v>
      </c>
      <c r="G103" t="s">
        <v>398</v>
      </c>
      <c r="H103" t="s">
        <v>1166</v>
      </c>
      <c r="I103" s="34">
        <v>80619</v>
      </c>
      <c r="J103" s="34">
        <v>48669</v>
      </c>
      <c r="K103" s="34">
        <v>11476</v>
      </c>
      <c r="L103" s="34">
        <v>20473</v>
      </c>
    </row>
    <row r="104" spans="2:12" x14ac:dyDescent="0.25">
      <c r="B104" t="s">
        <v>400</v>
      </c>
      <c r="C104" t="s">
        <v>401</v>
      </c>
      <c r="D104" s="34">
        <v>7536</v>
      </c>
      <c r="G104" t="s">
        <v>400</v>
      </c>
      <c r="H104" t="s">
        <v>1167</v>
      </c>
      <c r="I104" s="34">
        <v>553304</v>
      </c>
      <c r="J104" s="34">
        <v>340858</v>
      </c>
      <c r="K104" s="34">
        <v>77207</v>
      </c>
      <c r="L104" s="34">
        <v>135239</v>
      </c>
    </row>
    <row r="105" spans="2:12" x14ac:dyDescent="0.25">
      <c r="B105" t="s">
        <v>402</v>
      </c>
      <c r="C105" t="s">
        <v>403</v>
      </c>
      <c r="D105" s="34">
        <v>9269</v>
      </c>
      <c r="G105" t="s">
        <v>402</v>
      </c>
      <c r="H105" t="s">
        <v>1168</v>
      </c>
      <c r="I105" s="34">
        <v>157517</v>
      </c>
      <c r="J105" s="34">
        <v>77673</v>
      </c>
      <c r="K105" s="34">
        <v>26513</v>
      </c>
      <c r="L105" s="34">
        <v>53331</v>
      </c>
    </row>
    <row r="106" spans="2:12" x14ac:dyDescent="0.25">
      <c r="B106" t="s">
        <v>404</v>
      </c>
      <c r="C106" t="s">
        <v>405</v>
      </c>
      <c r="D106" s="34">
        <v>18380</v>
      </c>
      <c r="G106" t="s">
        <v>404</v>
      </c>
      <c r="H106" t="s">
        <v>1169</v>
      </c>
      <c r="I106" s="34">
        <v>395787</v>
      </c>
      <c r="J106" s="34">
        <v>263185</v>
      </c>
      <c r="K106" s="34">
        <v>50694</v>
      </c>
      <c r="L106" s="34">
        <v>81908</v>
      </c>
    </row>
    <row r="107" spans="2:12" x14ac:dyDescent="0.25">
      <c r="B107" t="s">
        <v>406</v>
      </c>
      <c r="C107" t="s">
        <v>407</v>
      </c>
      <c r="D107" s="34">
        <v>8253</v>
      </c>
      <c r="G107" t="s">
        <v>406</v>
      </c>
      <c r="H107" t="s">
        <v>1170</v>
      </c>
      <c r="I107" s="34">
        <v>391569</v>
      </c>
      <c r="J107" s="34">
        <v>286397</v>
      </c>
      <c r="K107" s="34">
        <v>21390</v>
      </c>
      <c r="L107" s="34">
        <v>83782</v>
      </c>
    </row>
    <row r="108" spans="2:12" x14ac:dyDescent="0.25">
      <c r="B108" t="s">
        <v>408</v>
      </c>
      <c r="C108" t="s">
        <v>409</v>
      </c>
      <c r="D108" s="34">
        <v>8828</v>
      </c>
      <c r="G108" t="s">
        <v>408</v>
      </c>
      <c r="H108" t="s">
        <v>1171</v>
      </c>
      <c r="I108" s="34">
        <v>2339442</v>
      </c>
      <c r="J108" s="34">
        <v>1846322</v>
      </c>
      <c r="K108" s="34">
        <v>-24531</v>
      </c>
      <c r="L108" s="34">
        <v>517651</v>
      </c>
    </row>
    <row r="109" spans="2:12" x14ac:dyDescent="0.25">
      <c r="B109" t="s">
        <v>410</v>
      </c>
      <c r="C109" t="s">
        <v>411</v>
      </c>
      <c r="D109" s="34">
        <v>39168</v>
      </c>
      <c r="G109" t="s">
        <v>410</v>
      </c>
      <c r="H109" t="s">
        <v>1172</v>
      </c>
      <c r="I109" s="34">
        <v>731280</v>
      </c>
      <c r="J109" s="34">
        <v>469030</v>
      </c>
      <c r="K109" s="34">
        <v>-6001</v>
      </c>
      <c r="L109" s="34">
        <v>268250</v>
      </c>
    </row>
    <row r="110" spans="2:12" x14ac:dyDescent="0.25">
      <c r="B110" t="s">
        <v>412</v>
      </c>
      <c r="C110" t="s">
        <v>413</v>
      </c>
      <c r="D110" s="34">
        <v>28288</v>
      </c>
      <c r="G110" t="s">
        <v>412</v>
      </c>
      <c r="H110" t="s">
        <v>1173</v>
      </c>
      <c r="I110" s="34">
        <v>673658</v>
      </c>
      <c r="J110" s="34">
        <v>409923</v>
      </c>
      <c r="K110" s="34" t="s">
        <v>1183</v>
      </c>
      <c r="L110" s="34">
        <v>263735</v>
      </c>
    </row>
    <row r="111" spans="2:12" x14ac:dyDescent="0.25">
      <c r="B111" t="s">
        <v>414</v>
      </c>
      <c r="C111" t="s">
        <v>415</v>
      </c>
      <c r="D111" s="34">
        <v>27221</v>
      </c>
      <c r="G111" t="s">
        <v>414</v>
      </c>
      <c r="H111" t="s">
        <v>1174</v>
      </c>
      <c r="I111" s="34">
        <v>57621</v>
      </c>
      <c r="J111" s="34">
        <v>59107</v>
      </c>
      <c r="K111" s="34">
        <v>-6001</v>
      </c>
      <c r="L111" s="34">
        <v>4515</v>
      </c>
    </row>
    <row r="112" spans="2:12" x14ac:dyDescent="0.25">
      <c r="B112" t="s">
        <v>416</v>
      </c>
      <c r="C112" t="s">
        <v>417</v>
      </c>
      <c r="D112" s="34">
        <v>4004</v>
      </c>
      <c r="G112" t="s">
        <v>416</v>
      </c>
      <c r="H112" t="s">
        <v>1175</v>
      </c>
      <c r="I112" s="34">
        <v>1608162</v>
      </c>
      <c r="J112" s="34">
        <v>1377292</v>
      </c>
      <c r="K112" s="34">
        <v>-18530</v>
      </c>
      <c r="L112" s="34">
        <v>249400</v>
      </c>
    </row>
    <row r="113" spans="2:12" x14ac:dyDescent="0.25">
      <c r="B113" t="s">
        <v>418</v>
      </c>
      <c r="C113" t="s">
        <v>419</v>
      </c>
      <c r="D113" s="34">
        <v>28050</v>
      </c>
      <c r="G113" t="s">
        <v>418</v>
      </c>
      <c r="H113" t="s">
        <v>1176</v>
      </c>
      <c r="I113" s="34">
        <v>1467317</v>
      </c>
      <c r="J113" s="34">
        <v>1275273</v>
      </c>
      <c r="K113" s="34" t="s">
        <v>1183</v>
      </c>
      <c r="L113" s="34">
        <v>192044</v>
      </c>
    </row>
    <row r="114" spans="2:12" x14ac:dyDescent="0.25">
      <c r="B114" t="s">
        <v>420</v>
      </c>
      <c r="C114" t="s">
        <v>421</v>
      </c>
      <c r="D114" s="34">
        <v>6997</v>
      </c>
      <c r="G114" t="s">
        <v>420</v>
      </c>
      <c r="H114" t="s">
        <v>1177</v>
      </c>
      <c r="I114" s="34">
        <v>140845</v>
      </c>
      <c r="J114" s="34">
        <v>102019</v>
      </c>
      <c r="K114" s="34">
        <v>-18530</v>
      </c>
      <c r="L114" s="34">
        <v>57356</v>
      </c>
    </row>
    <row r="115" spans="2:12" x14ac:dyDescent="0.25">
      <c r="B115" t="s">
        <v>422</v>
      </c>
      <c r="C115" t="s">
        <v>423</v>
      </c>
      <c r="D115" s="34">
        <v>7632</v>
      </c>
      <c r="H115" t="s">
        <v>1178</v>
      </c>
      <c r="I115" s="34"/>
    </row>
    <row r="116" spans="2:12" x14ac:dyDescent="0.25">
      <c r="B116" t="s">
        <v>424</v>
      </c>
      <c r="C116" t="s">
        <v>425</v>
      </c>
      <c r="D116" s="34">
        <v>13831</v>
      </c>
      <c r="G116" t="s">
        <v>422</v>
      </c>
      <c r="H116" t="s">
        <v>1179</v>
      </c>
      <c r="I116" s="34">
        <v>3268592</v>
      </c>
    </row>
    <row r="117" spans="2:12" x14ac:dyDescent="0.25">
      <c r="B117" t="s">
        <v>426</v>
      </c>
      <c r="C117" t="s">
        <v>427</v>
      </c>
      <c r="D117" s="34">
        <v>15876</v>
      </c>
      <c r="G117" t="s">
        <v>424</v>
      </c>
      <c r="H117" t="s">
        <v>1180</v>
      </c>
      <c r="I117" s="34">
        <v>12630266</v>
      </c>
    </row>
    <row r="118" spans="2:12" x14ac:dyDescent="0.25">
      <c r="B118" t="s">
        <v>428</v>
      </c>
      <c r="C118" t="s">
        <v>429</v>
      </c>
      <c r="D118" s="34">
        <v>30700</v>
      </c>
    </row>
    <row r="119" spans="2:12" x14ac:dyDescent="0.25">
      <c r="B119" t="s">
        <v>430</v>
      </c>
      <c r="C119" t="s">
        <v>431</v>
      </c>
      <c r="D119" s="34">
        <v>9198</v>
      </c>
    </row>
    <row r="120" spans="2:12" x14ac:dyDescent="0.25">
      <c r="B120" t="s">
        <v>432</v>
      </c>
      <c r="C120" t="s">
        <v>433</v>
      </c>
      <c r="D120" s="34">
        <v>28981</v>
      </c>
    </row>
    <row r="121" spans="2:12" x14ac:dyDescent="0.25">
      <c r="B121" t="s">
        <v>434</v>
      </c>
      <c r="C121" t="s">
        <v>435</v>
      </c>
      <c r="D121" s="34">
        <v>21607</v>
      </c>
    </row>
    <row r="122" spans="2:12" x14ac:dyDescent="0.25">
      <c r="B122" t="s">
        <v>436</v>
      </c>
      <c r="C122" t="s">
        <v>437</v>
      </c>
      <c r="D122" s="34">
        <v>6176</v>
      </c>
    </row>
    <row r="123" spans="2:12" x14ac:dyDescent="0.25">
      <c r="B123" t="s">
        <v>438</v>
      </c>
      <c r="C123" t="s">
        <v>439</v>
      </c>
      <c r="D123" s="34">
        <v>26748</v>
      </c>
    </row>
    <row r="124" spans="2:12" x14ac:dyDescent="0.25">
      <c r="B124" t="s">
        <v>440</v>
      </c>
      <c r="C124" t="s">
        <v>441</v>
      </c>
      <c r="D124" s="34">
        <v>4893</v>
      </c>
    </row>
    <row r="125" spans="2:12" x14ac:dyDescent="0.25">
      <c r="B125" t="s">
        <v>442</v>
      </c>
      <c r="C125" t="s">
        <v>443</v>
      </c>
      <c r="D125" s="34">
        <v>2064</v>
      </c>
    </row>
    <row r="126" spans="2:12" x14ac:dyDescent="0.25">
      <c r="B126" t="s">
        <v>444</v>
      </c>
      <c r="C126" t="s">
        <v>445</v>
      </c>
      <c r="D126" s="34">
        <v>21334</v>
      </c>
    </row>
    <row r="127" spans="2:12" x14ac:dyDescent="0.25">
      <c r="B127" t="s">
        <v>446</v>
      </c>
      <c r="C127" t="s">
        <v>447</v>
      </c>
      <c r="D127" s="34">
        <v>4558</v>
      </c>
    </row>
    <row r="128" spans="2:12" x14ac:dyDescent="0.25">
      <c r="B128" t="s">
        <v>448</v>
      </c>
      <c r="C128" t="s">
        <v>449</v>
      </c>
      <c r="D128" s="34">
        <v>32747</v>
      </c>
    </row>
    <row r="129" spans="2:4" x14ac:dyDescent="0.25">
      <c r="B129" t="s">
        <v>450</v>
      </c>
      <c r="C129" t="s">
        <v>451</v>
      </c>
      <c r="D129" s="34">
        <v>6678</v>
      </c>
    </row>
    <row r="130" spans="2:4" x14ac:dyDescent="0.25">
      <c r="B130" t="s">
        <v>452</v>
      </c>
      <c r="C130" t="s">
        <v>453</v>
      </c>
      <c r="D130" s="34">
        <v>6497</v>
      </c>
    </row>
    <row r="131" spans="2:4" x14ac:dyDescent="0.25">
      <c r="B131" t="s">
        <v>454</v>
      </c>
      <c r="C131" t="s">
        <v>455</v>
      </c>
      <c r="D131" s="34">
        <v>8423</v>
      </c>
    </row>
    <row r="132" spans="2:4" x14ac:dyDescent="0.25">
      <c r="B132" t="s">
        <v>456</v>
      </c>
      <c r="C132" t="s">
        <v>457</v>
      </c>
      <c r="D132" s="34">
        <v>8202</v>
      </c>
    </row>
    <row r="133" spans="2:4" x14ac:dyDescent="0.25">
      <c r="B133" t="s">
        <v>458</v>
      </c>
      <c r="C133" t="s">
        <v>459</v>
      </c>
      <c r="D133" s="34">
        <v>9125</v>
      </c>
    </row>
    <row r="134" spans="2:4" x14ac:dyDescent="0.25">
      <c r="B134" t="s">
        <v>460</v>
      </c>
      <c r="C134" t="s">
        <v>461</v>
      </c>
      <c r="D134" s="34">
        <v>15140</v>
      </c>
    </row>
    <row r="135" spans="2:4" x14ac:dyDescent="0.25">
      <c r="B135" t="s">
        <v>462</v>
      </c>
      <c r="C135" t="s">
        <v>463</v>
      </c>
      <c r="D135" s="34">
        <v>3683</v>
      </c>
    </row>
    <row r="136" spans="2:4" x14ac:dyDescent="0.25">
      <c r="B136" t="s">
        <v>464</v>
      </c>
      <c r="C136" t="s">
        <v>465</v>
      </c>
      <c r="D136" s="34">
        <v>4321</v>
      </c>
    </row>
    <row r="137" spans="2:4" x14ac:dyDescent="0.25">
      <c r="B137" t="s">
        <v>466</v>
      </c>
      <c r="C137" t="s">
        <v>467</v>
      </c>
      <c r="D137" s="34">
        <v>27555</v>
      </c>
    </row>
    <row r="138" spans="2:4" x14ac:dyDescent="0.25">
      <c r="B138" t="s">
        <v>468</v>
      </c>
      <c r="C138" t="s">
        <v>469</v>
      </c>
      <c r="D138" s="34">
        <v>10106</v>
      </c>
    </row>
    <row r="139" spans="2:4" x14ac:dyDescent="0.25">
      <c r="B139" t="s">
        <v>470</v>
      </c>
      <c r="C139" t="s">
        <v>471</v>
      </c>
      <c r="D139" s="34">
        <v>16822</v>
      </c>
    </row>
    <row r="140" spans="2:4" x14ac:dyDescent="0.25">
      <c r="B140" t="s">
        <v>472</v>
      </c>
      <c r="C140" t="s">
        <v>473</v>
      </c>
      <c r="D140" s="34">
        <v>27754</v>
      </c>
    </row>
    <row r="141" spans="2:4" x14ac:dyDescent="0.25">
      <c r="B141" t="s">
        <v>474</v>
      </c>
      <c r="C141" t="s">
        <v>475</v>
      </c>
      <c r="D141" s="34">
        <v>3250</v>
      </c>
    </row>
    <row r="142" spans="2:4" x14ac:dyDescent="0.25">
      <c r="B142" t="s">
        <v>476</v>
      </c>
      <c r="C142" t="s">
        <v>477</v>
      </c>
      <c r="D142" s="34">
        <v>5866</v>
      </c>
    </row>
    <row r="143" spans="2:4" x14ac:dyDescent="0.25">
      <c r="B143" t="s">
        <v>478</v>
      </c>
      <c r="C143" t="s">
        <v>479</v>
      </c>
      <c r="D143" s="34">
        <v>2845</v>
      </c>
    </row>
    <row r="144" spans="2:4" x14ac:dyDescent="0.25">
      <c r="B144" t="s">
        <v>480</v>
      </c>
      <c r="C144" t="s">
        <v>481</v>
      </c>
      <c r="D144" s="34">
        <v>22220</v>
      </c>
    </row>
    <row r="145" spans="2:4" x14ac:dyDescent="0.25">
      <c r="B145" t="s">
        <v>482</v>
      </c>
      <c r="C145" t="s">
        <v>483</v>
      </c>
      <c r="D145" s="34">
        <v>11611</v>
      </c>
    </row>
    <row r="146" spans="2:4" x14ac:dyDescent="0.25">
      <c r="B146" t="s">
        <v>484</v>
      </c>
      <c r="C146" t="s">
        <v>485</v>
      </c>
      <c r="D146" s="34">
        <v>12846</v>
      </c>
    </row>
    <row r="147" spans="2:4" x14ac:dyDescent="0.25">
      <c r="B147" t="s">
        <v>486</v>
      </c>
      <c r="C147" t="s">
        <v>487</v>
      </c>
      <c r="D147" s="34">
        <v>8291</v>
      </c>
    </row>
    <row r="148" spans="2:4" x14ac:dyDescent="0.25">
      <c r="B148" t="s">
        <v>488</v>
      </c>
      <c r="C148" t="s">
        <v>489</v>
      </c>
      <c r="D148" s="34">
        <v>10778</v>
      </c>
    </row>
    <row r="149" spans="2:4" x14ac:dyDescent="0.25">
      <c r="B149" t="s">
        <v>490</v>
      </c>
      <c r="C149" t="s">
        <v>491</v>
      </c>
      <c r="D149" s="34">
        <v>11850</v>
      </c>
    </row>
    <row r="150" spans="2:4" x14ac:dyDescent="0.25">
      <c r="B150" t="s">
        <v>492</v>
      </c>
      <c r="C150" t="s">
        <v>493</v>
      </c>
      <c r="D150" s="34">
        <v>33887</v>
      </c>
    </row>
    <row r="151" spans="2:4" x14ac:dyDescent="0.25">
      <c r="B151" t="s">
        <v>494</v>
      </c>
      <c r="C151" t="s">
        <v>495</v>
      </c>
      <c r="D151" s="34">
        <v>6694</v>
      </c>
    </row>
    <row r="152" spans="2:4" x14ac:dyDescent="0.25">
      <c r="B152" t="s">
        <v>496</v>
      </c>
      <c r="C152" t="s">
        <v>497</v>
      </c>
      <c r="D152" s="34">
        <v>57088</v>
      </c>
    </row>
    <row r="153" spans="2:4" x14ac:dyDescent="0.25">
      <c r="B153" t="s">
        <v>498</v>
      </c>
      <c r="C153" t="s">
        <v>499</v>
      </c>
      <c r="D153" s="34">
        <v>20663</v>
      </c>
    </row>
    <row r="154" spans="2:4" x14ac:dyDescent="0.25">
      <c r="B154" t="s">
        <v>500</v>
      </c>
      <c r="C154" t="s">
        <v>501</v>
      </c>
      <c r="D154" s="34">
        <v>32586</v>
      </c>
    </row>
    <row r="155" spans="2:4" x14ac:dyDescent="0.25">
      <c r="B155" t="s">
        <v>502</v>
      </c>
      <c r="C155" t="s">
        <v>503</v>
      </c>
      <c r="D155" s="34">
        <v>28912</v>
      </c>
    </row>
    <row r="156" spans="2:4" x14ac:dyDescent="0.25">
      <c r="B156" t="s">
        <v>504</v>
      </c>
      <c r="C156" t="s">
        <v>505</v>
      </c>
      <c r="D156" s="34">
        <v>47917</v>
      </c>
    </row>
    <row r="157" spans="2:4" x14ac:dyDescent="0.25">
      <c r="B157" t="s">
        <v>506</v>
      </c>
      <c r="C157" t="s">
        <v>507</v>
      </c>
      <c r="D157" s="34">
        <v>2618</v>
      </c>
    </row>
    <row r="158" spans="2:4" x14ac:dyDescent="0.25">
      <c r="B158" t="s">
        <v>508</v>
      </c>
      <c r="C158" t="s">
        <v>509</v>
      </c>
      <c r="D158" s="34">
        <v>11888</v>
      </c>
    </row>
    <row r="159" spans="2:4" x14ac:dyDescent="0.25">
      <c r="B159" t="s">
        <v>510</v>
      </c>
      <c r="C159" t="s">
        <v>511</v>
      </c>
      <c r="D159" s="34">
        <v>5417</v>
      </c>
    </row>
    <row r="160" spans="2:4" x14ac:dyDescent="0.25">
      <c r="B160" t="s">
        <v>512</v>
      </c>
      <c r="C160" t="s">
        <v>513</v>
      </c>
      <c r="D160" s="34">
        <v>11523</v>
      </c>
    </row>
    <row r="161" spans="2:4" x14ac:dyDescent="0.25">
      <c r="B161" t="s">
        <v>514</v>
      </c>
      <c r="C161" t="s">
        <v>515</v>
      </c>
      <c r="D161" s="34">
        <v>17491</v>
      </c>
    </row>
    <row r="162" spans="2:4" x14ac:dyDescent="0.25">
      <c r="B162" t="s">
        <v>516</v>
      </c>
      <c r="C162" t="s">
        <v>517</v>
      </c>
      <c r="D162" s="34">
        <v>10002</v>
      </c>
    </row>
    <row r="163" spans="2:4" x14ac:dyDescent="0.25">
      <c r="B163" t="s">
        <v>518</v>
      </c>
      <c r="C163" t="s">
        <v>519</v>
      </c>
      <c r="D163" s="34">
        <v>12072</v>
      </c>
    </row>
    <row r="164" spans="2:4" x14ac:dyDescent="0.25">
      <c r="B164" t="s">
        <v>520</v>
      </c>
      <c r="C164" t="s">
        <v>521</v>
      </c>
      <c r="D164" s="34">
        <v>2914</v>
      </c>
    </row>
    <row r="165" spans="2:4" x14ac:dyDescent="0.25">
      <c r="B165" t="s">
        <v>522</v>
      </c>
      <c r="C165" t="s">
        <v>523</v>
      </c>
      <c r="D165" s="34">
        <v>2916</v>
      </c>
    </row>
    <row r="166" spans="2:4" x14ac:dyDescent="0.25">
      <c r="B166" t="s">
        <v>524</v>
      </c>
      <c r="C166" t="s">
        <v>525</v>
      </c>
      <c r="D166" s="34">
        <v>1052</v>
      </c>
    </row>
    <row r="167" spans="2:4" x14ac:dyDescent="0.25">
      <c r="B167" t="s">
        <v>526</v>
      </c>
      <c r="C167" t="s">
        <v>527</v>
      </c>
      <c r="D167" s="34">
        <v>11324</v>
      </c>
    </row>
    <row r="168" spans="2:4" x14ac:dyDescent="0.25">
      <c r="B168" t="s">
        <v>528</v>
      </c>
      <c r="C168" t="s">
        <v>529</v>
      </c>
      <c r="D168" s="34">
        <v>3539</v>
      </c>
    </row>
    <row r="169" spans="2:4" x14ac:dyDescent="0.25">
      <c r="B169" t="s">
        <v>530</v>
      </c>
      <c r="C169" t="s">
        <v>531</v>
      </c>
      <c r="D169" s="34">
        <v>4775</v>
      </c>
    </row>
    <row r="170" spans="2:4" x14ac:dyDescent="0.25">
      <c r="B170" t="s">
        <v>532</v>
      </c>
      <c r="C170" t="s">
        <v>533</v>
      </c>
      <c r="D170" s="34">
        <v>3881</v>
      </c>
    </row>
    <row r="171" spans="2:4" x14ac:dyDescent="0.25">
      <c r="B171" t="s">
        <v>534</v>
      </c>
      <c r="C171" t="s">
        <v>535</v>
      </c>
      <c r="D171" s="34">
        <v>3862</v>
      </c>
    </row>
    <row r="172" spans="2:4" x14ac:dyDescent="0.25">
      <c r="B172" t="s">
        <v>536</v>
      </c>
      <c r="C172" t="s">
        <v>537</v>
      </c>
      <c r="D172" s="34">
        <v>5125</v>
      </c>
    </row>
    <row r="173" spans="2:4" x14ac:dyDescent="0.25">
      <c r="B173" t="s">
        <v>538</v>
      </c>
      <c r="C173" t="s">
        <v>539</v>
      </c>
      <c r="D173" s="34">
        <v>5491</v>
      </c>
    </row>
    <row r="174" spans="2:4" x14ac:dyDescent="0.25">
      <c r="B174" t="s">
        <v>540</v>
      </c>
      <c r="C174" t="s">
        <v>541</v>
      </c>
      <c r="D174" s="34">
        <v>10506</v>
      </c>
    </row>
    <row r="175" spans="2:4" x14ac:dyDescent="0.25">
      <c r="B175" t="s">
        <v>542</v>
      </c>
      <c r="C175" t="s">
        <v>543</v>
      </c>
      <c r="D175" s="34">
        <v>11675</v>
      </c>
    </row>
    <row r="176" spans="2:4" x14ac:dyDescent="0.25">
      <c r="B176" t="s">
        <v>544</v>
      </c>
      <c r="C176" t="s">
        <v>545</v>
      </c>
      <c r="D176" s="34">
        <v>10352</v>
      </c>
    </row>
    <row r="177" spans="2:4" x14ac:dyDescent="0.25">
      <c r="B177" t="s">
        <v>546</v>
      </c>
      <c r="C177" t="s">
        <v>547</v>
      </c>
      <c r="D177" s="34">
        <v>8071</v>
      </c>
    </row>
    <row r="178" spans="2:4" x14ac:dyDescent="0.25">
      <c r="B178" t="s">
        <v>548</v>
      </c>
      <c r="C178" t="s">
        <v>549</v>
      </c>
      <c r="D178" s="34">
        <v>3739</v>
      </c>
    </row>
    <row r="179" spans="2:4" x14ac:dyDescent="0.25">
      <c r="B179" t="s">
        <v>550</v>
      </c>
      <c r="C179" t="s">
        <v>551</v>
      </c>
      <c r="D179" s="34">
        <v>14491</v>
      </c>
    </row>
    <row r="180" spans="2:4" x14ac:dyDescent="0.25">
      <c r="B180" t="s">
        <v>552</v>
      </c>
      <c r="C180" t="s">
        <v>553</v>
      </c>
      <c r="D180" s="34">
        <v>13999</v>
      </c>
    </row>
    <row r="181" spans="2:4" x14ac:dyDescent="0.25">
      <c r="B181" t="s">
        <v>554</v>
      </c>
      <c r="C181" t="s">
        <v>555</v>
      </c>
      <c r="D181" s="34">
        <v>3310</v>
      </c>
    </row>
    <row r="182" spans="2:4" x14ac:dyDescent="0.25">
      <c r="B182" t="s">
        <v>556</v>
      </c>
      <c r="C182" t="s">
        <v>557</v>
      </c>
      <c r="D182" s="34">
        <v>10808</v>
      </c>
    </row>
    <row r="183" spans="2:4" x14ac:dyDescent="0.25">
      <c r="B183" t="s">
        <v>558</v>
      </c>
      <c r="C183" t="s">
        <v>559</v>
      </c>
      <c r="D183" s="34">
        <v>67427</v>
      </c>
    </row>
    <row r="184" spans="2:4" x14ac:dyDescent="0.25">
      <c r="B184" t="s">
        <v>560</v>
      </c>
      <c r="C184" t="s">
        <v>561</v>
      </c>
      <c r="D184" s="34">
        <v>267597</v>
      </c>
    </row>
    <row r="185" spans="2:4" x14ac:dyDescent="0.25">
      <c r="B185" t="s">
        <v>562</v>
      </c>
      <c r="C185" t="s">
        <v>563</v>
      </c>
      <c r="D185" s="34">
        <v>35528</v>
      </c>
    </row>
    <row r="186" spans="2:4" x14ac:dyDescent="0.25">
      <c r="B186" t="s">
        <v>564</v>
      </c>
      <c r="C186" t="s">
        <v>565</v>
      </c>
      <c r="D186" s="34">
        <v>14072</v>
      </c>
    </row>
    <row r="187" spans="2:4" x14ac:dyDescent="0.25">
      <c r="B187" t="s">
        <v>566</v>
      </c>
      <c r="C187" t="s">
        <v>567</v>
      </c>
      <c r="D187" s="34">
        <v>10276</v>
      </c>
    </row>
    <row r="188" spans="2:4" x14ac:dyDescent="0.25">
      <c r="B188" t="s">
        <v>568</v>
      </c>
      <c r="C188" t="s">
        <v>569</v>
      </c>
      <c r="D188" s="34">
        <v>4256</v>
      </c>
    </row>
    <row r="189" spans="2:4" x14ac:dyDescent="0.25">
      <c r="B189" t="s">
        <v>570</v>
      </c>
      <c r="C189" t="s">
        <v>571</v>
      </c>
      <c r="D189" s="34">
        <v>14299</v>
      </c>
    </row>
    <row r="190" spans="2:4" x14ac:dyDescent="0.25">
      <c r="B190" t="s">
        <v>572</v>
      </c>
      <c r="C190" t="s">
        <v>573</v>
      </c>
      <c r="D190" s="34">
        <v>34899</v>
      </c>
    </row>
    <row r="191" spans="2:4" x14ac:dyDescent="0.25">
      <c r="B191" t="s">
        <v>574</v>
      </c>
      <c r="C191" t="s">
        <v>575</v>
      </c>
      <c r="D191" s="34">
        <v>25253</v>
      </c>
    </row>
    <row r="192" spans="2:4" x14ac:dyDescent="0.25">
      <c r="B192" t="s">
        <v>576</v>
      </c>
      <c r="C192" t="s">
        <v>577</v>
      </c>
      <c r="D192" s="34">
        <v>38361</v>
      </c>
    </row>
    <row r="193" spans="2:4" x14ac:dyDescent="0.25">
      <c r="B193" t="s">
        <v>578</v>
      </c>
      <c r="C193" t="s">
        <v>579</v>
      </c>
      <c r="D193" s="34">
        <v>32361</v>
      </c>
    </row>
    <row r="194" spans="2:4" x14ac:dyDescent="0.25">
      <c r="B194" t="s">
        <v>580</v>
      </c>
      <c r="C194" t="s">
        <v>581</v>
      </c>
      <c r="D194" s="34">
        <v>37764</v>
      </c>
    </row>
    <row r="195" spans="2:4" x14ac:dyDescent="0.25">
      <c r="B195" t="s">
        <v>582</v>
      </c>
      <c r="C195" t="s">
        <v>583</v>
      </c>
      <c r="D195" s="34">
        <v>68959</v>
      </c>
    </row>
    <row r="196" spans="2:4" x14ac:dyDescent="0.25">
      <c r="B196" t="s">
        <v>584</v>
      </c>
      <c r="C196" t="s">
        <v>585</v>
      </c>
      <c r="D196" s="34">
        <v>26026</v>
      </c>
    </row>
    <row r="197" spans="2:4" x14ac:dyDescent="0.25">
      <c r="B197" t="s">
        <v>586</v>
      </c>
      <c r="C197" t="s">
        <v>587</v>
      </c>
      <c r="D197" s="34">
        <v>137534</v>
      </c>
    </row>
    <row r="198" spans="2:4" x14ac:dyDescent="0.25">
      <c r="B198" t="s">
        <v>588</v>
      </c>
      <c r="C198" t="s">
        <v>589</v>
      </c>
      <c r="D198" s="34">
        <v>50032</v>
      </c>
    </row>
    <row r="199" spans="2:4" x14ac:dyDescent="0.25">
      <c r="B199" t="s">
        <v>590</v>
      </c>
      <c r="C199" t="s">
        <v>591</v>
      </c>
      <c r="D199" s="34">
        <v>40127</v>
      </c>
    </row>
    <row r="200" spans="2:4" x14ac:dyDescent="0.25">
      <c r="B200" t="s">
        <v>592</v>
      </c>
      <c r="C200" t="s">
        <v>593</v>
      </c>
      <c r="D200" s="34">
        <v>21738</v>
      </c>
    </row>
    <row r="201" spans="2:4" x14ac:dyDescent="0.25">
      <c r="B201" t="s">
        <v>594</v>
      </c>
      <c r="C201" t="s">
        <v>595</v>
      </c>
      <c r="D201" s="34">
        <v>5902</v>
      </c>
    </row>
    <row r="202" spans="2:4" x14ac:dyDescent="0.25">
      <c r="B202" t="s">
        <v>596</v>
      </c>
      <c r="C202" t="s">
        <v>597</v>
      </c>
      <c r="D202" s="34">
        <v>21968</v>
      </c>
    </row>
    <row r="203" spans="2:4" x14ac:dyDescent="0.25">
      <c r="B203" t="s">
        <v>598</v>
      </c>
      <c r="C203" t="s">
        <v>599</v>
      </c>
      <c r="D203" s="34">
        <v>26079</v>
      </c>
    </row>
    <row r="204" spans="2:4" x14ac:dyDescent="0.25">
      <c r="B204" t="s">
        <v>600</v>
      </c>
      <c r="C204" t="s">
        <v>601</v>
      </c>
      <c r="D204" s="34">
        <v>9645</v>
      </c>
    </row>
    <row r="205" spans="2:4" x14ac:dyDescent="0.25">
      <c r="B205" t="s">
        <v>602</v>
      </c>
      <c r="C205" t="s">
        <v>603</v>
      </c>
      <c r="D205" s="34">
        <v>6712</v>
      </c>
    </row>
    <row r="206" spans="2:4" x14ac:dyDescent="0.25">
      <c r="B206" t="s">
        <v>604</v>
      </c>
      <c r="C206" t="s">
        <v>605</v>
      </c>
      <c r="D206" s="34">
        <v>4176</v>
      </c>
    </row>
    <row r="207" spans="2:4" x14ac:dyDescent="0.25">
      <c r="B207" t="s">
        <v>606</v>
      </c>
      <c r="C207" t="s">
        <v>607</v>
      </c>
      <c r="D207" s="34">
        <v>9213</v>
      </c>
    </row>
    <row r="208" spans="2:4" x14ac:dyDescent="0.25">
      <c r="B208" t="s">
        <v>608</v>
      </c>
      <c r="C208" t="s">
        <v>609</v>
      </c>
      <c r="D208" s="34">
        <v>15041</v>
      </c>
    </row>
    <row r="209" spans="2:4" x14ac:dyDescent="0.25">
      <c r="B209" t="s">
        <v>610</v>
      </c>
      <c r="C209" t="s">
        <v>611</v>
      </c>
      <c r="D209" s="34">
        <v>11419</v>
      </c>
    </row>
    <row r="210" spans="2:4" x14ac:dyDescent="0.25">
      <c r="B210" t="s">
        <v>612</v>
      </c>
      <c r="C210" t="s">
        <v>613</v>
      </c>
      <c r="D210" s="34">
        <v>4252</v>
      </c>
    </row>
    <row r="211" spans="2:4" x14ac:dyDescent="0.25">
      <c r="B211" t="s">
        <v>614</v>
      </c>
      <c r="C211" t="s">
        <v>615</v>
      </c>
      <c r="D211" s="34">
        <v>4806</v>
      </c>
    </row>
    <row r="212" spans="2:4" x14ac:dyDescent="0.25">
      <c r="B212" t="s">
        <v>616</v>
      </c>
      <c r="C212" t="s">
        <v>617</v>
      </c>
      <c r="D212" s="34">
        <v>3237</v>
      </c>
    </row>
    <row r="213" spans="2:4" x14ac:dyDescent="0.25">
      <c r="B213" t="s">
        <v>618</v>
      </c>
      <c r="C213" t="s">
        <v>619</v>
      </c>
      <c r="D213" s="34">
        <v>7431</v>
      </c>
    </row>
    <row r="214" spans="2:4" x14ac:dyDescent="0.25">
      <c r="B214" t="s">
        <v>620</v>
      </c>
      <c r="C214" t="s">
        <v>621</v>
      </c>
      <c r="D214" s="34">
        <v>17274</v>
      </c>
    </row>
    <row r="215" spans="2:4" x14ac:dyDescent="0.25">
      <c r="B215" t="s">
        <v>622</v>
      </c>
      <c r="C215" t="s">
        <v>623</v>
      </c>
      <c r="D215" s="34">
        <v>10328</v>
      </c>
    </row>
    <row r="216" spans="2:4" x14ac:dyDescent="0.25">
      <c r="B216" t="s">
        <v>624</v>
      </c>
      <c r="C216" t="s">
        <v>625</v>
      </c>
      <c r="D216" s="34">
        <v>43172</v>
      </c>
    </row>
    <row r="217" spans="2:4" x14ac:dyDescent="0.25">
      <c r="B217" t="s">
        <v>626</v>
      </c>
      <c r="C217" t="s">
        <v>627</v>
      </c>
      <c r="D217" s="34">
        <v>36144</v>
      </c>
    </row>
    <row r="218" spans="2:4" x14ac:dyDescent="0.25">
      <c r="B218" t="s">
        <v>628</v>
      </c>
      <c r="C218" t="s">
        <v>629</v>
      </c>
      <c r="D218" s="34">
        <v>4994</v>
      </c>
    </row>
    <row r="219" spans="2:4" x14ac:dyDescent="0.25">
      <c r="B219" t="s">
        <v>630</v>
      </c>
      <c r="C219" t="s">
        <v>631</v>
      </c>
      <c r="D219" s="34">
        <v>8110</v>
      </c>
    </row>
    <row r="220" spans="2:4" x14ac:dyDescent="0.25">
      <c r="B220" t="s">
        <v>632</v>
      </c>
      <c r="C220" t="s">
        <v>633</v>
      </c>
      <c r="D220" s="34">
        <v>5774</v>
      </c>
    </row>
    <row r="221" spans="2:4" x14ac:dyDescent="0.25">
      <c r="B221" t="s">
        <v>634</v>
      </c>
      <c r="C221" t="s">
        <v>635</v>
      </c>
      <c r="D221" s="34">
        <v>8080</v>
      </c>
    </row>
    <row r="222" spans="2:4" x14ac:dyDescent="0.25">
      <c r="B222" t="s">
        <v>636</v>
      </c>
      <c r="C222" t="s">
        <v>637</v>
      </c>
      <c r="D222" s="34">
        <v>10355</v>
      </c>
    </row>
    <row r="223" spans="2:4" x14ac:dyDescent="0.25">
      <c r="B223" t="s">
        <v>638</v>
      </c>
      <c r="C223" t="s">
        <v>639</v>
      </c>
      <c r="D223" s="34">
        <v>1624</v>
      </c>
    </row>
    <row r="224" spans="2:4" x14ac:dyDescent="0.25">
      <c r="B224" t="s">
        <v>640</v>
      </c>
      <c r="C224" t="s">
        <v>641</v>
      </c>
      <c r="D224" s="34">
        <v>3179</v>
      </c>
    </row>
    <row r="225" spans="2:4" x14ac:dyDescent="0.25">
      <c r="B225" t="s">
        <v>642</v>
      </c>
      <c r="C225" t="s">
        <v>643</v>
      </c>
      <c r="D225" s="34">
        <v>13946</v>
      </c>
    </row>
    <row r="226" spans="2:4" x14ac:dyDescent="0.25">
      <c r="B226" t="s">
        <v>644</v>
      </c>
      <c r="C226" t="s">
        <v>645</v>
      </c>
      <c r="D226" s="34">
        <v>30899</v>
      </c>
    </row>
    <row r="227" spans="2:4" x14ac:dyDescent="0.25">
      <c r="B227" t="s">
        <v>646</v>
      </c>
      <c r="C227" t="s">
        <v>647</v>
      </c>
      <c r="D227" s="34">
        <v>22672</v>
      </c>
    </row>
    <row r="228" spans="2:4" x14ac:dyDescent="0.25">
      <c r="B228" t="s">
        <v>648</v>
      </c>
      <c r="C228" t="s">
        <v>649</v>
      </c>
      <c r="D228" s="34">
        <v>34308</v>
      </c>
    </row>
    <row r="229" spans="2:4" x14ac:dyDescent="0.25">
      <c r="B229" t="s">
        <v>650</v>
      </c>
      <c r="C229" t="s">
        <v>651</v>
      </c>
      <c r="D229" s="34">
        <v>19639</v>
      </c>
    </row>
    <row r="230" spans="2:4" x14ac:dyDescent="0.25">
      <c r="B230" t="s">
        <v>652</v>
      </c>
      <c r="C230" t="s">
        <v>653</v>
      </c>
      <c r="D230" s="34">
        <v>10510</v>
      </c>
    </row>
    <row r="231" spans="2:4" x14ac:dyDescent="0.25">
      <c r="B231" t="s">
        <v>654</v>
      </c>
      <c r="C231" t="s">
        <v>655</v>
      </c>
      <c r="D231" s="34">
        <v>12012</v>
      </c>
    </row>
    <row r="232" spans="2:4" x14ac:dyDescent="0.25">
      <c r="B232" t="s">
        <v>656</v>
      </c>
      <c r="C232" t="s">
        <v>657</v>
      </c>
      <c r="D232" s="34">
        <v>35390</v>
      </c>
    </row>
    <row r="233" spans="2:4" x14ac:dyDescent="0.25">
      <c r="B233" t="s">
        <v>658</v>
      </c>
      <c r="C233" t="s">
        <v>659</v>
      </c>
      <c r="D233" s="34">
        <v>9839</v>
      </c>
    </row>
    <row r="234" spans="2:4" x14ac:dyDescent="0.25">
      <c r="B234" t="s">
        <v>660</v>
      </c>
      <c r="C234" t="s">
        <v>661</v>
      </c>
      <c r="D234" s="34">
        <v>34461</v>
      </c>
    </row>
    <row r="235" spans="2:4" x14ac:dyDescent="0.25">
      <c r="B235" t="s">
        <v>662</v>
      </c>
      <c r="C235" t="s">
        <v>663</v>
      </c>
      <c r="D235" s="34">
        <v>32490</v>
      </c>
    </row>
    <row r="236" spans="2:4" x14ac:dyDescent="0.25">
      <c r="B236" t="s">
        <v>664</v>
      </c>
      <c r="C236" t="s">
        <v>665</v>
      </c>
      <c r="D236" s="34">
        <v>35271</v>
      </c>
    </row>
    <row r="237" spans="2:4" x14ac:dyDescent="0.25">
      <c r="B237" t="s">
        <v>183</v>
      </c>
      <c r="C237" t="s">
        <v>666</v>
      </c>
      <c r="D237" s="34">
        <v>44820</v>
      </c>
    </row>
    <row r="238" spans="2:4" x14ac:dyDescent="0.25">
      <c r="B238" t="s">
        <v>667</v>
      </c>
      <c r="C238" t="s">
        <v>668</v>
      </c>
      <c r="D238" s="34">
        <v>24834</v>
      </c>
    </row>
    <row r="239" spans="2:4" x14ac:dyDescent="0.25">
      <c r="B239" t="s">
        <v>669</v>
      </c>
      <c r="C239" t="s">
        <v>670</v>
      </c>
      <c r="D239" s="34">
        <v>42935</v>
      </c>
    </row>
    <row r="240" spans="2:4" x14ac:dyDescent="0.25">
      <c r="B240" t="s">
        <v>671</v>
      </c>
      <c r="C240" t="s">
        <v>672</v>
      </c>
      <c r="D240" s="34">
        <v>7409</v>
      </c>
    </row>
    <row r="241" spans="2:4" x14ac:dyDescent="0.25">
      <c r="B241" t="s">
        <v>673</v>
      </c>
      <c r="C241" t="s">
        <v>674</v>
      </c>
      <c r="D241" s="34">
        <v>63516</v>
      </c>
    </row>
    <row r="242" spans="2:4" x14ac:dyDescent="0.25">
      <c r="B242" t="s">
        <v>675</v>
      </c>
      <c r="C242" t="s">
        <v>676</v>
      </c>
      <c r="D242" s="34">
        <v>151763</v>
      </c>
    </row>
    <row r="243" spans="2:4" x14ac:dyDescent="0.25">
      <c r="B243" t="s">
        <v>677</v>
      </c>
      <c r="C243" t="s">
        <v>678</v>
      </c>
      <c r="D243" s="34">
        <v>13437</v>
      </c>
    </row>
    <row r="244" spans="2:4" x14ac:dyDescent="0.25">
      <c r="B244" t="s">
        <v>679</v>
      </c>
      <c r="C244" t="s">
        <v>680</v>
      </c>
      <c r="D244" s="34">
        <v>41588</v>
      </c>
    </row>
    <row r="245" spans="2:4" x14ac:dyDescent="0.25">
      <c r="B245" t="s">
        <v>681</v>
      </c>
      <c r="C245" t="s">
        <v>682</v>
      </c>
      <c r="D245" s="34">
        <v>28299</v>
      </c>
    </row>
    <row r="246" spans="2:4" x14ac:dyDescent="0.25">
      <c r="B246" t="s">
        <v>683</v>
      </c>
      <c r="C246" t="s">
        <v>684</v>
      </c>
      <c r="D246" s="34">
        <v>35923</v>
      </c>
    </row>
    <row r="247" spans="2:4" x14ac:dyDescent="0.25">
      <c r="B247" t="s">
        <v>685</v>
      </c>
      <c r="C247" t="s">
        <v>686</v>
      </c>
      <c r="D247" s="34">
        <v>13989</v>
      </c>
    </row>
    <row r="248" spans="2:4" x14ac:dyDescent="0.25">
      <c r="B248" t="s">
        <v>687</v>
      </c>
      <c r="C248" t="s">
        <v>688</v>
      </c>
      <c r="D248" s="34">
        <v>10059</v>
      </c>
    </row>
    <row r="249" spans="2:4" x14ac:dyDescent="0.25">
      <c r="B249" t="s">
        <v>689</v>
      </c>
      <c r="C249" t="s">
        <v>690</v>
      </c>
      <c r="D249" s="34">
        <v>18967</v>
      </c>
    </row>
    <row r="250" spans="2:4" x14ac:dyDescent="0.25">
      <c r="B250" t="s">
        <v>691</v>
      </c>
      <c r="C250" t="s">
        <v>692</v>
      </c>
      <c r="D250" s="34">
        <v>26996</v>
      </c>
    </row>
    <row r="251" spans="2:4" x14ac:dyDescent="0.25">
      <c r="B251" t="s">
        <v>693</v>
      </c>
      <c r="C251" t="s">
        <v>694</v>
      </c>
      <c r="D251" s="34">
        <v>47738</v>
      </c>
    </row>
    <row r="252" spans="2:4" x14ac:dyDescent="0.25">
      <c r="B252" t="s">
        <v>695</v>
      </c>
      <c r="C252" t="s">
        <v>696</v>
      </c>
      <c r="D252" s="34">
        <v>33801</v>
      </c>
    </row>
    <row r="253" spans="2:4" x14ac:dyDescent="0.25">
      <c r="B253" t="s">
        <v>697</v>
      </c>
      <c r="C253" t="s">
        <v>698</v>
      </c>
      <c r="D253" s="34">
        <v>20987</v>
      </c>
    </row>
    <row r="254" spans="2:4" x14ac:dyDescent="0.25">
      <c r="B254" t="s">
        <v>699</v>
      </c>
      <c r="C254" t="s">
        <v>700</v>
      </c>
      <c r="D254" s="34">
        <v>17027</v>
      </c>
    </row>
    <row r="255" spans="2:4" x14ac:dyDescent="0.25">
      <c r="B255" t="s">
        <v>701</v>
      </c>
      <c r="C255" t="s">
        <v>702</v>
      </c>
      <c r="D255" s="34">
        <v>55533</v>
      </c>
    </row>
    <row r="256" spans="2:4" x14ac:dyDescent="0.25">
      <c r="B256" t="s">
        <v>703</v>
      </c>
      <c r="C256" t="s">
        <v>704</v>
      </c>
      <c r="D256" s="34">
        <v>7797</v>
      </c>
    </row>
    <row r="257" spans="2:4" x14ac:dyDescent="0.25">
      <c r="B257" t="s">
        <v>705</v>
      </c>
      <c r="C257" t="s">
        <v>706</v>
      </c>
      <c r="D257" s="34">
        <v>13469</v>
      </c>
    </row>
    <row r="258" spans="2:4" x14ac:dyDescent="0.25">
      <c r="B258" t="s">
        <v>707</v>
      </c>
      <c r="C258" t="s">
        <v>708</v>
      </c>
      <c r="D258" s="34">
        <v>7913</v>
      </c>
    </row>
    <row r="259" spans="2:4" x14ac:dyDescent="0.25">
      <c r="B259" t="s">
        <v>709</v>
      </c>
      <c r="C259" t="s">
        <v>710</v>
      </c>
      <c r="D259" s="34">
        <v>9793</v>
      </c>
    </row>
    <row r="260" spans="2:4" x14ac:dyDescent="0.25">
      <c r="B260" t="s">
        <v>711</v>
      </c>
      <c r="C260" t="s">
        <v>712</v>
      </c>
      <c r="D260" s="34">
        <v>4432</v>
      </c>
    </row>
    <row r="261" spans="2:4" x14ac:dyDescent="0.25">
      <c r="B261" t="s">
        <v>713</v>
      </c>
      <c r="C261" t="s">
        <v>714</v>
      </c>
      <c r="D261" s="34">
        <v>10139</v>
      </c>
    </row>
    <row r="262" spans="2:4" x14ac:dyDescent="0.25">
      <c r="B262" t="s">
        <v>715</v>
      </c>
      <c r="C262" t="s">
        <v>716</v>
      </c>
      <c r="D262" s="34">
        <v>11575</v>
      </c>
    </row>
    <row r="263" spans="2:4" x14ac:dyDescent="0.25">
      <c r="B263" t="s">
        <v>717</v>
      </c>
      <c r="C263" t="s">
        <v>718</v>
      </c>
      <c r="D263" s="34">
        <v>7059</v>
      </c>
    </row>
    <row r="264" spans="2:4" x14ac:dyDescent="0.25">
      <c r="B264" t="s">
        <v>719</v>
      </c>
      <c r="C264" t="s">
        <v>720</v>
      </c>
      <c r="D264" s="34">
        <v>6202</v>
      </c>
    </row>
    <row r="265" spans="2:4" x14ac:dyDescent="0.25">
      <c r="B265" t="s">
        <v>721</v>
      </c>
      <c r="C265" t="s">
        <v>722</v>
      </c>
      <c r="D265" s="34">
        <v>44437</v>
      </c>
    </row>
    <row r="266" spans="2:4" x14ac:dyDescent="0.25">
      <c r="B266" t="s">
        <v>723</v>
      </c>
      <c r="C266" t="s">
        <v>724</v>
      </c>
      <c r="D266" s="34">
        <v>29952</v>
      </c>
    </row>
    <row r="267" spans="2:4" x14ac:dyDescent="0.25">
      <c r="B267" t="s">
        <v>725</v>
      </c>
      <c r="C267" t="s">
        <v>726</v>
      </c>
      <c r="D267" s="34">
        <v>59159</v>
      </c>
    </row>
    <row r="268" spans="2:4" x14ac:dyDescent="0.25">
      <c r="B268" t="s">
        <v>727</v>
      </c>
      <c r="C268" t="s">
        <v>728</v>
      </c>
      <c r="D268" s="34">
        <v>20873</v>
      </c>
    </row>
    <row r="269" spans="2:4" x14ac:dyDescent="0.25">
      <c r="B269" t="s">
        <v>729</v>
      </c>
      <c r="C269" t="s">
        <v>730</v>
      </c>
      <c r="D269" s="34">
        <v>6152</v>
      </c>
    </row>
    <row r="270" spans="2:4" x14ac:dyDescent="0.25">
      <c r="B270" t="s">
        <v>731</v>
      </c>
      <c r="C270" t="s">
        <v>732</v>
      </c>
      <c r="D270" s="34">
        <v>11383</v>
      </c>
    </row>
    <row r="271" spans="2:4" x14ac:dyDescent="0.25">
      <c r="B271" t="s">
        <v>733</v>
      </c>
      <c r="C271" t="s">
        <v>734</v>
      </c>
      <c r="D271" s="34">
        <v>4732</v>
      </c>
    </row>
    <row r="272" spans="2:4" x14ac:dyDescent="0.25">
      <c r="B272" t="s">
        <v>735</v>
      </c>
      <c r="C272" t="s">
        <v>736</v>
      </c>
      <c r="D272" s="34">
        <v>78433</v>
      </c>
    </row>
    <row r="273" spans="2:4" x14ac:dyDescent="0.25">
      <c r="B273" t="s">
        <v>737</v>
      </c>
      <c r="C273" t="s">
        <v>738</v>
      </c>
      <c r="D273" s="34">
        <v>3763</v>
      </c>
    </row>
    <row r="274" spans="2:4" x14ac:dyDescent="0.25">
      <c r="B274" t="s">
        <v>739</v>
      </c>
      <c r="C274" t="s">
        <v>740</v>
      </c>
      <c r="D274" s="34">
        <v>457760</v>
      </c>
    </row>
    <row r="275" spans="2:4" x14ac:dyDescent="0.25">
      <c r="B275" t="s">
        <v>741</v>
      </c>
      <c r="C275" t="s">
        <v>742</v>
      </c>
      <c r="D275" s="34">
        <v>13419</v>
      </c>
    </row>
    <row r="276" spans="2:4" x14ac:dyDescent="0.25">
      <c r="B276" t="s">
        <v>743</v>
      </c>
      <c r="C276" t="s">
        <v>744</v>
      </c>
      <c r="D276" s="34">
        <v>9115</v>
      </c>
    </row>
    <row r="277" spans="2:4" x14ac:dyDescent="0.25">
      <c r="B277" t="s">
        <v>745</v>
      </c>
      <c r="C277" t="s">
        <v>746</v>
      </c>
      <c r="D277" s="34">
        <v>20551</v>
      </c>
    </row>
    <row r="278" spans="2:4" x14ac:dyDescent="0.25">
      <c r="B278" t="s">
        <v>747</v>
      </c>
      <c r="C278" s="35" t="s">
        <v>748</v>
      </c>
      <c r="D278" s="34">
        <v>49895</v>
      </c>
    </row>
    <row r="279" spans="2:4" x14ac:dyDescent="0.25">
      <c r="B279" t="s">
        <v>749</v>
      </c>
      <c r="C279" s="35" t="s">
        <v>750</v>
      </c>
      <c r="D279" s="34">
        <v>7020</v>
      </c>
    </row>
    <row r="280" spans="2:4" x14ac:dyDescent="0.25">
      <c r="B280" t="s">
        <v>751</v>
      </c>
      <c r="C280" s="35" t="s">
        <v>752</v>
      </c>
      <c r="D280" s="34">
        <v>6964</v>
      </c>
    </row>
    <row r="281" spans="2:4" x14ac:dyDescent="0.25">
      <c r="B281" t="s">
        <v>753</v>
      </c>
      <c r="C281" s="35" t="s">
        <v>754</v>
      </c>
      <c r="D281" s="34">
        <v>31879</v>
      </c>
    </row>
    <row r="282" spans="2:4" x14ac:dyDescent="0.25">
      <c r="B282" t="s">
        <v>755</v>
      </c>
      <c r="C282" s="35" t="s">
        <v>756</v>
      </c>
      <c r="D282" s="34">
        <v>117887</v>
      </c>
    </row>
    <row r="283" spans="2:4" x14ac:dyDescent="0.25">
      <c r="B283" t="s">
        <v>757</v>
      </c>
      <c r="C283" s="35" t="s">
        <v>758</v>
      </c>
      <c r="D283" s="34">
        <v>85442</v>
      </c>
    </row>
    <row r="284" spans="2:4" x14ac:dyDescent="0.25">
      <c r="B284" t="s">
        <v>759</v>
      </c>
      <c r="C284" s="35" t="s">
        <v>760</v>
      </c>
      <c r="D284" s="34">
        <v>14641</v>
      </c>
    </row>
    <row r="285" spans="2:4" x14ac:dyDescent="0.25">
      <c r="B285" t="s">
        <v>761</v>
      </c>
      <c r="C285" s="36" t="s">
        <v>762</v>
      </c>
      <c r="D285" s="34">
        <v>14749</v>
      </c>
    </row>
    <row r="286" spans="2:4" x14ac:dyDescent="0.25">
      <c r="B286" t="s">
        <v>763</v>
      </c>
      <c r="C286" s="36" t="s">
        <v>764</v>
      </c>
      <c r="D286" s="34">
        <v>208145</v>
      </c>
    </row>
    <row r="287" spans="2:4" x14ac:dyDescent="0.25">
      <c r="B287" t="s">
        <v>765</v>
      </c>
      <c r="C287" s="36" t="s">
        <v>766</v>
      </c>
      <c r="D287" s="34">
        <v>15995</v>
      </c>
    </row>
    <row r="288" spans="2:4" x14ac:dyDescent="0.25">
      <c r="B288" t="s">
        <v>767</v>
      </c>
      <c r="C288" s="36" t="s">
        <v>768</v>
      </c>
      <c r="D288" s="34">
        <v>30712</v>
      </c>
    </row>
    <row r="289" spans="2:4" x14ac:dyDescent="0.25">
      <c r="B289" t="s">
        <v>769</v>
      </c>
      <c r="C289" s="35" t="s">
        <v>770</v>
      </c>
      <c r="D289" s="34">
        <v>19911</v>
      </c>
    </row>
    <row r="290" spans="2:4" x14ac:dyDescent="0.25">
      <c r="B290" t="s">
        <v>771</v>
      </c>
      <c r="C290" s="35" t="s">
        <v>772</v>
      </c>
      <c r="D290" s="34">
        <v>15067</v>
      </c>
    </row>
    <row r="291" spans="2:4" x14ac:dyDescent="0.25">
      <c r="B291" t="s">
        <v>773</v>
      </c>
      <c r="C291" s="35" t="s">
        <v>774</v>
      </c>
      <c r="D291" s="34">
        <v>27773</v>
      </c>
    </row>
    <row r="292" spans="2:4" x14ac:dyDescent="0.25">
      <c r="B292" t="s">
        <v>775</v>
      </c>
      <c r="C292" s="35" t="s">
        <v>776</v>
      </c>
      <c r="D292" s="34">
        <v>12847</v>
      </c>
    </row>
    <row r="293" spans="2:4" x14ac:dyDescent="0.25">
      <c r="B293" t="s">
        <v>777</v>
      </c>
      <c r="C293" s="35" t="s">
        <v>778</v>
      </c>
      <c r="D293" s="34">
        <v>38140</v>
      </c>
    </row>
    <row r="294" spans="2:4" x14ac:dyDescent="0.25">
      <c r="B294" t="s">
        <v>779</v>
      </c>
      <c r="C294" s="35" t="s">
        <v>780</v>
      </c>
      <c r="D294" s="34">
        <v>42475</v>
      </c>
    </row>
    <row r="295" spans="2:4" x14ac:dyDescent="0.25">
      <c r="B295" t="s">
        <v>781</v>
      </c>
      <c r="C295" s="35" t="s">
        <v>782</v>
      </c>
      <c r="D295" s="34">
        <v>5006</v>
      </c>
    </row>
    <row r="296" spans="2:4" x14ac:dyDescent="0.25">
      <c r="B296" t="s">
        <v>783</v>
      </c>
      <c r="C296" s="35" t="s">
        <v>784</v>
      </c>
      <c r="D296" s="34">
        <v>40978</v>
      </c>
    </row>
    <row r="297" spans="2:4" x14ac:dyDescent="0.25">
      <c r="B297" t="s">
        <v>785</v>
      </c>
      <c r="C297" t="s">
        <v>786</v>
      </c>
      <c r="D297" s="34">
        <v>40444</v>
      </c>
    </row>
    <row r="298" spans="2:4" x14ac:dyDescent="0.25">
      <c r="B298" t="s">
        <v>787</v>
      </c>
      <c r="C298" t="s">
        <v>788</v>
      </c>
      <c r="D298" s="34">
        <v>17753</v>
      </c>
    </row>
    <row r="299" spans="2:4" x14ac:dyDescent="0.25">
      <c r="B299" t="s">
        <v>789</v>
      </c>
      <c r="C299" t="s">
        <v>790</v>
      </c>
      <c r="D299" s="34">
        <v>3844</v>
      </c>
    </row>
    <row r="300" spans="2:4" x14ac:dyDescent="0.25">
      <c r="B300" t="s">
        <v>791</v>
      </c>
      <c r="C300" t="s">
        <v>792</v>
      </c>
      <c r="D300" s="34">
        <v>8354</v>
      </c>
    </row>
    <row r="301" spans="2:4" x14ac:dyDescent="0.25">
      <c r="B301" t="s">
        <v>793</v>
      </c>
      <c r="C301" t="s">
        <v>794</v>
      </c>
      <c r="D301" s="34">
        <v>10613</v>
      </c>
    </row>
    <row r="302" spans="2:4" x14ac:dyDescent="0.25">
      <c r="B302" t="s">
        <v>795</v>
      </c>
      <c r="C302" t="s">
        <v>796</v>
      </c>
      <c r="D302" s="34">
        <v>11961</v>
      </c>
    </row>
    <row r="303" spans="2:4" x14ac:dyDescent="0.25">
      <c r="B303" t="s">
        <v>797</v>
      </c>
      <c r="C303" t="s">
        <v>798</v>
      </c>
      <c r="D303" s="34">
        <v>96787</v>
      </c>
    </row>
    <row r="304" spans="2:4" x14ac:dyDescent="0.25">
      <c r="B304" t="s">
        <v>799</v>
      </c>
      <c r="C304" t="s">
        <v>800</v>
      </c>
      <c r="D304" s="34">
        <v>20488</v>
      </c>
    </row>
    <row r="305" spans="2:4" x14ac:dyDescent="0.25">
      <c r="B305" t="s">
        <v>801</v>
      </c>
      <c r="C305" t="s">
        <v>802</v>
      </c>
      <c r="D305" s="34">
        <v>5369</v>
      </c>
    </row>
    <row r="306" spans="2:4" x14ac:dyDescent="0.25">
      <c r="B306" t="s">
        <v>803</v>
      </c>
      <c r="C306" t="s">
        <v>804</v>
      </c>
      <c r="D306" s="34">
        <v>17928</v>
      </c>
    </row>
    <row r="307" spans="2:4" x14ac:dyDescent="0.25">
      <c r="B307" t="s">
        <v>805</v>
      </c>
      <c r="C307" t="s">
        <v>806</v>
      </c>
      <c r="D307" s="34">
        <v>124484</v>
      </c>
    </row>
    <row r="308" spans="2:4" x14ac:dyDescent="0.25">
      <c r="B308" t="s">
        <v>807</v>
      </c>
      <c r="C308" t="s">
        <v>808</v>
      </c>
      <c r="D308" s="34">
        <v>219053</v>
      </c>
    </row>
    <row r="309" spans="2:4" x14ac:dyDescent="0.25">
      <c r="B309" t="s">
        <v>809</v>
      </c>
      <c r="C309" t="s">
        <v>810</v>
      </c>
      <c r="D309" s="34">
        <v>171121</v>
      </c>
    </row>
    <row r="310" spans="2:4" x14ac:dyDescent="0.25">
      <c r="B310" t="s">
        <v>811</v>
      </c>
      <c r="C310" t="s">
        <v>812</v>
      </c>
      <c r="D310" s="34">
        <v>179070</v>
      </c>
    </row>
    <row r="311" spans="2:4" x14ac:dyDescent="0.25">
      <c r="B311" t="s">
        <v>813</v>
      </c>
      <c r="C311" t="s">
        <v>814</v>
      </c>
      <c r="D311" s="34">
        <v>242634</v>
      </c>
    </row>
    <row r="312" spans="2:4" x14ac:dyDescent="0.25">
      <c r="B312" t="s">
        <v>815</v>
      </c>
      <c r="C312" t="s">
        <v>816</v>
      </c>
      <c r="D312" s="34">
        <v>176440</v>
      </c>
    </row>
    <row r="313" spans="2:4" x14ac:dyDescent="0.25">
      <c r="B313" t="s">
        <v>817</v>
      </c>
      <c r="C313" t="s">
        <v>818</v>
      </c>
      <c r="D313" s="34">
        <v>148392</v>
      </c>
    </row>
    <row r="314" spans="2:4" x14ac:dyDescent="0.25">
      <c r="B314" t="s">
        <v>819</v>
      </c>
      <c r="C314" t="s">
        <v>820</v>
      </c>
      <c r="D314" s="34">
        <v>146367</v>
      </c>
    </row>
    <row r="315" spans="2:4" x14ac:dyDescent="0.25">
      <c r="B315" t="s">
        <v>821</v>
      </c>
      <c r="C315" t="s">
        <v>822</v>
      </c>
      <c r="D315" s="34">
        <v>322061</v>
      </c>
    </row>
    <row r="316" spans="2:4" x14ac:dyDescent="0.25">
      <c r="B316" t="s">
        <v>823</v>
      </c>
      <c r="C316" t="s">
        <v>824</v>
      </c>
      <c r="D316" s="34">
        <v>83011</v>
      </c>
    </row>
    <row r="317" spans="2:4" x14ac:dyDescent="0.25">
      <c r="B317" t="s">
        <v>825</v>
      </c>
      <c r="C317" t="s">
        <v>826</v>
      </c>
      <c r="D317" s="34">
        <v>38123</v>
      </c>
    </row>
    <row r="318" spans="2:4" x14ac:dyDescent="0.25">
      <c r="B318" t="s">
        <v>827</v>
      </c>
      <c r="C318" t="s">
        <v>828</v>
      </c>
      <c r="D318" s="34">
        <v>279078</v>
      </c>
    </row>
    <row r="319" spans="2:4" x14ac:dyDescent="0.25">
      <c r="B319" t="s">
        <v>829</v>
      </c>
      <c r="C319" t="s">
        <v>830</v>
      </c>
      <c r="D319" s="34">
        <v>227964</v>
      </c>
    </row>
    <row r="320" spans="2:4" x14ac:dyDescent="0.25">
      <c r="B320" t="s">
        <v>831</v>
      </c>
      <c r="C320" t="s">
        <v>832</v>
      </c>
      <c r="D320" s="34">
        <v>230215</v>
      </c>
    </row>
    <row r="321" spans="2:4" x14ac:dyDescent="0.25">
      <c r="B321" t="s">
        <v>833</v>
      </c>
      <c r="C321" t="s">
        <v>834</v>
      </c>
      <c r="D321" s="34">
        <v>140227</v>
      </c>
    </row>
    <row r="322" spans="2:4" x14ac:dyDescent="0.25">
      <c r="B322" t="s">
        <v>835</v>
      </c>
      <c r="C322" t="s">
        <v>836</v>
      </c>
      <c r="D322" s="34">
        <v>101522</v>
      </c>
    </row>
    <row r="323" spans="2:4" x14ac:dyDescent="0.25">
      <c r="B323" t="s">
        <v>837</v>
      </c>
      <c r="C323" t="s">
        <v>838</v>
      </c>
      <c r="D323" s="34">
        <v>92474</v>
      </c>
    </row>
    <row r="324" spans="2:4" x14ac:dyDescent="0.25">
      <c r="B324" t="s">
        <v>839</v>
      </c>
      <c r="C324" t="s">
        <v>840</v>
      </c>
      <c r="D324" s="34">
        <v>137915</v>
      </c>
    </row>
    <row r="325" spans="2:4" x14ac:dyDescent="0.25">
      <c r="B325" t="s">
        <v>841</v>
      </c>
      <c r="C325" t="s">
        <v>842</v>
      </c>
      <c r="D325" s="34">
        <v>229646</v>
      </c>
    </row>
    <row r="326" spans="2:4" x14ac:dyDescent="0.25">
      <c r="B326" t="s">
        <v>843</v>
      </c>
      <c r="C326" t="s">
        <v>844</v>
      </c>
      <c r="D326" s="34">
        <v>57722</v>
      </c>
    </row>
    <row r="327" spans="2:4" x14ac:dyDescent="0.25">
      <c r="B327" t="s">
        <v>845</v>
      </c>
      <c r="C327" t="s">
        <v>846</v>
      </c>
      <c r="D327" s="34">
        <v>35581</v>
      </c>
    </row>
    <row r="328" spans="2:4" x14ac:dyDescent="0.25">
      <c r="B328" t="s">
        <v>847</v>
      </c>
      <c r="C328" t="s">
        <v>848</v>
      </c>
      <c r="D328" s="34">
        <v>43933</v>
      </c>
    </row>
    <row r="329" spans="2:4" x14ac:dyDescent="0.25">
      <c r="B329" t="s">
        <v>849</v>
      </c>
      <c r="C329" t="s">
        <v>850</v>
      </c>
      <c r="D329" s="34">
        <v>68922</v>
      </c>
    </row>
    <row r="330" spans="2:4" x14ac:dyDescent="0.25">
      <c r="B330" t="s">
        <v>851</v>
      </c>
      <c r="C330" t="s">
        <v>852</v>
      </c>
      <c r="D330" s="34">
        <v>211318</v>
      </c>
    </row>
    <row r="331" spans="2:4" x14ac:dyDescent="0.25">
      <c r="B331" t="s">
        <v>853</v>
      </c>
      <c r="C331" t="s">
        <v>854</v>
      </c>
      <c r="D331" s="34">
        <v>82025</v>
      </c>
    </row>
    <row r="332" spans="2:4" x14ac:dyDescent="0.25">
      <c r="B332" t="s">
        <v>855</v>
      </c>
      <c r="C332" t="s">
        <v>856</v>
      </c>
      <c r="D332" s="34">
        <v>47194</v>
      </c>
    </row>
    <row r="333" spans="2:4" x14ac:dyDescent="0.25">
      <c r="B333" t="s">
        <v>857</v>
      </c>
      <c r="C333" t="s">
        <v>858</v>
      </c>
      <c r="D333" s="34">
        <v>332550</v>
      </c>
    </row>
    <row r="334" spans="2:4" x14ac:dyDescent="0.25">
      <c r="B334" t="s">
        <v>859</v>
      </c>
      <c r="C334" t="s">
        <v>860</v>
      </c>
      <c r="D334" s="34">
        <v>65769</v>
      </c>
    </row>
    <row r="335" spans="2:4" x14ac:dyDescent="0.25">
      <c r="B335" t="s">
        <v>861</v>
      </c>
      <c r="C335" t="s">
        <v>862</v>
      </c>
      <c r="D335" s="34">
        <v>43699</v>
      </c>
    </row>
    <row r="336" spans="2:4" x14ac:dyDescent="0.25">
      <c r="B336" t="s">
        <v>863</v>
      </c>
      <c r="C336" t="s">
        <v>864</v>
      </c>
      <c r="D336" s="34">
        <v>137453</v>
      </c>
    </row>
    <row r="337" spans="2:4" x14ac:dyDescent="0.25">
      <c r="B337" t="s">
        <v>865</v>
      </c>
      <c r="C337" t="s">
        <v>866</v>
      </c>
      <c r="D337" s="34">
        <v>80430</v>
      </c>
    </row>
    <row r="338" spans="2:4" x14ac:dyDescent="0.25">
      <c r="B338" t="s">
        <v>867</v>
      </c>
      <c r="C338" t="s">
        <v>868</v>
      </c>
      <c r="D338" s="34">
        <v>120074</v>
      </c>
    </row>
    <row r="339" spans="2:4" x14ac:dyDescent="0.25">
      <c r="B339" t="s">
        <v>869</v>
      </c>
      <c r="C339" t="s">
        <v>870</v>
      </c>
      <c r="D339" s="34">
        <v>27110</v>
      </c>
    </row>
    <row r="340" spans="2:4" x14ac:dyDescent="0.25">
      <c r="B340" t="s">
        <v>871</v>
      </c>
      <c r="C340" t="s">
        <v>872</v>
      </c>
      <c r="D340" s="34">
        <v>29340</v>
      </c>
    </row>
    <row r="341" spans="2:4" x14ac:dyDescent="0.25">
      <c r="B341" t="s">
        <v>873</v>
      </c>
      <c r="C341" t="s">
        <v>874</v>
      </c>
      <c r="D341" s="34">
        <v>38375</v>
      </c>
    </row>
    <row r="342" spans="2:4" x14ac:dyDescent="0.25">
      <c r="B342" t="s">
        <v>875</v>
      </c>
      <c r="C342" t="s">
        <v>876</v>
      </c>
      <c r="D342" s="34">
        <v>14438</v>
      </c>
    </row>
    <row r="343" spans="2:4" x14ac:dyDescent="0.25">
      <c r="B343" t="s">
        <v>877</v>
      </c>
      <c r="C343" t="s">
        <v>878</v>
      </c>
      <c r="D343" s="34">
        <v>212383</v>
      </c>
    </row>
    <row r="344" spans="2:4" x14ac:dyDescent="0.25">
      <c r="B344" t="s">
        <v>879</v>
      </c>
      <c r="C344" t="s">
        <v>880</v>
      </c>
      <c r="D344" s="34">
        <v>126697</v>
      </c>
    </row>
    <row r="345" spans="2:4" x14ac:dyDescent="0.25">
      <c r="B345" t="s">
        <v>881</v>
      </c>
      <c r="C345" t="s">
        <v>882</v>
      </c>
      <c r="D345" s="34">
        <v>16643</v>
      </c>
    </row>
    <row r="346" spans="2:4" x14ac:dyDescent="0.25">
      <c r="B346" t="s">
        <v>883</v>
      </c>
      <c r="C346" t="s">
        <v>884</v>
      </c>
      <c r="D346" s="34">
        <v>83920</v>
      </c>
    </row>
    <row r="347" spans="2:4" x14ac:dyDescent="0.25">
      <c r="B347" t="s">
        <v>885</v>
      </c>
      <c r="C347" t="s">
        <v>886</v>
      </c>
      <c r="D347" s="34">
        <v>97373</v>
      </c>
    </row>
    <row r="348" spans="2:4" x14ac:dyDescent="0.25">
      <c r="B348" t="s">
        <v>887</v>
      </c>
      <c r="C348" t="s">
        <v>888</v>
      </c>
      <c r="D348" s="34">
        <v>334092</v>
      </c>
    </row>
    <row r="349" spans="2:4" x14ac:dyDescent="0.25">
      <c r="B349" t="s">
        <v>889</v>
      </c>
      <c r="C349" t="s">
        <v>890</v>
      </c>
      <c r="D349" s="34">
        <v>261627</v>
      </c>
    </row>
    <row r="350" spans="2:4" x14ac:dyDescent="0.25">
      <c r="B350" t="s">
        <v>891</v>
      </c>
      <c r="C350" t="s">
        <v>892</v>
      </c>
      <c r="D350" s="34">
        <v>45066</v>
      </c>
    </row>
    <row r="351" spans="2:4" x14ac:dyDescent="0.25">
      <c r="B351" t="s">
        <v>893</v>
      </c>
      <c r="C351" t="s">
        <v>894</v>
      </c>
      <c r="D351" s="34">
        <v>148620</v>
      </c>
    </row>
    <row r="352" spans="2:4" x14ac:dyDescent="0.25">
      <c r="B352" t="s">
        <v>895</v>
      </c>
      <c r="C352" t="s">
        <v>896</v>
      </c>
      <c r="D352" s="34">
        <v>132937</v>
      </c>
    </row>
    <row r="353" spans="2:4" x14ac:dyDescent="0.25">
      <c r="B353" t="s">
        <v>897</v>
      </c>
      <c r="C353" t="s">
        <v>898</v>
      </c>
      <c r="D353" s="34">
        <v>9245</v>
      </c>
    </row>
    <row r="354" spans="2:4" x14ac:dyDescent="0.25">
      <c r="B354" t="s">
        <v>899</v>
      </c>
      <c r="C354" t="s">
        <v>900</v>
      </c>
      <c r="D354" s="34">
        <v>296293</v>
      </c>
    </row>
    <row r="355" spans="2:4" x14ac:dyDescent="0.25">
      <c r="B355" t="s">
        <v>901</v>
      </c>
      <c r="C355" t="s">
        <v>902</v>
      </c>
      <c r="D355" s="34">
        <v>520425</v>
      </c>
    </row>
    <row r="356" spans="2:4" x14ac:dyDescent="0.25">
      <c r="B356" t="s">
        <v>903</v>
      </c>
      <c r="C356" t="s">
        <v>904</v>
      </c>
      <c r="D356" s="34">
        <v>349439</v>
      </c>
    </row>
    <row r="357" spans="2:4" x14ac:dyDescent="0.25">
      <c r="B357" t="s">
        <v>905</v>
      </c>
      <c r="C357" t="s">
        <v>906</v>
      </c>
      <c r="D357" s="34">
        <v>218793</v>
      </c>
    </row>
    <row r="358" spans="2:4" x14ac:dyDescent="0.25">
      <c r="B358" t="s">
        <v>907</v>
      </c>
      <c r="C358" t="s">
        <v>908</v>
      </c>
      <c r="D358" s="34">
        <v>88034</v>
      </c>
    </row>
    <row r="359" spans="2:4" x14ac:dyDescent="0.25">
      <c r="B359" t="s">
        <v>909</v>
      </c>
      <c r="C359" t="s">
        <v>910</v>
      </c>
      <c r="D359" s="34">
        <v>586732</v>
      </c>
    </row>
    <row r="360" spans="2:4" x14ac:dyDescent="0.25">
      <c r="B360" t="s">
        <v>911</v>
      </c>
      <c r="C360" t="s">
        <v>912</v>
      </c>
      <c r="D360" s="34">
        <v>344723</v>
      </c>
    </row>
    <row r="361" spans="2:4" x14ac:dyDescent="0.25">
      <c r="B361" t="s">
        <v>913</v>
      </c>
      <c r="C361" t="s">
        <v>914</v>
      </c>
      <c r="D361" s="34">
        <v>163544</v>
      </c>
    </row>
    <row r="362" spans="2:4" x14ac:dyDescent="0.25">
      <c r="B362" t="s">
        <v>915</v>
      </c>
      <c r="C362" t="s">
        <v>916</v>
      </c>
      <c r="D362" s="34">
        <v>1416584</v>
      </c>
    </row>
    <row r="363" spans="2:4" x14ac:dyDescent="0.25">
      <c r="B363" t="s">
        <v>917</v>
      </c>
      <c r="C363" t="s">
        <v>918</v>
      </c>
      <c r="D363" s="34">
        <v>530391</v>
      </c>
    </row>
    <row r="364" spans="2:4" x14ac:dyDescent="0.25">
      <c r="B364" t="s">
        <v>919</v>
      </c>
      <c r="C364" t="s">
        <v>920</v>
      </c>
      <c r="D364" s="34">
        <v>1123901</v>
      </c>
    </row>
    <row r="365" spans="2:4" x14ac:dyDescent="0.25">
      <c r="B365" t="s">
        <v>921</v>
      </c>
      <c r="C365" t="s">
        <v>922</v>
      </c>
      <c r="D365" s="34">
        <v>61256</v>
      </c>
    </row>
    <row r="366" spans="2:4" x14ac:dyDescent="0.25">
      <c r="B366" t="s">
        <v>923</v>
      </c>
      <c r="C366" t="s">
        <v>924</v>
      </c>
      <c r="D366" s="34">
        <v>77621</v>
      </c>
    </row>
    <row r="367" spans="2:4" x14ac:dyDescent="0.25">
      <c r="B367" t="s">
        <v>925</v>
      </c>
      <c r="C367" t="s">
        <v>926</v>
      </c>
      <c r="D367" s="34">
        <v>29242</v>
      </c>
    </row>
    <row r="368" spans="2:4" x14ac:dyDescent="0.25">
      <c r="B368" t="s">
        <v>927</v>
      </c>
      <c r="C368" t="s">
        <v>928</v>
      </c>
      <c r="D368" s="34">
        <v>161188</v>
      </c>
    </row>
    <row r="369" spans="2:4" x14ac:dyDescent="0.25">
      <c r="B369" t="s">
        <v>929</v>
      </c>
      <c r="C369" t="s">
        <v>930</v>
      </c>
      <c r="D369" s="34">
        <v>331383</v>
      </c>
    </row>
    <row r="370" spans="2:4" x14ac:dyDescent="0.25">
      <c r="B370" t="s">
        <v>931</v>
      </c>
      <c r="C370" t="s">
        <v>932</v>
      </c>
      <c r="D370" s="34">
        <v>155017</v>
      </c>
    </row>
    <row r="371" spans="2:4" x14ac:dyDescent="0.25">
      <c r="B371" t="s">
        <v>933</v>
      </c>
      <c r="C371" t="s">
        <v>934</v>
      </c>
      <c r="D371" s="34">
        <v>163308</v>
      </c>
    </row>
    <row r="372" spans="2:4" x14ac:dyDescent="0.25">
      <c r="B372" t="s">
        <v>935</v>
      </c>
      <c r="C372" t="s">
        <v>936</v>
      </c>
      <c r="D372" s="34">
        <v>63364</v>
      </c>
    </row>
    <row r="373" spans="2:4" x14ac:dyDescent="0.25">
      <c r="B373" t="s">
        <v>937</v>
      </c>
      <c r="C373" t="s">
        <v>938</v>
      </c>
      <c r="D373" s="34">
        <v>193482</v>
      </c>
    </row>
    <row r="374" spans="2:4" x14ac:dyDescent="0.25">
      <c r="B374" t="s">
        <v>939</v>
      </c>
      <c r="C374" t="s">
        <v>940</v>
      </c>
      <c r="D374" s="34">
        <v>311584</v>
      </c>
    </row>
    <row r="375" spans="2:4" x14ac:dyDescent="0.25">
      <c r="B375" t="s">
        <v>941</v>
      </c>
      <c r="C375" t="s">
        <v>942</v>
      </c>
      <c r="D375" s="34">
        <v>232966</v>
      </c>
    </row>
    <row r="376" spans="2:4" x14ac:dyDescent="0.25">
      <c r="B376" t="s">
        <v>943</v>
      </c>
      <c r="C376" t="s">
        <v>944</v>
      </c>
      <c r="D376" s="34">
        <v>49844</v>
      </c>
    </row>
    <row r="377" spans="2:4" x14ac:dyDescent="0.25">
      <c r="B377" t="s">
        <v>945</v>
      </c>
      <c r="C377" t="s">
        <v>946</v>
      </c>
      <c r="D377" s="34">
        <v>202086</v>
      </c>
    </row>
    <row r="378" spans="2:4" x14ac:dyDescent="0.25">
      <c r="B378" t="s">
        <v>947</v>
      </c>
      <c r="C378" t="s">
        <v>948</v>
      </c>
      <c r="D378" s="34">
        <v>125875</v>
      </c>
    </row>
    <row r="379" spans="2:4" x14ac:dyDescent="0.25">
      <c r="B379" t="s">
        <v>949</v>
      </c>
      <c r="C379" t="s">
        <v>950</v>
      </c>
      <c r="D379" s="34">
        <v>33044</v>
      </c>
    </row>
    <row r="380" spans="2:4" x14ac:dyDescent="0.25">
      <c r="B380" t="s">
        <v>951</v>
      </c>
      <c r="C380" t="s">
        <v>952</v>
      </c>
      <c r="D380" s="34">
        <v>11848</v>
      </c>
    </row>
    <row r="381" spans="2:4" x14ac:dyDescent="0.25">
      <c r="B381" t="s">
        <v>953</v>
      </c>
      <c r="C381" t="s">
        <v>954</v>
      </c>
      <c r="D381" s="34">
        <v>36577</v>
      </c>
    </row>
    <row r="382" spans="2:4" x14ac:dyDescent="0.25">
      <c r="B382" t="s">
        <v>955</v>
      </c>
      <c r="C382" t="s">
        <v>956</v>
      </c>
      <c r="D382" s="34">
        <v>88795</v>
      </c>
    </row>
    <row r="383" spans="2:4" x14ac:dyDescent="0.25">
      <c r="B383" t="s">
        <v>957</v>
      </c>
      <c r="C383" t="s">
        <v>958</v>
      </c>
      <c r="D383" s="34">
        <v>561730</v>
      </c>
    </row>
    <row r="384" spans="2:4" x14ac:dyDescent="0.25">
      <c r="B384" t="s">
        <v>959</v>
      </c>
      <c r="C384" t="s">
        <v>960</v>
      </c>
      <c r="D384" s="34">
        <v>330772</v>
      </c>
    </row>
    <row r="385" spans="2:4" x14ac:dyDescent="0.25">
      <c r="B385" t="s">
        <v>961</v>
      </c>
      <c r="C385" t="s">
        <v>962</v>
      </c>
      <c r="D385" s="34">
        <v>171767</v>
      </c>
    </row>
    <row r="386" spans="2:4" x14ac:dyDescent="0.25">
      <c r="B386" t="s">
        <v>963</v>
      </c>
      <c r="C386" t="s">
        <v>964</v>
      </c>
      <c r="D386" s="34">
        <v>56592</v>
      </c>
    </row>
    <row r="387" spans="2:4" x14ac:dyDescent="0.25">
      <c r="B387" t="s">
        <v>965</v>
      </c>
      <c r="C387" t="s">
        <v>966</v>
      </c>
      <c r="D387" s="34">
        <v>28243</v>
      </c>
    </row>
    <row r="388" spans="2:4" x14ac:dyDescent="0.25">
      <c r="B388" t="s">
        <v>967</v>
      </c>
      <c r="C388" t="s">
        <v>968</v>
      </c>
      <c r="D388" s="34">
        <v>71905</v>
      </c>
    </row>
    <row r="389" spans="2:4" x14ac:dyDescent="0.25">
      <c r="B389" t="s">
        <v>969</v>
      </c>
      <c r="C389" t="s">
        <v>970</v>
      </c>
      <c r="D389" s="34">
        <v>44806</v>
      </c>
    </row>
    <row r="390" spans="2:4" x14ac:dyDescent="0.25">
      <c r="B390" t="s">
        <v>971</v>
      </c>
      <c r="C390" t="s">
        <v>972</v>
      </c>
      <c r="D390" s="34">
        <v>56610</v>
      </c>
    </row>
    <row r="391" spans="2:4" x14ac:dyDescent="0.25">
      <c r="B391" t="s">
        <v>973</v>
      </c>
      <c r="C391" t="s">
        <v>974</v>
      </c>
      <c r="D391" s="34">
        <v>47162</v>
      </c>
    </row>
    <row r="392" spans="2:4" x14ac:dyDescent="0.25">
      <c r="B392" t="s">
        <v>975</v>
      </c>
      <c r="C392" t="s">
        <v>976</v>
      </c>
      <c r="D392" s="34">
        <v>89811</v>
      </c>
    </row>
    <row r="393" spans="2:4" x14ac:dyDescent="0.25">
      <c r="B393" t="s">
        <v>977</v>
      </c>
      <c r="C393" t="s">
        <v>978</v>
      </c>
      <c r="D393" s="34">
        <v>43618</v>
      </c>
    </row>
    <row r="394" spans="2:4" x14ac:dyDescent="0.25">
      <c r="B394" t="s">
        <v>979</v>
      </c>
      <c r="C394" t="s">
        <v>980</v>
      </c>
      <c r="D394" s="34">
        <v>225344</v>
      </c>
    </row>
    <row r="395" spans="2:4" x14ac:dyDescent="0.25">
      <c r="B395" t="s">
        <v>981</v>
      </c>
      <c r="C395" t="s">
        <v>982</v>
      </c>
      <c r="D395" s="34">
        <v>72133</v>
      </c>
    </row>
    <row r="396" spans="2:4" x14ac:dyDescent="0.25">
      <c r="B396" t="s">
        <v>983</v>
      </c>
      <c r="C396" t="s">
        <v>984</v>
      </c>
      <c r="D396" s="34">
        <v>465471</v>
      </c>
    </row>
    <row r="397" spans="2:4" x14ac:dyDescent="0.25">
      <c r="B397" t="s">
        <v>985</v>
      </c>
      <c r="C397" t="s">
        <v>986</v>
      </c>
      <c r="D397" s="34">
        <v>116720</v>
      </c>
    </row>
    <row r="398" spans="2:4" x14ac:dyDescent="0.25">
      <c r="B398" t="s">
        <v>987</v>
      </c>
      <c r="C398" t="s">
        <v>988</v>
      </c>
      <c r="D398" s="34">
        <v>99000</v>
      </c>
    </row>
    <row r="399" spans="2:4" x14ac:dyDescent="0.25">
      <c r="B399" t="s">
        <v>989</v>
      </c>
      <c r="C399" t="s">
        <v>990</v>
      </c>
      <c r="D399" s="34">
        <v>110970</v>
      </c>
    </row>
    <row r="400" spans="2:4" x14ac:dyDescent="0.25">
      <c r="B400" t="s">
        <v>991</v>
      </c>
      <c r="C400" t="s">
        <v>992</v>
      </c>
      <c r="D400" s="34">
        <v>53964</v>
      </c>
    </row>
    <row r="401" spans="2:4" x14ac:dyDescent="0.25">
      <c r="B401" t="s">
        <v>993</v>
      </c>
      <c r="C401" t="s">
        <v>994</v>
      </c>
      <c r="D401" s="34">
        <v>75155</v>
      </c>
    </row>
    <row r="402" spans="2:4" x14ac:dyDescent="0.25">
      <c r="B402" t="s">
        <v>995</v>
      </c>
      <c r="C402" t="s">
        <v>996</v>
      </c>
      <c r="D402" s="34">
        <v>35396</v>
      </c>
    </row>
    <row r="403" spans="2:4" x14ac:dyDescent="0.25">
      <c r="B403" t="s">
        <v>997</v>
      </c>
      <c r="C403" t="s">
        <v>998</v>
      </c>
      <c r="D403" s="34">
        <v>813054</v>
      </c>
    </row>
    <row r="404" spans="2:4" x14ac:dyDescent="0.25">
      <c r="B404" t="s">
        <v>999</v>
      </c>
      <c r="C404" t="s">
        <v>1000</v>
      </c>
      <c r="D404" s="34">
        <v>184319</v>
      </c>
    </row>
    <row r="405" spans="2:4" x14ac:dyDescent="0.25">
      <c r="B405" t="s">
        <v>1001</v>
      </c>
      <c r="C405" t="s">
        <v>1002</v>
      </c>
      <c r="D405" s="34">
        <v>46401</v>
      </c>
    </row>
    <row r="406" spans="2:4" x14ac:dyDescent="0.25">
      <c r="B406" t="s">
        <v>1003</v>
      </c>
      <c r="C406" t="s">
        <v>1004</v>
      </c>
      <c r="D406" s="34">
        <v>93433</v>
      </c>
    </row>
    <row r="407" spans="2:4" x14ac:dyDescent="0.25">
      <c r="B407" t="s">
        <v>1005</v>
      </c>
      <c r="C407" t="s">
        <v>1006</v>
      </c>
      <c r="D407" s="34">
        <v>48681</v>
      </c>
    </row>
    <row r="408" spans="2:4" x14ac:dyDescent="0.25">
      <c r="B408" t="s">
        <v>1007</v>
      </c>
      <c r="C408" t="s">
        <v>1008</v>
      </c>
      <c r="D408" s="34">
        <v>45458</v>
      </c>
    </row>
    <row r="409" spans="2:4" x14ac:dyDescent="0.25">
      <c r="B409" t="s">
        <v>1009</v>
      </c>
      <c r="C409" t="s">
        <v>1010</v>
      </c>
      <c r="D409" s="34">
        <v>22884</v>
      </c>
    </row>
    <row r="410" spans="2:4" x14ac:dyDescent="0.25">
      <c r="B410" t="s">
        <v>1011</v>
      </c>
      <c r="C410" t="s">
        <v>1012</v>
      </c>
      <c r="D410" s="34">
        <v>45096</v>
      </c>
    </row>
    <row r="411" spans="2:4" x14ac:dyDescent="0.25">
      <c r="B411" t="s">
        <v>1013</v>
      </c>
      <c r="C411" t="s">
        <v>1014</v>
      </c>
      <c r="D411" s="34">
        <v>41997</v>
      </c>
    </row>
    <row r="412" spans="2:4" x14ac:dyDescent="0.25">
      <c r="B412" t="s">
        <v>1015</v>
      </c>
      <c r="C412" t="s">
        <v>1016</v>
      </c>
      <c r="D412" s="34">
        <v>44265</v>
      </c>
    </row>
    <row r="413" spans="2:4" x14ac:dyDescent="0.25">
      <c r="B413" t="s">
        <v>1017</v>
      </c>
      <c r="C413" t="s">
        <v>1018</v>
      </c>
      <c r="D413" s="34">
        <v>14730</v>
      </c>
    </row>
    <row r="414" spans="2:4" x14ac:dyDescent="0.25">
      <c r="B414" t="s">
        <v>1019</v>
      </c>
      <c r="C414" t="s">
        <v>1020</v>
      </c>
      <c r="D414" s="34">
        <v>18301</v>
      </c>
    </row>
    <row r="415" spans="2:4" x14ac:dyDescent="0.25">
      <c r="B415" t="s">
        <v>1021</v>
      </c>
      <c r="C415" t="s">
        <v>1022</v>
      </c>
      <c r="D415" s="34">
        <v>35926</v>
      </c>
    </row>
    <row r="416" spans="2:4" x14ac:dyDescent="0.25">
      <c r="B416" t="s">
        <v>1023</v>
      </c>
      <c r="C416" t="s">
        <v>1024</v>
      </c>
      <c r="D416" s="34">
        <v>81758</v>
      </c>
    </row>
    <row r="417" spans="2:4" x14ac:dyDescent="0.25">
      <c r="B417" t="s">
        <v>1025</v>
      </c>
      <c r="C417" t="s">
        <v>1026</v>
      </c>
      <c r="D417" s="34">
        <v>258628</v>
      </c>
    </row>
    <row r="418" spans="2:4" x14ac:dyDescent="0.25">
      <c r="B418" t="s">
        <v>1027</v>
      </c>
      <c r="C418" t="s">
        <v>1028</v>
      </c>
      <c r="D418" s="34">
        <v>336211</v>
      </c>
    </row>
    <row r="419" spans="2:4" x14ac:dyDescent="0.25">
      <c r="B419" t="s">
        <v>1029</v>
      </c>
      <c r="C419" t="s">
        <v>1030</v>
      </c>
      <c r="D419" s="34">
        <v>303694</v>
      </c>
    </row>
    <row r="420" spans="2:4" x14ac:dyDescent="0.25">
      <c r="B420" t="s">
        <v>1031</v>
      </c>
      <c r="C420" t="s">
        <v>1032</v>
      </c>
      <c r="D420" s="34">
        <v>98573</v>
      </c>
    </row>
    <row r="421" spans="2:4" x14ac:dyDescent="0.25">
      <c r="B421" t="s">
        <v>1033</v>
      </c>
      <c r="C421" t="s">
        <v>1034</v>
      </c>
      <c r="D421" s="34">
        <v>120747</v>
      </c>
    </row>
    <row r="422" spans="2:4" x14ac:dyDescent="0.25">
      <c r="B422" t="s">
        <v>1035</v>
      </c>
      <c r="C422" t="s">
        <v>1036</v>
      </c>
      <c r="D422" s="34">
        <v>22166</v>
      </c>
    </row>
    <row r="423" spans="2:4" x14ac:dyDescent="0.25">
      <c r="B423" t="s">
        <v>1037</v>
      </c>
      <c r="C423" t="s">
        <v>1038</v>
      </c>
      <c r="D423" s="34">
        <v>37604</v>
      </c>
    </row>
    <row r="424" spans="2:4" x14ac:dyDescent="0.25">
      <c r="B424" t="s">
        <v>1039</v>
      </c>
      <c r="C424" t="s">
        <v>1040</v>
      </c>
      <c r="D424" s="34">
        <v>22329</v>
      </c>
    </row>
    <row r="425" spans="2:4" x14ac:dyDescent="0.25">
      <c r="B425" t="s">
        <v>1041</v>
      </c>
      <c r="C425" t="s">
        <v>1042</v>
      </c>
      <c r="D425" s="34">
        <v>80111</v>
      </c>
    </row>
    <row r="426" spans="2:4" x14ac:dyDescent="0.25">
      <c r="B426" t="s">
        <v>1043</v>
      </c>
      <c r="C426" t="s">
        <v>1044</v>
      </c>
      <c r="D426" s="34">
        <v>20088</v>
      </c>
    </row>
    <row r="427" spans="2:4" x14ac:dyDescent="0.25">
      <c r="B427" t="s">
        <v>1045</v>
      </c>
      <c r="C427" t="s">
        <v>1046</v>
      </c>
      <c r="D427" s="34">
        <v>28962</v>
      </c>
    </row>
    <row r="428" spans="2:4" x14ac:dyDescent="0.25">
      <c r="B428" t="s">
        <v>1047</v>
      </c>
      <c r="C428" t="s">
        <v>1048</v>
      </c>
      <c r="D428" s="34">
        <v>62899</v>
      </c>
    </row>
    <row r="429" spans="2:4" x14ac:dyDescent="0.25">
      <c r="B429" t="s">
        <v>1049</v>
      </c>
      <c r="C429" t="s">
        <v>1050</v>
      </c>
      <c r="D429" s="34">
        <v>93020</v>
      </c>
    </row>
    <row r="430" spans="2:4" x14ac:dyDescent="0.25">
      <c r="B430" t="s">
        <v>1051</v>
      </c>
      <c r="C430" t="s">
        <v>1052</v>
      </c>
      <c r="D430" s="34">
        <v>57520</v>
      </c>
    </row>
    <row r="431" spans="2:4" x14ac:dyDescent="0.25">
      <c r="B431" t="s">
        <v>1053</v>
      </c>
      <c r="C431" t="s">
        <v>1054</v>
      </c>
      <c r="D431" s="34">
        <v>75682</v>
      </c>
    </row>
    <row r="432" spans="2:4" x14ac:dyDescent="0.25">
      <c r="B432" t="s">
        <v>1055</v>
      </c>
      <c r="C432" t="s">
        <v>1056</v>
      </c>
      <c r="D432" s="34">
        <v>21314</v>
      </c>
    </row>
    <row r="433" spans="2:4" x14ac:dyDescent="0.25">
      <c r="B433" t="s">
        <v>1057</v>
      </c>
      <c r="C433" t="s">
        <v>1058</v>
      </c>
      <c r="D433" s="34">
        <v>613306</v>
      </c>
    </row>
    <row r="434" spans="2:4" x14ac:dyDescent="0.25">
      <c r="B434" t="s">
        <v>1059</v>
      </c>
      <c r="C434" t="s">
        <v>1060</v>
      </c>
      <c r="D434" s="34">
        <v>390322</v>
      </c>
    </row>
    <row r="435" spans="2:4" x14ac:dyDescent="0.25">
      <c r="B435" t="s">
        <v>1061</v>
      </c>
      <c r="C435" t="s">
        <v>1062</v>
      </c>
      <c r="D435" s="34">
        <v>62768</v>
      </c>
    </row>
    <row r="436" spans="2:4" x14ac:dyDescent="0.25">
      <c r="B436" t="s">
        <v>1063</v>
      </c>
      <c r="C436" t="s">
        <v>1064</v>
      </c>
      <c r="D436" s="34">
        <v>13843</v>
      </c>
    </row>
    <row r="437" spans="2:4" x14ac:dyDescent="0.25">
      <c r="B437" t="s">
        <v>1065</v>
      </c>
      <c r="C437" t="s">
        <v>1066</v>
      </c>
      <c r="D437" s="34">
        <v>17451</v>
      </c>
    </row>
    <row r="438" spans="2:4" x14ac:dyDescent="0.25">
      <c r="B438" t="s">
        <v>1067</v>
      </c>
      <c r="C438" t="s">
        <v>1068</v>
      </c>
      <c r="D438" s="34">
        <v>974593</v>
      </c>
    </row>
    <row r="439" spans="2:4" x14ac:dyDescent="0.25">
      <c r="B439" t="s">
        <v>1069</v>
      </c>
      <c r="C439" t="s">
        <v>1070</v>
      </c>
      <c r="D439" s="34">
        <v>286138</v>
      </c>
    </row>
    <row r="440" spans="2:4" x14ac:dyDescent="0.25">
      <c r="B440" t="s">
        <v>1071</v>
      </c>
      <c r="C440" t="s">
        <v>1072</v>
      </c>
      <c r="D440" s="34">
        <v>879668</v>
      </c>
    </row>
    <row r="441" spans="2:4" x14ac:dyDescent="0.25">
      <c r="B441" t="s">
        <v>1073</v>
      </c>
      <c r="C441" t="s">
        <v>1074</v>
      </c>
      <c r="D441" s="34">
        <v>16399</v>
      </c>
    </row>
    <row r="442" spans="2:4" x14ac:dyDescent="0.25">
      <c r="B442" t="s">
        <v>1075</v>
      </c>
      <c r="C442" t="s">
        <v>1076</v>
      </c>
      <c r="D442" s="34">
        <v>62898</v>
      </c>
    </row>
    <row r="443" spans="2:4" x14ac:dyDescent="0.25">
      <c r="B443" t="s">
        <v>1077</v>
      </c>
      <c r="C443" t="s">
        <v>1078</v>
      </c>
      <c r="D443" s="34">
        <v>248131</v>
      </c>
    </row>
  </sheetData>
  <hyperlinks>
    <hyperlink ref="B6" r:id="rId1" xr:uid="{350EB6D2-4E8A-4EFE-B402-EAABE0D875B3}"/>
    <hyperlink ref="B9" r:id="rId2" xr:uid="{185AD9A7-61B3-4DBB-B2E3-B1EFFA210EFB}"/>
    <hyperlink ref="B7" r:id="rId3" xr:uid="{DEE603B4-C494-4347-8CB7-5628B8CB2FE3}"/>
    <hyperlink ref="B8" r:id="rId4" xr:uid="{37EE3DDF-59F4-43F9-8CC8-61251017202E}"/>
  </hyperlinks>
  <pageMargins left="0.7" right="0.7" top="0.75" bottom="0.75" header="0.3" footer="0.3"/>
  <pageSetup orientation="portrait" horizontalDpi="0" verticalDpi="0" r:id="rId5"/>
  <ignoredErrors>
    <ignoredError sqref="D5:E5 E4" numberStoredAsText="1"/>
    <ignoredError sqref="P7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5772A-2990-47B3-99CF-FDF7B4616747}">
  <dimension ref="A1:Z123"/>
  <sheetViews>
    <sheetView tabSelected="1" topLeftCell="I1" zoomScale="90" zoomScaleNormal="90" workbookViewId="0">
      <selection activeCell="M18" sqref="M18"/>
    </sheetView>
  </sheetViews>
  <sheetFormatPr defaultRowHeight="15" x14ac:dyDescent="0.25"/>
  <cols>
    <col min="1" max="1" width="48.28515625" customWidth="1"/>
    <col min="2" max="2" width="21.7109375" customWidth="1"/>
    <col min="3" max="3" width="40.140625" customWidth="1"/>
    <col min="4" max="4" width="20.28515625" customWidth="1"/>
    <col min="5" max="5" width="24.140625" customWidth="1"/>
    <col min="6" max="6" width="21.42578125" customWidth="1"/>
    <col min="7" max="9" width="20.85546875" customWidth="1"/>
    <col min="10" max="10" width="19.85546875" customWidth="1"/>
    <col min="11" max="11" width="23.42578125" customWidth="1"/>
    <col min="12" max="12" width="22.42578125" customWidth="1"/>
    <col min="13" max="13" width="20.28515625" customWidth="1"/>
    <col min="14" max="15" width="18.42578125" customWidth="1"/>
    <col min="16" max="16" width="23" customWidth="1"/>
    <col min="17" max="17" width="20.85546875" customWidth="1"/>
    <col min="18" max="18" width="19.140625" customWidth="1"/>
    <col min="19" max="19" width="16.5703125" customWidth="1"/>
    <col min="26" max="26" width="24.5703125" customWidth="1"/>
  </cols>
  <sheetData>
    <row r="1" spans="1:19" x14ac:dyDescent="0.25">
      <c r="A1" s="1" t="s">
        <v>195</v>
      </c>
    </row>
    <row r="2" spans="1:19" x14ac:dyDescent="0.25">
      <c r="A2" s="22" t="s">
        <v>215</v>
      </c>
    </row>
    <row r="3" spans="1:19" s="23" customFormat="1" ht="30.75" thickBot="1" x14ac:dyDescent="0.3">
      <c r="A3" s="30" t="s">
        <v>234</v>
      </c>
      <c r="B3" s="31" t="s">
        <v>229</v>
      </c>
      <c r="C3" s="30" t="s">
        <v>226</v>
      </c>
      <c r="D3" s="32" t="s">
        <v>189</v>
      </c>
      <c r="E3" s="32" t="s">
        <v>182</v>
      </c>
      <c r="F3" s="33" t="s">
        <v>1079</v>
      </c>
      <c r="G3" s="32" t="s">
        <v>235</v>
      </c>
      <c r="H3" s="32" t="s">
        <v>237</v>
      </c>
      <c r="I3" s="33" t="s">
        <v>236</v>
      </c>
      <c r="J3" s="32" t="s">
        <v>216</v>
      </c>
      <c r="K3" s="32" t="s">
        <v>217</v>
      </c>
      <c r="L3" s="33" t="s">
        <v>230</v>
      </c>
      <c r="M3" s="32" t="s">
        <v>220</v>
      </c>
      <c r="N3" s="32" t="s">
        <v>219</v>
      </c>
      <c r="O3" s="33" t="s">
        <v>231</v>
      </c>
      <c r="P3" s="32" t="s">
        <v>221</v>
      </c>
      <c r="Q3" s="32" t="s">
        <v>222</v>
      </c>
      <c r="R3" s="32" t="s">
        <v>223</v>
      </c>
      <c r="S3" s="33" t="s">
        <v>233</v>
      </c>
    </row>
    <row r="4" spans="1:19" ht="15.75" thickTop="1" x14ac:dyDescent="0.25">
      <c r="A4" s="25" t="s">
        <v>190</v>
      </c>
      <c r="C4" s="25"/>
      <c r="D4" s="20" t="s">
        <v>194</v>
      </c>
      <c r="E4" s="20" t="s">
        <v>183</v>
      </c>
      <c r="F4" s="24">
        <v>212</v>
      </c>
      <c r="G4" s="20" t="s">
        <v>240</v>
      </c>
      <c r="H4" s="20">
        <v>3254</v>
      </c>
      <c r="I4" s="24">
        <v>325</v>
      </c>
      <c r="J4" s="4">
        <v>3272</v>
      </c>
      <c r="K4" s="4" t="s">
        <v>218</v>
      </c>
      <c r="L4" s="27"/>
      <c r="O4" s="25"/>
      <c r="S4" s="25"/>
    </row>
    <row r="5" spans="1:19" x14ac:dyDescent="0.25">
      <c r="A5" s="25" t="s">
        <v>191</v>
      </c>
      <c r="C5" s="25"/>
      <c r="D5" s="20" t="s">
        <v>193</v>
      </c>
      <c r="E5" s="20" t="s">
        <v>192</v>
      </c>
      <c r="F5" s="24" t="s">
        <v>214</v>
      </c>
      <c r="G5" s="20">
        <v>20</v>
      </c>
      <c r="H5" s="20">
        <v>21</v>
      </c>
      <c r="I5" s="24" t="s">
        <v>239</v>
      </c>
      <c r="J5" s="4">
        <v>231</v>
      </c>
      <c r="K5" s="4">
        <v>239</v>
      </c>
      <c r="L5" s="27">
        <v>23</v>
      </c>
      <c r="M5">
        <v>241</v>
      </c>
      <c r="N5">
        <v>242</v>
      </c>
      <c r="O5" s="25">
        <v>24</v>
      </c>
      <c r="P5" s="4">
        <v>351</v>
      </c>
      <c r="Q5" s="4" t="s">
        <v>224</v>
      </c>
      <c r="R5" s="4" t="s">
        <v>225</v>
      </c>
      <c r="S5" s="27" t="s">
        <v>238</v>
      </c>
    </row>
    <row r="6" spans="1:19" x14ac:dyDescent="0.25">
      <c r="A6" s="25" t="s">
        <v>1300</v>
      </c>
      <c r="B6" s="3" t="s">
        <v>196</v>
      </c>
      <c r="C6" s="25" t="s">
        <v>228</v>
      </c>
      <c r="D6">
        <f>O28</f>
        <v>148063</v>
      </c>
      <c r="E6">
        <f>O34</f>
        <v>53591</v>
      </c>
      <c r="F6" s="25"/>
      <c r="G6">
        <f>'OECD EMPN EU'!T15</f>
        <v>1113.4000000000001</v>
      </c>
      <c r="H6">
        <f>'OECD EMPN EU'!S15</f>
        <v>1728.8</v>
      </c>
      <c r="I6" s="25"/>
      <c r="J6">
        <f>Z31/(SUM(Z29:Z31))</f>
        <v>0.23197874321633313</v>
      </c>
      <c r="K6">
        <f>SUM(Z29:Z30)/SUM(Z29:Z31)</f>
        <v>0.76802125678366684</v>
      </c>
      <c r="L6" s="25"/>
      <c r="M6">
        <f>Z36/SUM(Z36:Z37)</f>
        <v>0.63432911997975383</v>
      </c>
      <c r="N6">
        <f>Z37/SUM(Z36:Z37)</f>
        <v>0.36567088002024611</v>
      </c>
      <c r="O6" s="25"/>
      <c r="P6">
        <f>O62</f>
        <v>798544</v>
      </c>
      <c r="Q6">
        <f>O64+O66</f>
        <v>213679</v>
      </c>
      <c r="R6">
        <f>O70+O74+O78+O86</f>
        <v>1226841</v>
      </c>
      <c r="S6" s="25"/>
    </row>
    <row r="7" spans="1:19" x14ac:dyDescent="0.25">
      <c r="A7" s="28" t="s">
        <v>232</v>
      </c>
      <c r="B7" s="3" t="s">
        <v>205</v>
      </c>
      <c r="C7" s="25" t="s">
        <v>227</v>
      </c>
      <c r="D7" s="18">
        <f>P28</f>
        <v>11519410352.717516</v>
      </c>
      <c r="E7" s="18">
        <f>P34</f>
        <v>60687659392.693939</v>
      </c>
      <c r="F7" s="25"/>
      <c r="G7" s="116">
        <f>SUM(C51:C57,C62:C69)*10^6</f>
        <v>515925000000</v>
      </c>
      <c r="H7" s="116">
        <f>SUM(C58:C61)*10^6</f>
        <v>269601000000</v>
      </c>
      <c r="I7" s="25"/>
      <c r="J7" s="130">
        <f>C42*10^6</f>
        <v>25886000000</v>
      </c>
      <c r="K7" s="130">
        <f>SUM(C41,C43:C44)*10^6</f>
        <v>20781000000</v>
      </c>
      <c r="L7" s="25"/>
      <c r="M7" s="130">
        <f>SUM(C45:C46,C49)*10^6</f>
        <v>127020000000</v>
      </c>
      <c r="N7" s="116">
        <f>SUM(C47:C48,C50)*10^6</f>
        <v>38515000000</v>
      </c>
      <c r="O7" s="25"/>
      <c r="P7" s="41">
        <f>P62</f>
        <v>441742765741.36365</v>
      </c>
      <c r="Q7" s="41">
        <f>P64+P66</f>
        <v>125953381999.17664</v>
      </c>
      <c r="R7" s="41">
        <f>P70+P74+P78+P86</f>
        <v>166251493123.47714</v>
      </c>
      <c r="S7" s="25"/>
    </row>
    <row r="8" spans="1:19" x14ac:dyDescent="0.25">
      <c r="A8" s="28" t="s">
        <v>204</v>
      </c>
      <c r="B8" s="3" t="s">
        <v>211</v>
      </c>
      <c r="C8" s="25" t="s">
        <v>212</v>
      </c>
      <c r="D8" s="18"/>
      <c r="E8" s="19">
        <v>268953000000</v>
      </c>
      <c r="F8" s="26">
        <v>106189000000</v>
      </c>
      <c r="G8" s="19"/>
      <c r="H8" s="19"/>
      <c r="I8" s="26">
        <v>785526000000</v>
      </c>
      <c r="L8" s="48">
        <v>119118000000</v>
      </c>
      <c r="O8" s="48">
        <v>227114000000</v>
      </c>
      <c r="S8" s="48">
        <v>513760000000</v>
      </c>
    </row>
    <row r="9" spans="1:19" x14ac:dyDescent="0.25">
      <c r="A9" s="28" t="s">
        <v>201</v>
      </c>
      <c r="B9" s="3" t="s">
        <v>209</v>
      </c>
      <c r="C9" s="25" t="str">
        <f>A9</f>
        <v>Value Added</v>
      </c>
      <c r="D9" s="21">
        <f>$F9*($D$7/$F$8)</f>
        <v>5423362129.5403433</v>
      </c>
      <c r="E9" s="19">
        <f>H33*10^6</f>
        <v>158231000000</v>
      </c>
      <c r="F9" s="26">
        <f>H34*10^6</f>
        <v>49994000000</v>
      </c>
      <c r="G9" s="47">
        <f>$I9*(G$7/$I$8)</f>
        <v>218698327521.9407</v>
      </c>
      <c r="H9" s="47">
        <f>$I9*(H$7/$I$8)</f>
        <v>114282672478.05928</v>
      </c>
      <c r="I9" s="26">
        <f>H58*10^6</f>
        <v>332981000000</v>
      </c>
      <c r="J9" s="47">
        <f>$L9*(J$7/$L$8)</f>
        <v>11878596400.208197</v>
      </c>
      <c r="K9" s="47">
        <f>$L9*(K$7/$L$8)</f>
        <v>9536008336.271595</v>
      </c>
      <c r="L9" s="48">
        <f>H41*10^6</f>
        <v>54661000000</v>
      </c>
      <c r="M9" s="47">
        <f>$O9*(M$7/$O$8)</f>
        <v>33593628398.073215</v>
      </c>
      <c r="N9" s="47">
        <f>$O9*(N$7/$O$8)</f>
        <v>10186258839.173279</v>
      </c>
      <c r="O9" s="48">
        <f>H42*10^6</f>
        <v>60066000000</v>
      </c>
      <c r="P9" s="47">
        <f t="shared" ref="P9:R12" si="0">$S9*(P$7/$S$8)</f>
        <v>257286614914.20065</v>
      </c>
      <c r="Q9" s="47">
        <f t="shared" si="0"/>
        <v>73359705703.787018</v>
      </c>
      <c r="R9" s="47">
        <f>$S9*(R$7/$S$8)</f>
        <v>96830751304.742126</v>
      </c>
      <c r="S9" s="48">
        <f>H36*10^6</f>
        <v>299232000000</v>
      </c>
    </row>
    <row r="10" spans="1:19" x14ac:dyDescent="0.25">
      <c r="A10" s="29" t="s">
        <v>202</v>
      </c>
      <c r="C10" s="25" t="str">
        <f t="shared" ref="C10:C12" si="1">A10</f>
        <v>Compensation of employees</v>
      </c>
      <c r="D10" s="21">
        <f t="shared" ref="D10:D12" si="2">$F10*($D$7/$F$8)</f>
        <v>1958611098.308815</v>
      </c>
      <c r="E10" s="19">
        <f>I33*10^6</f>
        <v>38814000000</v>
      </c>
      <c r="F10" s="26">
        <f>I34*10^6</f>
        <v>18055000000</v>
      </c>
      <c r="G10" s="47">
        <f t="shared" ref="G10:H12" si="3">$I10*(G$7/$I$8)</f>
        <v>65995493274.57016</v>
      </c>
      <c r="H10" s="47">
        <f t="shared" si="3"/>
        <v>34486506725.42984</v>
      </c>
      <c r="I10" s="26">
        <f>I58*10^6</f>
        <v>100482000000</v>
      </c>
      <c r="J10" s="47">
        <f t="shared" ref="J10:K12" si="4">$L10*(J$7/$L$8)</f>
        <v>5884861062.1400633</v>
      </c>
      <c r="K10" s="47">
        <f t="shared" si="4"/>
        <v>4724302624.2885208</v>
      </c>
      <c r="L10" s="48">
        <f>I41*10^6</f>
        <v>27080000000</v>
      </c>
      <c r="M10" s="47">
        <f t="shared" ref="M10:N12" si="5">$O10*(M$7/$O$8)</f>
        <v>17693337795.116112</v>
      </c>
      <c r="N10" s="47">
        <f t="shared" si="5"/>
        <v>5364973273.334096</v>
      </c>
      <c r="O10" s="48">
        <f>I42*10^6</f>
        <v>31636000000</v>
      </c>
      <c r="P10" s="47">
        <f t="shared" si="0"/>
        <v>66746355144.368149</v>
      </c>
      <c r="Q10" s="47">
        <f t="shared" si="0"/>
        <v>19031277518.358929</v>
      </c>
      <c r="R10" s="47">
        <f t="shared" si="0"/>
        <v>25120233004.105583</v>
      </c>
      <c r="S10" s="48">
        <f>I36*10^6</f>
        <v>77628000000</v>
      </c>
    </row>
    <row r="11" spans="1:19" x14ac:dyDescent="0.25">
      <c r="A11" s="29" t="s">
        <v>1184</v>
      </c>
      <c r="C11" s="25" t="str">
        <f t="shared" si="1"/>
        <v>Taxes on production and imports, less subsidies</v>
      </c>
      <c r="D11" s="21">
        <f t="shared" si="2"/>
        <v>538929932.78306246</v>
      </c>
      <c r="E11" s="19">
        <f>J33*10^6</f>
        <v>32690000000</v>
      </c>
      <c r="F11" s="26">
        <f>J34*10^6</f>
        <v>4968000000</v>
      </c>
      <c r="G11" s="47">
        <f t="shared" si="3"/>
        <v>10700409789.109463</v>
      </c>
      <c r="H11" s="47">
        <f t="shared" si="3"/>
        <v>5591590210.8905363</v>
      </c>
      <c r="I11" s="26">
        <f>J58*10^6</f>
        <v>16292000000</v>
      </c>
      <c r="J11" s="47">
        <f t="shared" si="4"/>
        <v>314235934.11575079</v>
      </c>
      <c r="K11" s="47">
        <f t="shared" si="4"/>
        <v>252265199.21422455</v>
      </c>
      <c r="L11" s="48">
        <f>J41*10^6</f>
        <v>1446000000</v>
      </c>
      <c r="M11" s="47">
        <f t="shared" si="5"/>
        <v>1388688764.2329404</v>
      </c>
      <c r="N11" s="47">
        <f t="shared" si="5"/>
        <v>421078158.98623598</v>
      </c>
      <c r="O11" s="48">
        <f>J42*10^6</f>
        <v>2483000000</v>
      </c>
      <c r="P11" s="47">
        <f t="shared" si="0"/>
        <v>50739026683.983986</v>
      </c>
      <c r="Q11" s="47">
        <f t="shared" si="0"/>
        <v>14467134508.629345</v>
      </c>
      <c r="R11" s="47">
        <f t="shared" si="0"/>
        <v>19095816841.929131</v>
      </c>
      <c r="S11" s="48">
        <f>J36*10^6</f>
        <v>59011000000</v>
      </c>
    </row>
    <row r="12" spans="1:19" x14ac:dyDescent="0.25">
      <c r="A12" s="29" t="s">
        <v>203</v>
      </c>
      <c r="C12" s="25" t="str">
        <f t="shared" si="1"/>
        <v>Gross operating surplus</v>
      </c>
      <c r="D12" s="21">
        <f t="shared" si="2"/>
        <v>2925821098.4484658</v>
      </c>
      <c r="E12" s="19">
        <f>K33*10^6</f>
        <v>86727000000</v>
      </c>
      <c r="F12" s="26">
        <f>K34*10^6</f>
        <v>26971000000</v>
      </c>
      <c r="G12" s="47">
        <f t="shared" si="3"/>
        <v>142001767669.05234</v>
      </c>
      <c r="H12" s="47">
        <f t="shared" si="3"/>
        <v>74204232330.947662</v>
      </c>
      <c r="I12" s="26">
        <f>K58*10^6</f>
        <v>216206000000</v>
      </c>
      <c r="J12" s="47">
        <f t="shared" si="4"/>
        <v>5679499403.952384</v>
      </c>
      <c r="K12" s="47">
        <f t="shared" si="4"/>
        <v>4559440512.7688513</v>
      </c>
      <c r="L12" s="48">
        <f>K41*10^6</f>
        <v>26135000000</v>
      </c>
      <c r="M12" s="47">
        <f t="shared" si="5"/>
        <v>14511601838.724167</v>
      </c>
      <c r="N12" s="47">
        <f t="shared" si="5"/>
        <v>4400207406.8529463</v>
      </c>
      <c r="O12" s="48">
        <f>K42*10^6</f>
        <v>25947000000</v>
      </c>
      <c r="P12" s="47">
        <f t="shared" si="0"/>
        <v>139801233085.84854</v>
      </c>
      <c r="Q12" s="47">
        <f t="shared" si="0"/>
        <v>39861293676.798752</v>
      </c>
      <c r="R12" s="47">
        <f t="shared" si="0"/>
        <v>52614701458.707413</v>
      </c>
      <c r="S12" s="48">
        <f>K36*10^6</f>
        <v>162593000000</v>
      </c>
    </row>
    <row r="14" spans="1:19" x14ac:dyDescent="0.25">
      <c r="D14" t="s">
        <v>1239</v>
      </c>
      <c r="G14" t="s">
        <v>1238</v>
      </c>
      <c r="J14" t="s">
        <v>1240</v>
      </c>
      <c r="M14" t="s">
        <v>1242</v>
      </c>
      <c r="P14" t="s">
        <v>1243</v>
      </c>
      <c r="Q14" t="s">
        <v>1244</v>
      </c>
      <c r="R14" t="s">
        <v>1245</v>
      </c>
    </row>
    <row r="15" spans="1:19" x14ac:dyDescent="0.25">
      <c r="J15" t="s">
        <v>1241</v>
      </c>
    </row>
    <row r="19" spans="1:26" x14ac:dyDescent="0.25">
      <c r="A19" s="1" t="s">
        <v>227</v>
      </c>
    </row>
    <row r="20" spans="1:26" x14ac:dyDescent="0.25">
      <c r="A20" t="s">
        <v>241</v>
      </c>
    </row>
    <row r="21" spans="1:26" x14ac:dyDescent="0.25">
      <c r="A21" t="s">
        <v>242</v>
      </c>
    </row>
    <row r="22" spans="1:26" x14ac:dyDescent="0.25">
      <c r="A22" t="s">
        <v>243</v>
      </c>
    </row>
    <row r="23" spans="1:26" x14ac:dyDescent="0.25">
      <c r="A23" t="s">
        <v>244</v>
      </c>
      <c r="M23" t="s">
        <v>1313</v>
      </c>
    </row>
    <row r="24" spans="1:26" x14ac:dyDescent="0.25">
      <c r="A24" t="s">
        <v>245</v>
      </c>
      <c r="M24" t="s">
        <v>1312</v>
      </c>
    </row>
    <row r="25" spans="1:26" x14ac:dyDescent="0.25">
      <c r="F25" s="1" t="s">
        <v>1181</v>
      </c>
      <c r="G25" s="1" t="s">
        <v>241</v>
      </c>
    </row>
    <row r="26" spans="1:26" ht="45" x14ac:dyDescent="0.25">
      <c r="A26" s="17" t="s">
        <v>246</v>
      </c>
      <c r="B26" s="37"/>
      <c r="C26" s="38" t="s">
        <v>7</v>
      </c>
      <c r="D26" s="17" t="s">
        <v>1084</v>
      </c>
      <c r="F26" s="37" t="s">
        <v>246</v>
      </c>
      <c r="G26" s="37"/>
      <c r="H26" s="45" t="s">
        <v>201</v>
      </c>
      <c r="I26" s="45" t="s">
        <v>1182</v>
      </c>
      <c r="J26" s="45" t="s">
        <v>1184</v>
      </c>
      <c r="K26" s="46" t="s">
        <v>203</v>
      </c>
      <c r="M26" s="111" t="s">
        <v>1246</v>
      </c>
      <c r="N26" s="111" t="s">
        <v>1247</v>
      </c>
      <c r="O26" s="111" t="s">
        <v>1248</v>
      </c>
      <c r="P26" s="111" t="s">
        <v>1249</v>
      </c>
      <c r="Q26" s="111" t="s">
        <v>1250</v>
      </c>
      <c r="R26" s="111" t="s">
        <v>1251</v>
      </c>
      <c r="S26" s="111" t="s">
        <v>1252</v>
      </c>
      <c r="T26" s="111" t="s">
        <v>1253</v>
      </c>
      <c r="U26" s="111" t="s">
        <v>1254</v>
      </c>
      <c r="V26" s="111" t="s">
        <v>1255</v>
      </c>
      <c r="Y26" s="117" t="s">
        <v>1301</v>
      </c>
      <c r="Z26" s="118">
        <v>2015</v>
      </c>
    </row>
    <row r="27" spans="1:26" x14ac:dyDescent="0.25">
      <c r="A27" t="s">
        <v>273</v>
      </c>
      <c r="B27" s="42" t="s">
        <v>182</v>
      </c>
      <c r="C27" s="34">
        <v>268953</v>
      </c>
      <c r="D27" t="s">
        <v>1085</v>
      </c>
      <c r="F27" t="s">
        <v>247</v>
      </c>
      <c r="G27" t="s">
        <v>1090</v>
      </c>
      <c r="H27" s="34">
        <v>18238301</v>
      </c>
      <c r="I27" s="34">
        <v>9709535</v>
      </c>
      <c r="J27" s="34">
        <v>1217959</v>
      </c>
      <c r="K27" s="34">
        <v>7310806</v>
      </c>
      <c r="M27" s="112" t="s">
        <v>193</v>
      </c>
      <c r="N27" s="113">
        <v>1306702060.5499315</v>
      </c>
      <c r="O27" s="113">
        <v>148063</v>
      </c>
      <c r="P27" s="113">
        <v>11519410352.717516</v>
      </c>
      <c r="Q27" s="113">
        <v>22717814.536255758</v>
      </c>
      <c r="R27" s="113">
        <v>431308093.40285647</v>
      </c>
      <c r="S27" s="113">
        <v>7601712988.706522</v>
      </c>
      <c r="T27" s="113">
        <v>0</v>
      </c>
      <c r="U27" s="113">
        <v>3491148228.5713687</v>
      </c>
      <c r="V27" s="113">
        <v>24373147601.484451</v>
      </c>
      <c r="Y27" s="120"/>
      <c r="Z27" s="121"/>
    </row>
    <row r="28" spans="1:26" x14ac:dyDescent="0.25">
      <c r="A28" t="s">
        <v>274</v>
      </c>
      <c r="B28" s="39" t="s">
        <v>275</v>
      </c>
      <c r="C28" s="34">
        <v>40135</v>
      </c>
      <c r="D28" t="s">
        <v>1086</v>
      </c>
      <c r="F28" t="s">
        <v>249</v>
      </c>
      <c r="G28" t="s">
        <v>1091</v>
      </c>
      <c r="H28" s="34">
        <v>15898859</v>
      </c>
      <c r="I28" s="34">
        <v>7863213</v>
      </c>
      <c r="J28" s="34">
        <v>1242490</v>
      </c>
      <c r="K28" s="34">
        <v>6793156</v>
      </c>
      <c r="M28" s="49" t="s">
        <v>1256</v>
      </c>
      <c r="N28">
        <v>1306702060.5499315</v>
      </c>
      <c r="O28">
        <v>148063</v>
      </c>
      <c r="P28">
        <v>11519410352.717516</v>
      </c>
      <c r="Q28">
        <v>22717814.536255758</v>
      </c>
      <c r="R28">
        <v>431308093.40285647</v>
      </c>
      <c r="S28">
        <v>7601712988.706522</v>
      </c>
      <c r="T28">
        <v>0</v>
      </c>
      <c r="U28">
        <v>3491148228.5713687</v>
      </c>
      <c r="V28">
        <v>24373147601.484451</v>
      </c>
      <c r="Y28" s="122" t="s">
        <v>1302</v>
      </c>
      <c r="Z28" s="123">
        <v>64615.98526307274</v>
      </c>
    </row>
    <row r="29" spans="1:26" x14ac:dyDescent="0.25">
      <c r="A29" t="s">
        <v>288</v>
      </c>
      <c r="B29" s="43" t="s">
        <v>289</v>
      </c>
      <c r="C29" s="34">
        <v>3124</v>
      </c>
      <c r="D29" t="s">
        <v>1087</v>
      </c>
      <c r="F29" t="s">
        <v>251</v>
      </c>
      <c r="G29" t="s">
        <v>1092</v>
      </c>
      <c r="H29" s="34">
        <v>182283</v>
      </c>
      <c r="I29" s="34">
        <v>50616</v>
      </c>
      <c r="J29" s="34">
        <v>2314</v>
      </c>
      <c r="K29" s="34">
        <v>129354</v>
      </c>
      <c r="M29" s="112" t="s">
        <v>1257</v>
      </c>
      <c r="N29" s="113">
        <v>1297267192.8821502</v>
      </c>
      <c r="O29" s="113">
        <v>133723</v>
      </c>
      <c r="P29" s="113">
        <v>11158155930.177727</v>
      </c>
      <c r="Q29" s="113">
        <v>15478071.442284144</v>
      </c>
      <c r="R29" s="113">
        <v>3400589.4355021538</v>
      </c>
      <c r="S29" s="113">
        <v>7218782754.3940811</v>
      </c>
      <c r="T29" s="113">
        <v>0</v>
      </c>
      <c r="U29" s="113">
        <v>3349165753.2852859</v>
      </c>
      <c r="V29" s="113">
        <v>23042384014.617031</v>
      </c>
      <c r="Y29" s="124" t="s">
        <v>1303</v>
      </c>
      <c r="Z29" s="125">
        <v>26221.561705366206</v>
      </c>
    </row>
    <row r="30" spans="1:26" x14ac:dyDescent="0.25">
      <c r="A30" t="s">
        <v>290</v>
      </c>
      <c r="B30" s="43" t="s">
        <v>291</v>
      </c>
      <c r="C30" s="34">
        <v>103566</v>
      </c>
      <c r="D30" t="s">
        <v>1087</v>
      </c>
      <c r="F30" t="s">
        <v>253</v>
      </c>
      <c r="G30" t="s">
        <v>1093</v>
      </c>
      <c r="H30" s="34">
        <v>147384</v>
      </c>
      <c r="I30" s="34">
        <v>27205</v>
      </c>
      <c r="J30" s="34">
        <v>789</v>
      </c>
      <c r="K30" s="34">
        <v>119390</v>
      </c>
      <c r="M30" s="49" t="s">
        <v>1258</v>
      </c>
      <c r="N30">
        <v>1297267192.8821502</v>
      </c>
      <c r="O30">
        <v>133723</v>
      </c>
      <c r="P30">
        <v>11158155930.177727</v>
      </c>
      <c r="Q30">
        <v>15478071.442284144</v>
      </c>
      <c r="R30">
        <v>3400589.4355021538</v>
      </c>
      <c r="S30">
        <v>7218782754.3940811</v>
      </c>
      <c r="T30">
        <v>0</v>
      </c>
      <c r="U30">
        <v>3349165753.2852859</v>
      </c>
      <c r="V30">
        <v>23042384014.617031</v>
      </c>
      <c r="Y30" s="126" t="s">
        <v>1304</v>
      </c>
      <c r="Z30" s="127">
        <v>23404.888504693812</v>
      </c>
    </row>
    <row r="31" spans="1:26" x14ac:dyDescent="0.25">
      <c r="A31" t="s">
        <v>292</v>
      </c>
      <c r="B31" s="43" t="s">
        <v>293</v>
      </c>
      <c r="C31" s="34">
        <v>36820</v>
      </c>
      <c r="D31" t="s">
        <v>1087</v>
      </c>
      <c r="F31" t="s">
        <v>255</v>
      </c>
      <c r="G31" t="s">
        <v>1094</v>
      </c>
      <c r="H31" s="34">
        <v>34899</v>
      </c>
      <c r="I31" s="34">
        <v>23410</v>
      </c>
      <c r="J31" s="34">
        <v>1525</v>
      </c>
      <c r="K31" s="34">
        <v>9964</v>
      </c>
      <c r="M31" s="112" t="s">
        <v>1259</v>
      </c>
      <c r="N31" s="113">
        <v>9545802.0354693029</v>
      </c>
      <c r="O31" s="113">
        <v>14340</v>
      </c>
      <c r="P31" s="113">
        <v>361254908.36018932</v>
      </c>
      <c r="Q31" s="113">
        <v>7239743.0939716157</v>
      </c>
      <c r="R31" s="113">
        <v>427340739.06143731</v>
      </c>
      <c r="S31" s="113">
        <v>382819215.01538932</v>
      </c>
      <c r="T31" s="113">
        <v>0</v>
      </c>
      <c r="U31" s="113">
        <v>141982453.01575536</v>
      </c>
      <c r="V31" s="113">
        <v>1330197200.5822122</v>
      </c>
      <c r="Y31" s="128" t="s">
        <v>1305</v>
      </c>
      <c r="Z31" s="129">
        <v>14989.535053012718</v>
      </c>
    </row>
    <row r="32" spans="1:26" x14ac:dyDescent="0.25">
      <c r="A32" t="s">
        <v>294</v>
      </c>
      <c r="B32" s="43" t="s">
        <v>295</v>
      </c>
      <c r="C32" s="34">
        <v>749</v>
      </c>
      <c r="D32" t="s">
        <v>1087</v>
      </c>
      <c r="F32" t="s">
        <v>257</v>
      </c>
      <c r="G32" t="s">
        <v>1095</v>
      </c>
      <c r="H32" s="34">
        <v>261774</v>
      </c>
      <c r="I32" s="34">
        <v>91867</v>
      </c>
      <c r="J32" s="34">
        <v>40072</v>
      </c>
      <c r="K32" s="34">
        <v>129835</v>
      </c>
      <c r="M32" s="49" t="s">
        <v>1260</v>
      </c>
      <c r="N32">
        <v>9545802.0354693029</v>
      </c>
      <c r="O32">
        <v>14340</v>
      </c>
      <c r="P32">
        <v>361254908.36018932</v>
      </c>
      <c r="Q32">
        <v>7239743.0939716157</v>
      </c>
      <c r="R32">
        <v>427340739.06143731</v>
      </c>
      <c r="S32">
        <v>382819215.01538932</v>
      </c>
      <c r="T32">
        <v>0</v>
      </c>
      <c r="U32">
        <v>141982453.01575536</v>
      </c>
      <c r="V32">
        <v>1330197200.5822122</v>
      </c>
    </row>
    <row r="33" spans="1:26" x14ac:dyDescent="0.25">
      <c r="A33" t="s">
        <v>296</v>
      </c>
      <c r="B33" s="43" t="s">
        <v>297</v>
      </c>
      <c r="C33" s="34">
        <v>6621</v>
      </c>
      <c r="D33" t="s">
        <v>1087</v>
      </c>
      <c r="F33" t="s">
        <v>259</v>
      </c>
      <c r="G33" s="35" t="s">
        <v>1096</v>
      </c>
      <c r="H33" s="34">
        <v>158231</v>
      </c>
      <c r="I33" s="34">
        <v>38814</v>
      </c>
      <c r="J33" s="34">
        <v>32690</v>
      </c>
      <c r="K33" s="34">
        <v>86727</v>
      </c>
      <c r="M33" s="112" t="s">
        <v>192</v>
      </c>
      <c r="N33" s="113">
        <v>8266490842.2795811</v>
      </c>
      <c r="O33" s="113">
        <v>53591</v>
      </c>
      <c r="P33" s="113">
        <v>60687659392.693939</v>
      </c>
      <c r="Q33" s="113">
        <v>4712323815.234766</v>
      </c>
      <c r="R33" s="113">
        <v>72867445.497491658</v>
      </c>
      <c r="S33" s="113">
        <v>14437910094.097101</v>
      </c>
      <c r="T33" s="113">
        <v>0</v>
      </c>
      <c r="U33" s="113">
        <v>2019879400.793005</v>
      </c>
      <c r="V33" s="113">
        <v>90197184581.595901</v>
      </c>
    </row>
    <row r="34" spans="1:26" x14ac:dyDescent="0.25">
      <c r="A34" t="s">
        <v>298</v>
      </c>
      <c r="B34" s="43" t="s">
        <v>299</v>
      </c>
      <c r="C34" s="34">
        <v>1416</v>
      </c>
      <c r="D34" t="s">
        <v>1087</v>
      </c>
      <c r="F34" t="s">
        <v>261</v>
      </c>
      <c r="G34" s="35" t="s">
        <v>1097</v>
      </c>
      <c r="H34" s="34">
        <v>49994</v>
      </c>
      <c r="I34" s="34">
        <v>18055</v>
      </c>
      <c r="J34" s="34">
        <v>4968</v>
      </c>
      <c r="K34" s="34">
        <v>26971</v>
      </c>
      <c r="M34" s="49" t="s">
        <v>1261</v>
      </c>
      <c r="N34">
        <v>8266490842.2795811</v>
      </c>
      <c r="O34">
        <v>53591</v>
      </c>
      <c r="P34">
        <v>60687659392.693939</v>
      </c>
      <c r="Q34">
        <v>4712323815.234766</v>
      </c>
      <c r="R34">
        <v>72867445.497491658</v>
      </c>
      <c r="S34">
        <v>14437910094.097101</v>
      </c>
      <c r="T34">
        <v>0</v>
      </c>
      <c r="U34">
        <v>2019879400.793005</v>
      </c>
      <c r="V34">
        <v>90197184581.595901</v>
      </c>
      <c r="Y34" s="122" t="s">
        <v>1302</v>
      </c>
      <c r="Z34" s="118">
        <v>2015</v>
      </c>
    </row>
    <row r="35" spans="1:26" x14ac:dyDescent="0.25">
      <c r="A35" t="s">
        <v>300</v>
      </c>
      <c r="B35" s="43" t="s">
        <v>301</v>
      </c>
      <c r="C35" s="34">
        <v>1101</v>
      </c>
      <c r="D35" t="s">
        <v>1087</v>
      </c>
      <c r="F35" t="s">
        <v>263</v>
      </c>
      <c r="G35" t="s">
        <v>1098</v>
      </c>
      <c r="H35" s="34">
        <v>53550</v>
      </c>
      <c r="I35" s="34">
        <v>34998</v>
      </c>
      <c r="J35" s="34">
        <v>2415</v>
      </c>
      <c r="K35" s="34">
        <v>16137</v>
      </c>
      <c r="M35" s="112" t="s">
        <v>1262</v>
      </c>
      <c r="N35" s="113">
        <v>7130567441.7257786</v>
      </c>
      <c r="O35" s="113">
        <v>19838</v>
      </c>
      <c r="P35" s="113">
        <v>21590616914.442547</v>
      </c>
      <c r="Q35" s="113">
        <v>3627610582.7069497</v>
      </c>
      <c r="R35" s="113">
        <v>72867445.497491658</v>
      </c>
      <c r="S35" s="113">
        <v>11830994109.66503</v>
      </c>
      <c r="T35" s="113">
        <v>0</v>
      </c>
      <c r="U35" s="113">
        <v>666753944.41147113</v>
      </c>
      <c r="V35" s="113">
        <v>44919430276.449265</v>
      </c>
      <c r="Y35" s="131"/>
      <c r="Z35" s="119"/>
    </row>
    <row r="36" spans="1:26" x14ac:dyDescent="0.25">
      <c r="A36" t="s">
        <v>302</v>
      </c>
      <c r="B36" s="43" t="s">
        <v>303</v>
      </c>
      <c r="C36" s="34">
        <v>228</v>
      </c>
      <c r="D36" t="s">
        <v>1087</v>
      </c>
      <c r="F36" t="s">
        <v>265</v>
      </c>
      <c r="G36" s="35" t="s">
        <v>1099</v>
      </c>
      <c r="H36" s="34">
        <v>299232</v>
      </c>
      <c r="I36" s="34">
        <v>77628</v>
      </c>
      <c r="J36" s="34">
        <v>59011</v>
      </c>
      <c r="K36" s="34">
        <v>162593</v>
      </c>
      <c r="M36" s="49" t="s">
        <v>1263</v>
      </c>
      <c r="N36">
        <v>7130567441.7257786</v>
      </c>
      <c r="O36">
        <v>19838</v>
      </c>
      <c r="P36">
        <v>21590616914.442547</v>
      </c>
      <c r="Q36">
        <v>3627610582.7069497</v>
      </c>
      <c r="R36">
        <v>72867445.497491658</v>
      </c>
      <c r="S36">
        <v>11830994109.66503</v>
      </c>
      <c r="T36">
        <v>0</v>
      </c>
      <c r="U36">
        <v>666753944.41147113</v>
      </c>
      <c r="V36">
        <v>44919430276.449265</v>
      </c>
      <c r="Y36" s="117" t="s">
        <v>1306</v>
      </c>
      <c r="Z36" s="123">
        <v>42130.370628106539</v>
      </c>
    </row>
    <row r="37" spans="1:26" x14ac:dyDescent="0.25">
      <c r="A37" t="s">
        <v>304</v>
      </c>
      <c r="B37" s="43" t="s">
        <v>305</v>
      </c>
      <c r="C37" s="34">
        <v>12770</v>
      </c>
      <c r="D37" t="s">
        <v>1087</v>
      </c>
      <c r="F37" t="s">
        <v>267</v>
      </c>
      <c r="G37" t="s">
        <v>1100</v>
      </c>
      <c r="H37" s="34">
        <v>694943</v>
      </c>
      <c r="I37" s="34">
        <v>458477</v>
      </c>
      <c r="J37" s="34">
        <v>8976</v>
      </c>
      <c r="K37" s="34">
        <v>227490</v>
      </c>
      <c r="M37" s="112" t="s">
        <v>1264</v>
      </c>
      <c r="N37" s="113">
        <v>1261631266.7170815</v>
      </c>
      <c r="O37" s="113">
        <v>33753</v>
      </c>
      <c r="P37" s="113">
        <v>39097039905.733597</v>
      </c>
      <c r="Q37" s="113">
        <v>1084713232.5278163</v>
      </c>
      <c r="R37" s="113">
        <v>0</v>
      </c>
      <c r="S37" s="113">
        <v>2606915848.9715786</v>
      </c>
      <c r="T37" s="113">
        <v>0</v>
      </c>
      <c r="U37" s="113">
        <v>1353236460.6230078</v>
      </c>
      <c r="V37" s="113">
        <v>45403570467.573082</v>
      </c>
      <c r="Y37" s="117" t="s">
        <v>1307</v>
      </c>
      <c r="Z37" s="123">
        <v>24286.8397775126</v>
      </c>
    </row>
    <row r="38" spans="1:26" x14ac:dyDescent="0.25">
      <c r="A38" t="s">
        <v>306</v>
      </c>
      <c r="B38" s="43" t="s">
        <v>307</v>
      </c>
      <c r="C38" s="34">
        <v>246810</v>
      </c>
      <c r="D38" t="s">
        <v>1087</v>
      </c>
      <c r="F38" t="s">
        <v>269</v>
      </c>
      <c r="G38" t="s">
        <v>1101</v>
      </c>
      <c r="H38" s="34">
        <v>2129592</v>
      </c>
      <c r="I38" s="34">
        <v>1006425</v>
      </c>
      <c r="J38" s="34">
        <v>85526</v>
      </c>
      <c r="K38" s="34">
        <v>1037641</v>
      </c>
      <c r="M38" s="49" t="s">
        <v>1265</v>
      </c>
      <c r="N38">
        <v>1261631266.7170815</v>
      </c>
      <c r="O38">
        <v>33753</v>
      </c>
      <c r="P38">
        <v>39097039905.733597</v>
      </c>
      <c r="Q38">
        <v>1084713232.5278163</v>
      </c>
      <c r="R38">
        <v>0</v>
      </c>
      <c r="S38">
        <v>2606915848.9715786</v>
      </c>
      <c r="T38">
        <v>0</v>
      </c>
      <c r="U38">
        <v>1353236460.6230078</v>
      </c>
      <c r="V38">
        <v>45403570467.573082</v>
      </c>
    </row>
    <row r="39" spans="1:26" x14ac:dyDescent="0.25">
      <c r="A39" t="s">
        <v>308</v>
      </c>
      <c r="B39" s="44" t="s">
        <v>309</v>
      </c>
      <c r="C39" s="34">
        <v>86048</v>
      </c>
      <c r="D39" t="s">
        <v>1088</v>
      </c>
      <c r="F39" t="s">
        <v>271</v>
      </c>
      <c r="G39" t="s">
        <v>1102</v>
      </c>
      <c r="H39" s="34">
        <v>1183755</v>
      </c>
      <c r="I39" s="34">
        <v>662696</v>
      </c>
      <c r="J39" s="34">
        <v>30260</v>
      </c>
      <c r="K39" s="34">
        <v>490800</v>
      </c>
      <c r="M39" s="112" t="s">
        <v>1266</v>
      </c>
      <c r="N39" s="113">
        <v>469546162.21027291</v>
      </c>
      <c r="O39" s="113">
        <v>14003</v>
      </c>
      <c r="P39" s="113">
        <v>1521476863.0696039</v>
      </c>
      <c r="Q39" s="113">
        <v>89872672.890682131</v>
      </c>
      <c r="R39" s="113">
        <v>701088188.61936069</v>
      </c>
      <c r="S39" s="113">
        <v>765961358.06948328</v>
      </c>
      <c r="T39" s="113">
        <v>0</v>
      </c>
      <c r="U39" s="113">
        <v>290797503.93466085</v>
      </c>
      <c r="V39" s="113">
        <v>3838756751.794064</v>
      </c>
      <c r="Y39" t="s">
        <v>1310</v>
      </c>
      <c r="Z39" t="s">
        <v>1311</v>
      </c>
    </row>
    <row r="40" spans="1:26" x14ac:dyDescent="0.25">
      <c r="A40" t="s">
        <v>310</v>
      </c>
      <c r="B40" s="16" t="s">
        <v>311</v>
      </c>
      <c r="C40" s="34">
        <v>14508</v>
      </c>
      <c r="D40" t="s">
        <v>1089</v>
      </c>
      <c r="F40" t="s">
        <v>273</v>
      </c>
      <c r="G40" t="s">
        <v>1103</v>
      </c>
      <c r="H40" s="34">
        <v>32485</v>
      </c>
      <c r="I40" s="34">
        <v>20428</v>
      </c>
      <c r="J40" s="34">
        <v>704</v>
      </c>
      <c r="K40" s="34">
        <v>11353</v>
      </c>
      <c r="M40" s="49" t="s">
        <v>1267</v>
      </c>
      <c r="N40">
        <v>469546162.21027291</v>
      </c>
      <c r="O40">
        <v>14003</v>
      </c>
      <c r="P40">
        <v>1521476863.0696039</v>
      </c>
      <c r="Q40">
        <v>89872672.890682131</v>
      </c>
      <c r="R40">
        <v>701088188.61936069</v>
      </c>
      <c r="S40">
        <v>765961358.06948328</v>
      </c>
      <c r="T40">
        <v>0</v>
      </c>
      <c r="U40">
        <v>290797503.93466085</v>
      </c>
      <c r="V40">
        <v>3838756751.794064</v>
      </c>
    </row>
    <row r="41" spans="1:26" x14ac:dyDescent="0.25">
      <c r="A41" t="s">
        <v>344</v>
      </c>
      <c r="B41" s="40" t="s">
        <v>345</v>
      </c>
      <c r="C41" s="34">
        <v>8343</v>
      </c>
      <c r="D41" t="s">
        <v>1080</v>
      </c>
      <c r="F41" t="s">
        <v>274</v>
      </c>
      <c r="G41" s="35" t="s">
        <v>1104</v>
      </c>
      <c r="H41" s="34">
        <v>54661</v>
      </c>
      <c r="I41" s="34">
        <v>27080</v>
      </c>
      <c r="J41" s="34">
        <v>1446</v>
      </c>
      <c r="K41" s="34">
        <v>26135</v>
      </c>
      <c r="M41" s="112" t="s">
        <v>1268</v>
      </c>
      <c r="N41" s="113">
        <v>952797572.37284994</v>
      </c>
      <c r="O41" s="113">
        <v>5507</v>
      </c>
      <c r="P41" s="113">
        <v>2429423437.3547029</v>
      </c>
      <c r="Q41" s="113">
        <v>998585.25434091256</v>
      </c>
      <c r="R41" s="113">
        <v>0</v>
      </c>
      <c r="S41" s="113">
        <v>949563448.90718198</v>
      </c>
      <c r="T41" s="113">
        <v>0</v>
      </c>
      <c r="U41" s="113">
        <v>316095095.78219879</v>
      </c>
      <c r="V41" s="113">
        <v>4648883646.6712751</v>
      </c>
    </row>
    <row r="42" spans="1:26" x14ac:dyDescent="0.25">
      <c r="A42" t="s">
        <v>346</v>
      </c>
      <c r="B42" s="39" t="s">
        <v>347</v>
      </c>
      <c r="C42" s="34">
        <v>25886</v>
      </c>
      <c r="D42" t="s">
        <v>1081</v>
      </c>
      <c r="F42" t="s">
        <v>276</v>
      </c>
      <c r="G42" s="35" t="s">
        <v>1105</v>
      </c>
      <c r="H42" s="34">
        <v>60066</v>
      </c>
      <c r="I42" s="34">
        <v>31636</v>
      </c>
      <c r="J42" s="34">
        <v>2483</v>
      </c>
      <c r="K42" s="34">
        <v>25947</v>
      </c>
      <c r="M42" s="49" t="s">
        <v>1269</v>
      </c>
      <c r="N42">
        <v>952797572.37284994</v>
      </c>
      <c r="O42">
        <v>5507</v>
      </c>
      <c r="P42">
        <v>2429423437.3547029</v>
      </c>
      <c r="Q42">
        <v>998585.25434091256</v>
      </c>
      <c r="R42">
        <v>0</v>
      </c>
      <c r="S42">
        <v>949563448.90718198</v>
      </c>
      <c r="T42">
        <v>0</v>
      </c>
      <c r="U42">
        <v>316095095.78219879</v>
      </c>
      <c r="V42">
        <v>4648883646.6712751</v>
      </c>
    </row>
    <row r="43" spans="1:26" x14ac:dyDescent="0.25">
      <c r="A43" t="s">
        <v>348</v>
      </c>
      <c r="B43" s="40" t="s">
        <v>349</v>
      </c>
      <c r="C43" s="34">
        <v>8215</v>
      </c>
      <c r="D43" t="s">
        <v>1080</v>
      </c>
      <c r="F43" t="s">
        <v>278</v>
      </c>
      <c r="G43" t="s">
        <v>1106</v>
      </c>
      <c r="H43" s="34">
        <v>147361</v>
      </c>
      <c r="I43" s="34">
        <v>97092</v>
      </c>
      <c r="J43" s="34">
        <v>3374</v>
      </c>
      <c r="K43" s="34">
        <v>46896</v>
      </c>
      <c r="M43" s="112" t="s">
        <v>1270</v>
      </c>
      <c r="N43" s="113">
        <v>228005085.27106535</v>
      </c>
      <c r="O43" s="113">
        <v>12194</v>
      </c>
      <c r="P43" s="113">
        <v>873853938.769485</v>
      </c>
      <c r="Q43" s="113">
        <v>89123733.949926436</v>
      </c>
      <c r="R43" s="113">
        <v>701088188.61936069</v>
      </c>
      <c r="S43" s="113">
        <v>558149484.19674885</v>
      </c>
      <c r="T43" s="113">
        <v>0</v>
      </c>
      <c r="U43" s="113">
        <v>189166072.8742767</v>
      </c>
      <c r="V43" s="113">
        <v>2639398697.6808629</v>
      </c>
    </row>
    <row r="44" spans="1:26" x14ac:dyDescent="0.25">
      <c r="A44" t="s">
        <v>366</v>
      </c>
      <c r="B44" s="40" t="s">
        <v>367</v>
      </c>
      <c r="C44" s="34">
        <v>4223</v>
      </c>
      <c r="D44" t="s">
        <v>1080</v>
      </c>
      <c r="F44" t="s">
        <v>280</v>
      </c>
      <c r="G44" t="s">
        <v>1107</v>
      </c>
      <c r="H44" s="34">
        <v>152472</v>
      </c>
      <c r="I44" s="34">
        <v>94664</v>
      </c>
      <c r="J44" s="34">
        <v>3548</v>
      </c>
      <c r="K44" s="34">
        <v>54260</v>
      </c>
      <c r="M44" s="49" t="s">
        <v>1271</v>
      </c>
      <c r="N44">
        <v>228005085.27106535</v>
      </c>
      <c r="O44">
        <v>12194</v>
      </c>
      <c r="P44">
        <v>873853938.769485</v>
      </c>
      <c r="Q44">
        <v>89123733.949926436</v>
      </c>
      <c r="R44">
        <v>701088188.61936069</v>
      </c>
      <c r="S44">
        <v>558149484.19674885</v>
      </c>
      <c r="T44">
        <v>0</v>
      </c>
      <c r="U44">
        <v>189166072.8742767</v>
      </c>
      <c r="V44">
        <v>2639398697.6808629</v>
      </c>
    </row>
    <row r="45" spans="1:26" x14ac:dyDescent="0.25">
      <c r="A45" t="s">
        <v>368</v>
      </c>
      <c r="B45" s="35" t="s">
        <v>369</v>
      </c>
      <c r="C45" s="34">
        <v>88262</v>
      </c>
      <c r="D45" t="s">
        <v>1082</v>
      </c>
      <c r="F45" t="s">
        <v>282</v>
      </c>
      <c r="G45" t="s">
        <v>1108</v>
      </c>
      <c r="H45" s="34">
        <v>267323</v>
      </c>
      <c r="I45" s="34">
        <v>137529</v>
      </c>
      <c r="J45" s="34">
        <v>8570</v>
      </c>
      <c r="K45" s="34">
        <v>121224</v>
      </c>
      <c r="M45" s="112" t="s">
        <v>1272</v>
      </c>
      <c r="N45" s="113">
        <v>2222486657.5109367</v>
      </c>
      <c r="O45" s="113">
        <v>151154</v>
      </c>
      <c r="P45" s="113">
        <v>27400666701.752556</v>
      </c>
      <c r="Q45" s="113">
        <v>622617906.08155894</v>
      </c>
      <c r="R45" s="113">
        <v>838710893.05547976</v>
      </c>
      <c r="S45" s="113">
        <v>10031770194.062885</v>
      </c>
      <c r="T45" s="113">
        <v>0</v>
      </c>
      <c r="U45" s="113">
        <v>4236554756.1895924</v>
      </c>
      <c r="V45" s="113">
        <v>45352958262.653008</v>
      </c>
    </row>
    <row r="46" spans="1:26" x14ac:dyDescent="0.25">
      <c r="A46" t="s">
        <v>370</v>
      </c>
      <c r="B46" s="35" t="s">
        <v>371</v>
      </c>
      <c r="C46" s="34">
        <v>20810</v>
      </c>
      <c r="D46" t="s">
        <v>1082</v>
      </c>
      <c r="F46" t="s">
        <v>284</v>
      </c>
      <c r="G46" t="s">
        <v>1109</v>
      </c>
      <c r="H46" s="34">
        <v>63631</v>
      </c>
      <c r="I46" s="34">
        <v>34671</v>
      </c>
      <c r="J46" s="34">
        <v>879</v>
      </c>
      <c r="K46" s="34">
        <v>28080</v>
      </c>
      <c r="M46" s="49" t="s">
        <v>1273</v>
      </c>
      <c r="N46">
        <v>2222486657.5109367</v>
      </c>
      <c r="O46">
        <v>151154</v>
      </c>
      <c r="P46">
        <v>27400666701.752556</v>
      </c>
      <c r="Q46">
        <v>622617906.08155894</v>
      </c>
      <c r="R46">
        <v>838710893.05547976</v>
      </c>
      <c r="S46">
        <v>10031770194.062885</v>
      </c>
      <c r="T46">
        <v>0</v>
      </c>
      <c r="U46">
        <v>4236554756.1895924</v>
      </c>
      <c r="V46">
        <v>45352958262.653008</v>
      </c>
    </row>
    <row r="47" spans="1:26" x14ac:dyDescent="0.25">
      <c r="A47" t="s">
        <v>372</v>
      </c>
      <c r="B47" s="16" t="s">
        <v>373</v>
      </c>
      <c r="C47" s="34">
        <v>6183</v>
      </c>
      <c r="D47" t="s">
        <v>1083</v>
      </c>
      <c r="F47" t="s">
        <v>286</v>
      </c>
      <c r="G47" t="s">
        <v>1110</v>
      </c>
      <c r="H47" s="34">
        <v>146240</v>
      </c>
      <c r="I47" s="34">
        <v>69905</v>
      </c>
      <c r="J47" s="34">
        <v>3414</v>
      </c>
      <c r="K47" s="34">
        <v>72921</v>
      </c>
      <c r="M47" s="112" t="s">
        <v>1274</v>
      </c>
      <c r="N47" s="113">
        <v>1899948233.971308</v>
      </c>
      <c r="O47" s="113">
        <v>131410</v>
      </c>
      <c r="P47" s="113">
        <v>23497086460.520012</v>
      </c>
      <c r="Q47" s="113">
        <v>521760795.39312679</v>
      </c>
      <c r="R47" s="113">
        <v>483888988.16405404</v>
      </c>
      <c r="S47" s="113">
        <v>8520722346.2728558</v>
      </c>
      <c r="T47" s="113">
        <v>0</v>
      </c>
      <c r="U47" s="113">
        <v>3650632204.7298689</v>
      </c>
      <c r="V47" s="113">
        <v>38574170439.051224</v>
      </c>
    </row>
    <row r="48" spans="1:26" x14ac:dyDescent="0.25">
      <c r="A48" t="s">
        <v>382</v>
      </c>
      <c r="B48" s="16" t="s">
        <v>383</v>
      </c>
      <c r="C48" s="34">
        <v>18298</v>
      </c>
      <c r="D48" t="s">
        <v>1083</v>
      </c>
      <c r="F48" t="s">
        <v>288</v>
      </c>
      <c r="G48" t="s">
        <v>1111</v>
      </c>
      <c r="H48" s="34">
        <v>149076</v>
      </c>
      <c r="I48" s="34">
        <v>77790</v>
      </c>
      <c r="J48" s="34">
        <v>2485</v>
      </c>
      <c r="K48" s="34">
        <v>68800</v>
      </c>
      <c r="M48" s="49" t="s">
        <v>1275</v>
      </c>
      <c r="N48">
        <v>1899948233.971308</v>
      </c>
      <c r="O48">
        <v>131410</v>
      </c>
      <c r="P48">
        <v>23497086460.520012</v>
      </c>
      <c r="Q48">
        <v>521760795.39312679</v>
      </c>
      <c r="R48">
        <v>483888988.16405404</v>
      </c>
      <c r="S48">
        <v>8520722346.2728558</v>
      </c>
      <c r="T48">
        <v>0</v>
      </c>
      <c r="U48">
        <v>3650632204.7298689</v>
      </c>
      <c r="V48">
        <v>38574170439.051224</v>
      </c>
    </row>
    <row r="49" spans="1:22" x14ac:dyDescent="0.25">
      <c r="A49" t="s">
        <v>384</v>
      </c>
      <c r="B49" s="35" t="s">
        <v>385</v>
      </c>
      <c r="C49" s="34">
        <v>17948</v>
      </c>
      <c r="D49" t="s">
        <v>1082</v>
      </c>
      <c r="F49" t="s">
        <v>290</v>
      </c>
      <c r="G49" t="s">
        <v>1112</v>
      </c>
      <c r="H49" s="34">
        <v>29141</v>
      </c>
      <c r="I49" s="34">
        <v>20277</v>
      </c>
      <c r="J49" s="34">
        <v>387</v>
      </c>
      <c r="K49" s="34">
        <v>8477</v>
      </c>
      <c r="M49" s="112" t="s">
        <v>1276</v>
      </c>
      <c r="N49" s="113">
        <v>473257466.17673761</v>
      </c>
      <c r="O49" s="113">
        <v>26802</v>
      </c>
      <c r="P49" s="113">
        <v>5663489273.1745396</v>
      </c>
      <c r="Q49" s="113">
        <v>100857110.68843216</v>
      </c>
      <c r="R49" s="113">
        <v>354821904.89142573</v>
      </c>
      <c r="S49" s="113">
        <v>1991280609.2443142</v>
      </c>
      <c r="T49" s="113">
        <v>0</v>
      </c>
      <c r="U49" s="113">
        <v>824041350.96202862</v>
      </c>
      <c r="V49" s="113">
        <v>9407774517.1374779</v>
      </c>
    </row>
    <row r="50" spans="1:22" x14ac:dyDescent="0.25">
      <c r="A50" t="s">
        <v>386</v>
      </c>
      <c r="B50" s="16" t="s">
        <v>387</v>
      </c>
      <c r="C50" s="34">
        <v>14034</v>
      </c>
      <c r="D50" t="s">
        <v>1083</v>
      </c>
      <c r="F50" t="s">
        <v>292</v>
      </c>
      <c r="G50" t="s">
        <v>1113</v>
      </c>
      <c r="H50" s="34">
        <v>81299</v>
      </c>
      <c r="I50" s="34">
        <v>51622</v>
      </c>
      <c r="J50" s="34">
        <v>2969</v>
      </c>
      <c r="K50" s="34">
        <v>26708</v>
      </c>
      <c r="M50" s="49" t="s">
        <v>1277</v>
      </c>
      <c r="N50">
        <v>473257466.17673761</v>
      </c>
      <c r="O50">
        <v>26802</v>
      </c>
      <c r="P50">
        <v>5663489273.1745396</v>
      </c>
      <c r="Q50">
        <v>100857110.68843216</v>
      </c>
      <c r="R50">
        <v>354821904.89142573</v>
      </c>
      <c r="S50">
        <v>1991280609.2443142</v>
      </c>
      <c r="T50">
        <v>0</v>
      </c>
      <c r="U50">
        <v>824041350.96202862</v>
      </c>
      <c r="V50">
        <v>9407774517.1374779</v>
      </c>
    </row>
    <row r="51" spans="1:22" x14ac:dyDescent="0.25">
      <c r="A51" t="s">
        <v>747</v>
      </c>
      <c r="B51" s="35" t="s">
        <v>748</v>
      </c>
      <c r="C51" s="34">
        <v>49895</v>
      </c>
      <c r="F51" t="s">
        <v>294</v>
      </c>
      <c r="G51" t="s">
        <v>1114</v>
      </c>
      <c r="H51" s="34">
        <v>945837</v>
      </c>
      <c r="I51" s="34">
        <v>343730</v>
      </c>
      <c r="J51" s="34">
        <v>55266</v>
      </c>
      <c r="K51" s="34">
        <v>546841</v>
      </c>
      <c r="M51" s="112" t="s">
        <v>1278</v>
      </c>
      <c r="N51" s="113">
        <v>1678287009.8913183</v>
      </c>
      <c r="O51" s="113">
        <v>44734</v>
      </c>
      <c r="P51" s="113">
        <v>11502895221.353985</v>
      </c>
      <c r="Q51" s="113">
        <v>717733151.55753088</v>
      </c>
      <c r="R51" s="113">
        <v>15302652.459759692</v>
      </c>
      <c r="S51" s="113">
        <v>4083801384.9274535</v>
      </c>
      <c r="T51" s="113">
        <v>0</v>
      </c>
      <c r="U51" s="113">
        <v>1670738148.1770575</v>
      </c>
      <c r="V51" s="113">
        <v>19668802302.367107</v>
      </c>
    </row>
    <row r="52" spans="1:22" x14ac:dyDescent="0.25">
      <c r="A52" t="s">
        <v>749</v>
      </c>
      <c r="B52" s="35" t="s">
        <v>750</v>
      </c>
      <c r="C52" s="34">
        <v>7020</v>
      </c>
      <c r="F52" t="s">
        <v>296</v>
      </c>
      <c r="G52" t="s">
        <v>1115</v>
      </c>
      <c r="H52" s="34">
        <v>261724</v>
      </c>
      <c r="I52" s="34">
        <v>103480</v>
      </c>
      <c r="J52" s="34">
        <v>30122</v>
      </c>
      <c r="K52" s="34">
        <v>128122</v>
      </c>
      <c r="M52" s="49" t="s">
        <v>1279</v>
      </c>
      <c r="N52">
        <v>1678287009.8913183</v>
      </c>
      <c r="O52">
        <v>44734</v>
      </c>
      <c r="P52">
        <v>11502895221.353985</v>
      </c>
      <c r="Q52">
        <v>717733151.55753088</v>
      </c>
      <c r="R52">
        <v>15302652.459759692</v>
      </c>
      <c r="S52">
        <v>4083801384.9274535</v>
      </c>
      <c r="T52">
        <v>0</v>
      </c>
      <c r="U52">
        <v>1670738148.1770575</v>
      </c>
      <c r="V52">
        <v>19668802302.367107</v>
      </c>
    </row>
    <row r="53" spans="1:22" x14ac:dyDescent="0.25">
      <c r="A53" t="s">
        <v>751</v>
      </c>
      <c r="B53" s="35" t="s">
        <v>752</v>
      </c>
      <c r="C53" s="34">
        <v>6964</v>
      </c>
      <c r="F53" t="s">
        <v>298</v>
      </c>
      <c r="G53" t="s">
        <v>1116</v>
      </c>
      <c r="H53" s="34">
        <v>17936</v>
      </c>
      <c r="I53" s="34">
        <v>12017</v>
      </c>
      <c r="J53" s="34">
        <v>571</v>
      </c>
      <c r="K53" s="34">
        <v>5348</v>
      </c>
      <c r="M53" s="112" t="s">
        <v>1280</v>
      </c>
      <c r="N53" s="113">
        <v>2106970962.552319</v>
      </c>
      <c r="O53" s="113">
        <v>30047</v>
      </c>
      <c r="P53" s="113">
        <v>5682036551.2180834</v>
      </c>
      <c r="Q53" s="113">
        <v>707497652.70053649</v>
      </c>
      <c r="R53" s="113">
        <v>566764.90591702564</v>
      </c>
      <c r="S53" s="113">
        <v>1755302406.6754115</v>
      </c>
      <c r="T53" s="113">
        <v>0</v>
      </c>
      <c r="U53" s="113">
        <v>935825806.01349056</v>
      </c>
      <c r="V53" s="113">
        <v>11188230191.06576</v>
      </c>
    </row>
    <row r="54" spans="1:22" x14ac:dyDescent="0.25">
      <c r="A54" t="s">
        <v>753</v>
      </c>
      <c r="B54" s="35" t="s">
        <v>754</v>
      </c>
      <c r="C54" s="34">
        <v>31879</v>
      </c>
      <c r="F54" t="s">
        <v>300</v>
      </c>
      <c r="G54" t="s">
        <v>1117</v>
      </c>
      <c r="H54" s="34">
        <v>9694</v>
      </c>
      <c r="I54" s="34">
        <v>8174</v>
      </c>
      <c r="J54" s="34">
        <v>290</v>
      </c>
      <c r="K54" s="34">
        <v>1230</v>
      </c>
      <c r="M54" s="49" t="s">
        <v>1281</v>
      </c>
      <c r="N54">
        <v>2106970962.552319</v>
      </c>
      <c r="O54">
        <v>30047</v>
      </c>
      <c r="P54">
        <v>5682036551.2180834</v>
      </c>
      <c r="Q54">
        <v>707497652.70053649</v>
      </c>
      <c r="R54">
        <v>566764.90591702564</v>
      </c>
      <c r="S54">
        <v>1755302406.6754115</v>
      </c>
      <c r="T54">
        <v>0</v>
      </c>
      <c r="U54">
        <v>935825806.01349056</v>
      </c>
      <c r="V54">
        <v>11188230191.06576</v>
      </c>
    </row>
    <row r="55" spans="1:22" x14ac:dyDescent="0.25">
      <c r="A55" t="s">
        <v>755</v>
      </c>
      <c r="B55" s="35" t="s">
        <v>756</v>
      </c>
      <c r="C55" s="34">
        <v>117887</v>
      </c>
      <c r="F55" t="s">
        <v>302</v>
      </c>
      <c r="G55" t="s">
        <v>1118</v>
      </c>
      <c r="H55" s="34">
        <v>59668</v>
      </c>
      <c r="I55" s="34">
        <v>30172</v>
      </c>
      <c r="J55" s="34">
        <v>1736</v>
      </c>
      <c r="K55" s="34">
        <v>27760</v>
      </c>
      <c r="M55" s="112" t="s">
        <v>1282</v>
      </c>
      <c r="N55" s="113">
        <v>56705031.782545343</v>
      </c>
      <c r="O55" s="113">
        <v>15048</v>
      </c>
      <c r="P55" s="113">
        <v>642601985.01381433</v>
      </c>
      <c r="Q55" s="113">
        <v>10485145.170579581</v>
      </c>
      <c r="R55" s="113">
        <v>14735887.553842666</v>
      </c>
      <c r="S55" s="113">
        <v>466369137.95732343</v>
      </c>
      <c r="T55" s="113">
        <v>0</v>
      </c>
      <c r="U55" s="113">
        <v>228778011.09896329</v>
      </c>
      <c r="V55" s="113">
        <v>1419690246.5770686</v>
      </c>
    </row>
    <row r="56" spans="1:22" x14ac:dyDescent="0.25">
      <c r="A56" t="s">
        <v>757</v>
      </c>
      <c r="B56" s="35" t="s">
        <v>758</v>
      </c>
      <c r="C56" s="34">
        <v>85442</v>
      </c>
      <c r="F56" t="s">
        <v>304</v>
      </c>
      <c r="G56" t="s">
        <v>1119</v>
      </c>
      <c r="H56" s="34">
        <v>40211</v>
      </c>
      <c r="I56" s="34">
        <v>26028</v>
      </c>
      <c r="J56" s="34">
        <v>762</v>
      </c>
      <c r="K56" s="34">
        <v>13421</v>
      </c>
      <c r="M56" s="49" t="s">
        <v>1283</v>
      </c>
      <c r="N56">
        <v>56705031.782545343</v>
      </c>
      <c r="O56">
        <v>15048</v>
      </c>
      <c r="P56">
        <v>642601985.01381433</v>
      </c>
      <c r="Q56">
        <v>10485145.170579581</v>
      </c>
      <c r="R56">
        <v>14735887.553842666</v>
      </c>
      <c r="S56">
        <v>466369137.95732343</v>
      </c>
      <c r="T56">
        <v>0</v>
      </c>
      <c r="U56">
        <v>228778011.09896329</v>
      </c>
      <c r="V56">
        <v>1419690246.5770686</v>
      </c>
    </row>
    <row r="57" spans="1:22" x14ac:dyDescent="0.25">
      <c r="A57" t="s">
        <v>759</v>
      </c>
      <c r="B57" s="35" t="s">
        <v>760</v>
      </c>
      <c r="C57" s="34">
        <v>14641</v>
      </c>
      <c r="F57" t="s">
        <v>306</v>
      </c>
      <c r="G57" t="s">
        <v>1120</v>
      </c>
      <c r="H57" s="34">
        <v>145371</v>
      </c>
      <c r="I57" s="34">
        <v>19815</v>
      </c>
      <c r="J57" s="34">
        <v>3677</v>
      </c>
      <c r="K57" s="34">
        <v>121879</v>
      </c>
      <c r="M57" s="112" t="s">
        <v>1284</v>
      </c>
      <c r="N57" s="113">
        <v>17429692130.770443</v>
      </c>
      <c r="O57" s="113">
        <v>466386</v>
      </c>
      <c r="P57" s="113">
        <v>128368469303.36765</v>
      </c>
      <c r="Q57" s="113">
        <v>6190456868.1116009</v>
      </c>
      <c r="R57" s="113">
        <v>2461590164.6931825</v>
      </c>
      <c r="S57" s="113">
        <v>46857003390.229973</v>
      </c>
      <c r="T57" s="113">
        <v>32114865.704496637</v>
      </c>
      <c r="U57" s="113">
        <v>14460515178.179235</v>
      </c>
      <c r="V57" s="113">
        <v>215800308287.05658</v>
      </c>
    </row>
    <row r="58" spans="1:22" x14ac:dyDescent="0.25">
      <c r="A58" t="s">
        <v>761</v>
      </c>
      <c r="B58" s="36" t="s">
        <v>762</v>
      </c>
      <c r="C58" s="34">
        <v>14749</v>
      </c>
      <c r="F58" t="s">
        <v>308</v>
      </c>
      <c r="G58" s="35" t="s">
        <v>1121</v>
      </c>
      <c r="H58" s="34">
        <v>332981</v>
      </c>
      <c r="I58" s="34">
        <v>100482</v>
      </c>
      <c r="J58" s="34">
        <v>16292</v>
      </c>
      <c r="K58" s="34">
        <v>216206</v>
      </c>
      <c r="M58" s="49" t="s">
        <v>1285</v>
      </c>
      <c r="N58">
        <v>17429692130.770443</v>
      </c>
      <c r="O58">
        <v>466386</v>
      </c>
      <c r="P58">
        <v>128368469303.36765</v>
      </c>
      <c r="Q58">
        <v>6190456868.1116009</v>
      </c>
      <c r="R58">
        <v>2461590164.6931825</v>
      </c>
      <c r="S58">
        <v>46857003390.229973</v>
      </c>
      <c r="T58">
        <v>32114865.704496637</v>
      </c>
      <c r="U58">
        <v>14460515178.179235</v>
      </c>
      <c r="V58">
        <v>215800308287.05658</v>
      </c>
    </row>
    <row r="59" spans="1:22" x14ac:dyDescent="0.25">
      <c r="A59" t="s">
        <v>763</v>
      </c>
      <c r="B59" s="36" t="s">
        <v>764</v>
      </c>
      <c r="C59" s="34">
        <v>208145</v>
      </c>
      <c r="F59" t="s">
        <v>310</v>
      </c>
      <c r="G59" t="s">
        <v>1122</v>
      </c>
      <c r="H59" s="34">
        <v>78252</v>
      </c>
      <c r="I59" s="34">
        <v>43560</v>
      </c>
      <c r="J59" s="34">
        <v>1817</v>
      </c>
      <c r="K59" s="34">
        <v>32875</v>
      </c>
      <c r="M59" s="112" t="s">
        <v>314</v>
      </c>
      <c r="N59" s="113">
        <v>78504091490.033295</v>
      </c>
      <c r="O59" s="113">
        <v>1046982</v>
      </c>
      <c r="P59" s="113">
        <v>575389288859.79785</v>
      </c>
      <c r="Q59" s="113">
        <v>14621035647.746056</v>
      </c>
      <c r="R59" s="113">
        <v>9593563517.3573933</v>
      </c>
      <c r="S59" s="113">
        <v>207189119008.2312</v>
      </c>
      <c r="T59" s="113">
        <v>0</v>
      </c>
      <c r="U59" s="113">
        <v>47523291302.504768</v>
      </c>
      <c r="V59" s="113">
        <v>932821436807.67065</v>
      </c>
    </row>
    <row r="60" spans="1:22" x14ac:dyDescent="0.25">
      <c r="A60" t="s">
        <v>765</v>
      </c>
      <c r="B60" s="36" t="s">
        <v>766</v>
      </c>
      <c r="C60" s="34">
        <v>15995</v>
      </c>
      <c r="F60" t="s">
        <v>312</v>
      </c>
      <c r="G60" t="s">
        <v>1123</v>
      </c>
      <c r="H60" s="34">
        <v>1142867</v>
      </c>
      <c r="I60" s="34">
        <v>509809</v>
      </c>
      <c r="J60" s="34">
        <v>210383</v>
      </c>
      <c r="K60" s="34">
        <v>422674</v>
      </c>
      <c r="M60" s="49" t="s">
        <v>1286</v>
      </c>
      <c r="N60">
        <v>78504091490.033295</v>
      </c>
      <c r="O60">
        <v>1046982</v>
      </c>
      <c r="P60">
        <v>575389288859.79785</v>
      </c>
      <c r="Q60">
        <v>14621035647.746056</v>
      </c>
      <c r="R60">
        <v>9593563517.3573933</v>
      </c>
      <c r="S60">
        <v>207189119008.2312</v>
      </c>
      <c r="T60">
        <v>0</v>
      </c>
      <c r="U60">
        <v>47523291302.504768</v>
      </c>
      <c r="V60">
        <v>932821436807.67065</v>
      </c>
    </row>
    <row r="61" spans="1:22" x14ac:dyDescent="0.25">
      <c r="A61" t="s">
        <v>767</v>
      </c>
      <c r="B61" s="36" t="s">
        <v>768</v>
      </c>
      <c r="C61" s="34">
        <v>30712</v>
      </c>
      <c r="F61" t="s">
        <v>314</v>
      </c>
      <c r="G61" t="s">
        <v>1124</v>
      </c>
      <c r="H61" s="34">
        <v>1020079</v>
      </c>
      <c r="I61" s="34">
        <v>573627</v>
      </c>
      <c r="J61" s="34">
        <v>216863</v>
      </c>
      <c r="K61" s="34">
        <v>229589</v>
      </c>
      <c r="M61" s="112" t="s">
        <v>945</v>
      </c>
      <c r="N61" s="113">
        <v>67476297698.493103</v>
      </c>
      <c r="O61" s="113">
        <v>798544</v>
      </c>
      <c r="P61" s="113">
        <v>441742765741.36365</v>
      </c>
      <c r="Q61" s="113">
        <v>10383039828.323223</v>
      </c>
      <c r="R61" s="113">
        <v>7651054396.3270893</v>
      </c>
      <c r="S61" s="113">
        <v>171867442674.04648</v>
      </c>
      <c r="T61" s="113">
        <v>0</v>
      </c>
      <c r="U61" s="113">
        <v>38643049029.573586</v>
      </c>
      <c r="V61" s="113">
        <v>737764447912.1272</v>
      </c>
    </row>
    <row r="62" spans="1:22" x14ac:dyDescent="0.25">
      <c r="A62" t="s">
        <v>769</v>
      </c>
      <c r="B62" s="35" t="s">
        <v>770</v>
      </c>
      <c r="C62" s="34">
        <v>19911</v>
      </c>
      <c r="F62" t="s">
        <v>316</v>
      </c>
      <c r="G62" t="s">
        <v>1125</v>
      </c>
      <c r="H62" s="34">
        <v>565836</v>
      </c>
      <c r="I62" s="34">
        <v>320031</v>
      </c>
      <c r="J62" s="34">
        <v>34977</v>
      </c>
      <c r="K62" s="34">
        <v>210828</v>
      </c>
      <c r="M62" s="49" t="s">
        <v>1287</v>
      </c>
      <c r="N62">
        <v>67476297698.493103</v>
      </c>
      <c r="O62">
        <v>798544</v>
      </c>
      <c r="P62">
        <v>441742765741.36365</v>
      </c>
      <c r="Q62">
        <v>10383039828.323223</v>
      </c>
      <c r="R62">
        <v>7651054396.3270893</v>
      </c>
      <c r="S62">
        <v>171867442674.04648</v>
      </c>
      <c r="T62">
        <v>0</v>
      </c>
      <c r="U62">
        <v>38643049029.573586</v>
      </c>
      <c r="V62">
        <v>737764447912.1272</v>
      </c>
    </row>
    <row r="63" spans="1:22" x14ac:dyDescent="0.25">
      <c r="A63" t="s">
        <v>771</v>
      </c>
      <c r="B63" s="35" t="s">
        <v>772</v>
      </c>
      <c r="C63" s="34">
        <v>15067</v>
      </c>
      <c r="F63" t="s">
        <v>318</v>
      </c>
      <c r="G63" t="s">
        <v>1126</v>
      </c>
      <c r="H63" s="34">
        <v>117693</v>
      </c>
      <c r="I63" s="34">
        <v>48445</v>
      </c>
      <c r="J63" s="34">
        <v>22055</v>
      </c>
      <c r="K63" s="34">
        <v>47193</v>
      </c>
      <c r="M63" s="112" t="s">
        <v>947</v>
      </c>
      <c r="N63" s="113">
        <v>5059416710.4255381</v>
      </c>
      <c r="O63" s="113">
        <v>84930</v>
      </c>
      <c r="P63" s="113">
        <v>97953802980.534073</v>
      </c>
      <c r="Q63" s="113">
        <v>3660813542.4137855</v>
      </c>
      <c r="R63" s="113">
        <v>255915836.97198397</v>
      </c>
      <c r="S63" s="113">
        <v>20101780091.966759</v>
      </c>
      <c r="T63" s="113">
        <v>0</v>
      </c>
      <c r="U63" s="113">
        <v>4245598894.5075283</v>
      </c>
      <c r="V63" s="113">
        <v>131277412986.81966</v>
      </c>
    </row>
    <row r="64" spans="1:22" x14ac:dyDescent="0.25">
      <c r="A64" t="s">
        <v>773</v>
      </c>
      <c r="B64" s="35" t="s">
        <v>774</v>
      </c>
      <c r="C64" s="34">
        <v>27773</v>
      </c>
      <c r="F64" t="s">
        <v>320</v>
      </c>
      <c r="G64" t="s">
        <v>1127</v>
      </c>
      <c r="H64" s="34">
        <v>44301</v>
      </c>
      <c r="I64" s="34">
        <v>24226</v>
      </c>
      <c r="J64" s="34">
        <v>208</v>
      </c>
      <c r="K64" s="34">
        <v>19867</v>
      </c>
      <c r="M64" s="49" t="s">
        <v>1288</v>
      </c>
      <c r="N64">
        <v>5059416710.4255381</v>
      </c>
      <c r="O64">
        <v>84930</v>
      </c>
      <c r="P64">
        <v>97953802980.534073</v>
      </c>
      <c r="Q64">
        <v>3660813542.4137855</v>
      </c>
      <c r="R64">
        <v>255915836.97198397</v>
      </c>
      <c r="S64">
        <v>20101780091.966759</v>
      </c>
      <c r="T64">
        <v>0</v>
      </c>
      <c r="U64">
        <v>4245598894.5075283</v>
      </c>
      <c r="V64">
        <v>131277412986.81966</v>
      </c>
    </row>
    <row r="65" spans="1:22" x14ac:dyDescent="0.25">
      <c r="A65" t="s">
        <v>775</v>
      </c>
      <c r="B65" s="35" t="s">
        <v>776</v>
      </c>
      <c r="C65" s="34">
        <v>12847</v>
      </c>
      <c r="F65" t="s">
        <v>322</v>
      </c>
      <c r="G65" t="s">
        <v>1128</v>
      </c>
      <c r="H65" s="34">
        <v>15792</v>
      </c>
      <c r="I65" s="34">
        <v>7322</v>
      </c>
      <c r="J65" s="34">
        <v>867</v>
      </c>
      <c r="K65" s="34">
        <v>7603</v>
      </c>
      <c r="M65" s="112" t="s">
        <v>949</v>
      </c>
      <c r="N65" s="113">
        <v>5648457179.3464718</v>
      </c>
      <c r="O65" s="113">
        <v>128749</v>
      </c>
      <c r="P65" s="113">
        <v>27999579018.642555</v>
      </c>
      <c r="Q65" s="113">
        <v>577182277.00904739</v>
      </c>
      <c r="R65" s="113">
        <v>1267410240.9736962</v>
      </c>
      <c r="S65" s="113">
        <v>11337027772.73737</v>
      </c>
      <c r="T65" s="113">
        <v>0</v>
      </c>
      <c r="U65" s="113">
        <v>3836592098.3406067</v>
      </c>
      <c r="V65" s="113">
        <v>50666377336.049744</v>
      </c>
    </row>
    <row r="66" spans="1:22" x14ac:dyDescent="0.25">
      <c r="A66" t="s">
        <v>777</v>
      </c>
      <c r="B66" s="35" t="s">
        <v>778</v>
      </c>
      <c r="C66" s="34">
        <v>38140</v>
      </c>
      <c r="F66" t="s">
        <v>324</v>
      </c>
      <c r="G66" t="s">
        <v>1129</v>
      </c>
      <c r="H66" s="34">
        <v>149029</v>
      </c>
      <c r="I66" s="34">
        <v>92014</v>
      </c>
      <c r="J66" s="34">
        <v>4144</v>
      </c>
      <c r="K66" s="34">
        <v>52871</v>
      </c>
      <c r="M66" s="49" t="s">
        <v>1289</v>
      </c>
      <c r="N66">
        <v>5648457179.3464718</v>
      </c>
      <c r="O66">
        <v>128749</v>
      </c>
      <c r="P66">
        <v>27999579018.642555</v>
      </c>
      <c r="Q66">
        <v>577182277.00904739</v>
      </c>
      <c r="R66">
        <v>1267410240.9736962</v>
      </c>
      <c r="S66">
        <v>11337027772.73737</v>
      </c>
      <c r="T66">
        <v>0</v>
      </c>
      <c r="U66">
        <v>3836592098.3406067</v>
      </c>
      <c r="V66">
        <v>50666377336.049744</v>
      </c>
    </row>
    <row r="67" spans="1:22" x14ac:dyDescent="0.25">
      <c r="A67" t="s">
        <v>779</v>
      </c>
      <c r="B67" s="35" t="s">
        <v>780</v>
      </c>
      <c r="C67" s="34">
        <v>42475</v>
      </c>
      <c r="F67" t="s">
        <v>326</v>
      </c>
      <c r="G67" t="s">
        <v>1130</v>
      </c>
      <c r="H67" s="34">
        <v>42197</v>
      </c>
      <c r="I67" s="34">
        <v>19815</v>
      </c>
      <c r="J67" s="34">
        <v>1708</v>
      </c>
      <c r="K67" s="34">
        <v>20673</v>
      </c>
      <c r="M67" s="112" t="s">
        <v>1290</v>
      </c>
      <c r="N67" s="113">
        <v>78504091490.033295</v>
      </c>
      <c r="O67" s="113">
        <v>1046982</v>
      </c>
      <c r="P67" s="113">
        <v>575389288859.79785</v>
      </c>
      <c r="Q67" s="113">
        <v>14621035647.746056</v>
      </c>
      <c r="R67" s="113">
        <v>9593563517.3573933</v>
      </c>
      <c r="S67" s="113">
        <v>207189119008.2312</v>
      </c>
      <c r="T67" s="113">
        <v>0</v>
      </c>
      <c r="U67" s="113">
        <v>47523291302.504768</v>
      </c>
      <c r="V67" s="113">
        <v>932821436807.67065</v>
      </c>
    </row>
    <row r="68" spans="1:22" x14ac:dyDescent="0.25">
      <c r="A68" t="s">
        <v>781</v>
      </c>
      <c r="B68" s="35" t="s">
        <v>782</v>
      </c>
      <c r="C68" s="34">
        <v>5006</v>
      </c>
      <c r="F68" t="s">
        <v>328</v>
      </c>
      <c r="G68" t="s">
        <v>1131</v>
      </c>
      <c r="H68" s="34">
        <v>36810</v>
      </c>
      <c r="I68" s="34">
        <v>7146</v>
      </c>
      <c r="J68" s="34">
        <v>2951</v>
      </c>
      <c r="K68" s="34">
        <v>26712</v>
      </c>
      <c r="M68" s="49" t="s">
        <v>1286</v>
      </c>
      <c r="N68">
        <v>78504091490.033295</v>
      </c>
      <c r="O68">
        <v>1046982</v>
      </c>
      <c r="P68">
        <v>575389288859.79785</v>
      </c>
      <c r="Q68">
        <v>14621035647.746056</v>
      </c>
      <c r="R68">
        <v>9593563517.3573933</v>
      </c>
      <c r="S68">
        <v>207189119008.2312</v>
      </c>
      <c r="T68">
        <v>0</v>
      </c>
      <c r="U68">
        <v>47523291302.504768</v>
      </c>
      <c r="V68">
        <v>932821436807.67065</v>
      </c>
    </row>
    <row r="69" spans="1:22" x14ac:dyDescent="0.25">
      <c r="A69" t="s">
        <v>783</v>
      </c>
      <c r="B69" s="35" t="s">
        <v>784</v>
      </c>
      <c r="C69" s="34">
        <v>40978</v>
      </c>
      <c r="F69" t="s">
        <v>330</v>
      </c>
      <c r="G69" t="s">
        <v>1132</v>
      </c>
      <c r="H69" s="34">
        <v>108074</v>
      </c>
      <c r="I69" s="34">
        <v>77801</v>
      </c>
      <c r="J69" s="34">
        <v>2263</v>
      </c>
      <c r="K69" s="34">
        <v>28010</v>
      </c>
      <c r="M69" s="112" t="s">
        <v>316</v>
      </c>
      <c r="N69" s="113">
        <v>10890398890.142317</v>
      </c>
      <c r="O69" s="113">
        <v>308551</v>
      </c>
      <c r="P69" s="113">
        <v>46830687188.228706</v>
      </c>
      <c r="Q69" s="113">
        <v>937172261.19894636</v>
      </c>
      <c r="R69" s="113">
        <v>735583151.50594342</v>
      </c>
      <c r="S69" s="113">
        <v>26612571643.637161</v>
      </c>
      <c r="T69" s="113">
        <v>0</v>
      </c>
      <c r="U69" s="113">
        <v>9113191707.005558</v>
      </c>
      <c r="V69" s="113">
        <v>95119913392.718628</v>
      </c>
    </row>
    <row r="70" spans="1:22" x14ac:dyDescent="0.25">
      <c r="F70" t="s">
        <v>332</v>
      </c>
      <c r="G70" t="s">
        <v>1133</v>
      </c>
      <c r="H70" s="34">
        <v>51940</v>
      </c>
      <c r="I70" s="34">
        <v>43261</v>
      </c>
      <c r="J70" s="34">
        <v>781</v>
      </c>
      <c r="K70" s="34">
        <v>7898</v>
      </c>
      <c r="M70" s="49" t="s">
        <v>1291</v>
      </c>
      <c r="N70">
        <v>10890398890.142317</v>
      </c>
      <c r="O70">
        <v>308551</v>
      </c>
      <c r="P70">
        <v>46830687188.228706</v>
      </c>
      <c r="Q70">
        <v>937172261.19894636</v>
      </c>
      <c r="R70">
        <v>735583151.50594342</v>
      </c>
      <c r="S70">
        <v>26612571643.637161</v>
      </c>
      <c r="T70">
        <v>0</v>
      </c>
      <c r="U70">
        <v>9113191707.005558</v>
      </c>
      <c r="V70">
        <v>95119913392.718628</v>
      </c>
    </row>
    <row r="71" spans="1:22" x14ac:dyDescent="0.25">
      <c r="F71" t="s">
        <v>334</v>
      </c>
      <c r="G71" t="s">
        <v>1134</v>
      </c>
      <c r="H71" s="34">
        <v>906938</v>
      </c>
      <c r="I71" s="34">
        <v>318675</v>
      </c>
      <c r="J71" s="34">
        <v>55293</v>
      </c>
      <c r="K71" s="34">
        <v>532970</v>
      </c>
      <c r="M71" s="112" t="s">
        <v>963</v>
      </c>
      <c r="N71" s="113">
        <v>10890398890.142317</v>
      </c>
      <c r="O71" s="113">
        <v>308551</v>
      </c>
      <c r="P71" s="113">
        <v>46830687188.228706</v>
      </c>
      <c r="Q71" s="113">
        <v>937172261.19894636</v>
      </c>
      <c r="R71" s="113">
        <v>735583151.50594342</v>
      </c>
      <c r="S71" s="113">
        <v>26612571643.637161</v>
      </c>
      <c r="T71" s="113">
        <v>0</v>
      </c>
      <c r="U71" s="113">
        <v>9113191707.005558</v>
      </c>
      <c r="V71" s="113">
        <v>95119913392.718628</v>
      </c>
    </row>
    <row r="72" spans="1:22" x14ac:dyDescent="0.25">
      <c r="F72" t="s">
        <v>336</v>
      </c>
      <c r="G72" t="s">
        <v>1135</v>
      </c>
      <c r="H72" s="34">
        <v>223597</v>
      </c>
      <c r="I72" s="34">
        <v>114787</v>
      </c>
      <c r="J72" s="34">
        <v>5467</v>
      </c>
      <c r="K72" s="34">
        <v>103343</v>
      </c>
      <c r="M72" s="49" t="s">
        <v>1291</v>
      </c>
      <c r="N72">
        <v>10890398890.142317</v>
      </c>
      <c r="O72">
        <v>308551</v>
      </c>
      <c r="P72">
        <v>46830687188.228706</v>
      </c>
      <c r="Q72">
        <v>937172261.19894636</v>
      </c>
      <c r="R72">
        <v>735583151.50594342</v>
      </c>
      <c r="S72">
        <v>26612571643.637161</v>
      </c>
      <c r="T72">
        <v>0</v>
      </c>
      <c r="U72">
        <v>9113191707.005558</v>
      </c>
      <c r="V72">
        <v>95119913392.718628</v>
      </c>
    </row>
    <row r="73" spans="1:22" x14ac:dyDescent="0.25">
      <c r="F73" t="s">
        <v>338</v>
      </c>
      <c r="G73" t="s">
        <v>1136</v>
      </c>
      <c r="H73" s="34">
        <v>87592</v>
      </c>
      <c r="I73" s="34">
        <v>34244</v>
      </c>
      <c r="J73" s="34">
        <v>6467</v>
      </c>
      <c r="K73" s="34">
        <v>46882</v>
      </c>
      <c r="M73" s="112" t="s">
        <v>318</v>
      </c>
      <c r="N73" s="113">
        <v>6782897653.2705154</v>
      </c>
      <c r="O73" s="113">
        <v>89709</v>
      </c>
      <c r="P73" s="113">
        <v>13683090124.997931</v>
      </c>
      <c r="Q73" s="113">
        <v>76035594.968170002</v>
      </c>
      <c r="R73" s="113">
        <v>148771510.22782111</v>
      </c>
      <c r="S73" s="113">
        <v>15070800686.395752</v>
      </c>
      <c r="T73" s="113">
        <v>0</v>
      </c>
      <c r="U73" s="113">
        <v>4328199385.6230402</v>
      </c>
      <c r="V73" s="113">
        <v>40089884664.483231</v>
      </c>
    </row>
    <row r="74" spans="1:22" x14ac:dyDescent="0.25">
      <c r="F74" t="s">
        <v>340</v>
      </c>
      <c r="G74" t="s">
        <v>1137</v>
      </c>
      <c r="H74" s="34">
        <v>426113</v>
      </c>
      <c r="I74" s="34">
        <v>112649</v>
      </c>
      <c r="J74" s="34">
        <v>39472</v>
      </c>
      <c r="K74" s="34">
        <v>273993</v>
      </c>
      <c r="M74" s="49" t="s">
        <v>1292</v>
      </c>
      <c r="N74">
        <v>6782897653.2705154</v>
      </c>
      <c r="O74">
        <v>89709</v>
      </c>
      <c r="P74">
        <v>13683090124.997931</v>
      </c>
      <c r="Q74">
        <v>76035594.968170002</v>
      </c>
      <c r="R74">
        <v>148771510.22782111</v>
      </c>
      <c r="S74">
        <v>15070800686.395752</v>
      </c>
      <c r="T74">
        <v>0</v>
      </c>
      <c r="U74">
        <v>4328199385.6230402</v>
      </c>
      <c r="V74">
        <v>40089884664.483231</v>
      </c>
    </row>
    <row r="75" spans="1:22" x14ac:dyDescent="0.25">
      <c r="F75" t="s">
        <v>342</v>
      </c>
      <c r="G75" t="s">
        <v>1138</v>
      </c>
      <c r="H75" s="34">
        <v>169636</v>
      </c>
      <c r="I75" s="34">
        <v>56995</v>
      </c>
      <c r="J75" s="34">
        <v>3888</v>
      </c>
      <c r="K75" s="34">
        <v>108752</v>
      </c>
      <c r="M75" s="112" t="s">
        <v>983</v>
      </c>
      <c r="N75" s="113">
        <v>6782897653.2705154</v>
      </c>
      <c r="O75" s="113">
        <v>89709</v>
      </c>
      <c r="P75" s="113">
        <v>13683090124.997931</v>
      </c>
      <c r="Q75" s="113">
        <v>76035594.968170002</v>
      </c>
      <c r="R75" s="113">
        <v>148771510.22782111</v>
      </c>
      <c r="S75" s="113">
        <v>15070800686.395752</v>
      </c>
      <c r="T75" s="113">
        <v>0</v>
      </c>
      <c r="U75" s="113">
        <v>4328199385.6230402</v>
      </c>
      <c r="V75" s="113">
        <v>40089884664.483231</v>
      </c>
    </row>
    <row r="76" spans="1:22" x14ac:dyDescent="0.25">
      <c r="F76" t="s">
        <v>344</v>
      </c>
      <c r="G76" t="s">
        <v>1139</v>
      </c>
      <c r="H76" s="34">
        <v>3749038</v>
      </c>
      <c r="I76" s="34">
        <v>852412</v>
      </c>
      <c r="J76" s="34">
        <v>319509</v>
      </c>
      <c r="K76" s="34">
        <v>2577118</v>
      </c>
      <c r="M76" s="49" t="s">
        <v>1292</v>
      </c>
      <c r="N76">
        <v>6782897653.2705154</v>
      </c>
      <c r="O76">
        <v>89709</v>
      </c>
      <c r="P76">
        <v>13683090124.997931</v>
      </c>
      <c r="Q76">
        <v>76035594.968170002</v>
      </c>
      <c r="R76">
        <v>148771510.22782111</v>
      </c>
      <c r="S76">
        <v>15070800686.395752</v>
      </c>
      <c r="T76">
        <v>0</v>
      </c>
      <c r="U76">
        <v>4328199385.6230402</v>
      </c>
      <c r="V76">
        <v>40089884664.483231</v>
      </c>
    </row>
    <row r="77" spans="1:22" x14ac:dyDescent="0.25">
      <c r="F77" t="s">
        <v>346</v>
      </c>
      <c r="G77" t="s">
        <v>1140</v>
      </c>
      <c r="H77" s="34">
        <v>1363092</v>
      </c>
      <c r="I77" s="34">
        <v>715705</v>
      </c>
      <c r="J77" s="34">
        <v>63497</v>
      </c>
      <c r="K77" s="34">
        <v>583890</v>
      </c>
      <c r="M77" s="112" t="s">
        <v>320</v>
      </c>
      <c r="N77" s="113">
        <v>8687307834.3865585</v>
      </c>
      <c r="O77" s="113">
        <v>797772</v>
      </c>
      <c r="P77" s="113">
        <v>101211167771.59067</v>
      </c>
      <c r="Q77" s="113">
        <v>2115253215.007638</v>
      </c>
      <c r="R77" s="113">
        <v>1068105430.5352523</v>
      </c>
      <c r="S77" s="113">
        <v>47284001926.415855</v>
      </c>
      <c r="T77" s="113">
        <v>0</v>
      </c>
      <c r="U77" s="113">
        <v>22567169621.563957</v>
      </c>
      <c r="V77" s="113">
        <v>182933803571.49994</v>
      </c>
    </row>
    <row r="78" spans="1:22" x14ac:dyDescent="0.25">
      <c r="F78" t="s">
        <v>348</v>
      </c>
      <c r="G78" t="s">
        <v>1141</v>
      </c>
      <c r="H78" s="34">
        <v>560763</v>
      </c>
      <c r="I78" s="34">
        <v>236473</v>
      </c>
      <c r="J78" s="34">
        <v>17390</v>
      </c>
      <c r="K78" s="34">
        <v>306900</v>
      </c>
      <c r="M78" s="49" t="s">
        <v>1293</v>
      </c>
      <c r="N78">
        <v>8687307834.3865585</v>
      </c>
      <c r="O78">
        <v>797772</v>
      </c>
      <c r="P78">
        <v>101211167771.59067</v>
      </c>
      <c r="Q78">
        <v>2115253215.007638</v>
      </c>
      <c r="R78">
        <v>1068105430.5352523</v>
      </c>
      <c r="S78">
        <v>47284001926.415855</v>
      </c>
      <c r="T78">
        <v>0</v>
      </c>
      <c r="U78">
        <v>22567169621.563957</v>
      </c>
      <c r="V78">
        <v>182933803571.49994</v>
      </c>
    </row>
    <row r="79" spans="1:22" x14ac:dyDescent="0.25">
      <c r="F79" t="s">
        <v>350</v>
      </c>
      <c r="G79" t="s">
        <v>1142</v>
      </c>
      <c r="H79" s="34">
        <v>230878</v>
      </c>
      <c r="I79" s="34">
        <v>227418</v>
      </c>
      <c r="J79" s="34">
        <v>5065</v>
      </c>
      <c r="K79" s="34">
        <v>-1604</v>
      </c>
      <c r="M79" s="112" t="s">
        <v>1005</v>
      </c>
      <c r="N79" s="113">
        <v>3280319673.5430574</v>
      </c>
      <c r="O79" s="113">
        <v>455862</v>
      </c>
      <c r="P79" s="113">
        <v>37776744598.702255</v>
      </c>
      <c r="Q79" s="113">
        <v>699758616.97939444</v>
      </c>
      <c r="R79" s="113">
        <v>457050052.41330284</v>
      </c>
      <c r="S79" s="113">
        <v>22005087530.867695</v>
      </c>
      <c r="T79" s="113">
        <v>0</v>
      </c>
      <c r="U79" s="113">
        <v>11942037769.473236</v>
      </c>
      <c r="V79" s="113">
        <v>76161454103.978943</v>
      </c>
    </row>
    <row r="80" spans="1:22" x14ac:dyDescent="0.25">
      <c r="F80" t="s">
        <v>352</v>
      </c>
      <c r="G80" t="s">
        <v>1143</v>
      </c>
      <c r="H80" s="34">
        <v>554081</v>
      </c>
      <c r="I80" s="34">
        <v>250693</v>
      </c>
      <c r="J80" s="34">
        <v>40312</v>
      </c>
      <c r="K80" s="34">
        <v>263076</v>
      </c>
      <c r="M80" s="49" t="s">
        <v>1294</v>
      </c>
      <c r="N80">
        <v>3280319673.5430574</v>
      </c>
      <c r="O80">
        <v>455862</v>
      </c>
      <c r="P80">
        <v>37776744598.702255</v>
      </c>
      <c r="Q80">
        <v>699758616.97939444</v>
      </c>
      <c r="R80">
        <v>457050052.41330284</v>
      </c>
      <c r="S80">
        <v>22005087530.867695</v>
      </c>
      <c r="T80">
        <v>0</v>
      </c>
      <c r="U80">
        <v>11942037769.473236</v>
      </c>
      <c r="V80">
        <v>76161454103.978943</v>
      </c>
    </row>
    <row r="81" spans="6:22" x14ac:dyDescent="0.25">
      <c r="F81" t="s">
        <v>354</v>
      </c>
      <c r="G81" t="s">
        <v>1144</v>
      </c>
      <c r="H81" s="34">
        <v>17371</v>
      </c>
      <c r="I81" s="34">
        <v>1121</v>
      </c>
      <c r="J81" s="34">
        <v>731</v>
      </c>
      <c r="K81" s="34">
        <v>15519</v>
      </c>
      <c r="M81" s="112" t="s">
        <v>1007</v>
      </c>
      <c r="N81" s="113">
        <v>3590390056.4097924</v>
      </c>
      <c r="O81" s="113">
        <v>188037</v>
      </c>
      <c r="P81" s="113">
        <v>27947568861.148758</v>
      </c>
      <c r="Q81" s="113">
        <v>112590487.42693789</v>
      </c>
      <c r="R81" s="113">
        <v>260863677.44606811</v>
      </c>
      <c r="S81" s="113">
        <v>15847402446.86713</v>
      </c>
      <c r="T81" s="113">
        <v>0</v>
      </c>
      <c r="U81" s="113">
        <v>6303530054.0874472</v>
      </c>
      <c r="V81" s="113">
        <v>54062533620.386139</v>
      </c>
    </row>
    <row r="82" spans="6:22" x14ac:dyDescent="0.25">
      <c r="F82" t="s">
        <v>356</v>
      </c>
      <c r="G82" t="s">
        <v>1145</v>
      </c>
      <c r="H82" s="34">
        <v>2385946</v>
      </c>
      <c r="I82" s="34">
        <v>136707</v>
      </c>
      <c r="J82" s="34">
        <v>256012</v>
      </c>
      <c r="K82" s="34">
        <v>1993228</v>
      </c>
      <c r="M82" s="49" t="s">
        <v>1295</v>
      </c>
      <c r="N82">
        <v>3590390056.4097924</v>
      </c>
      <c r="O82">
        <v>188037</v>
      </c>
      <c r="P82">
        <v>27947568861.148758</v>
      </c>
      <c r="Q82">
        <v>112590487.42693789</v>
      </c>
      <c r="R82">
        <v>260863677.44606811</v>
      </c>
      <c r="S82">
        <v>15847402446.86713</v>
      </c>
      <c r="T82">
        <v>0</v>
      </c>
      <c r="U82">
        <v>6303530054.0874472</v>
      </c>
      <c r="V82">
        <v>54062533620.386139</v>
      </c>
    </row>
    <row r="83" spans="6:22" x14ac:dyDescent="0.25">
      <c r="F83" t="s">
        <v>358</v>
      </c>
      <c r="G83" t="s">
        <v>1146</v>
      </c>
      <c r="H83" s="34">
        <v>2180002</v>
      </c>
      <c r="I83" s="34">
        <v>102208</v>
      </c>
      <c r="J83" s="34">
        <v>237200</v>
      </c>
      <c r="K83" s="34">
        <v>1840595</v>
      </c>
      <c r="M83" s="112" t="s">
        <v>1009</v>
      </c>
      <c r="N83" s="113">
        <v>1805391977.5152531</v>
      </c>
      <c r="O83" s="113">
        <v>153456</v>
      </c>
      <c r="P83" s="113">
        <v>35382448787.675598</v>
      </c>
      <c r="Q83" s="113">
        <v>1302654464.2877204</v>
      </c>
      <c r="R83" s="113">
        <v>350191700.67588127</v>
      </c>
      <c r="S83" s="113">
        <v>9374676939.8772049</v>
      </c>
      <c r="T83" s="113">
        <v>0</v>
      </c>
      <c r="U83" s="113">
        <v>4300743926.0165453</v>
      </c>
      <c r="V83" s="113">
        <v>52516261252.048203</v>
      </c>
    </row>
    <row r="84" spans="6:22" x14ac:dyDescent="0.25">
      <c r="F84" t="s">
        <v>360</v>
      </c>
      <c r="G84" t="s">
        <v>1147</v>
      </c>
      <c r="H84" s="34">
        <v>205944</v>
      </c>
      <c r="I84" s="34">
        <v>34499</v>
      </c>
      <c r="J84" s="34">
        <v>18812</v>
      </c>
      <c r="K84" s="34">
        <v>152633</v>
      </c>
      <c r="M84" s="49" t="s">
        <v>1296</v>
      </c>
      <c r="N84">
        <v>1805391977.5152531</v>
      </c>
      <c r="O84">
        <v>153456</v>
      </c>
      <c r="P84">
        <v>35382448787.675598</v>
      </c>
      <c r="Q84">
        <v>1302654464.2877204</v>
      </c>
      <c r="R84">
        <v>350191700.67588127</v>
      </c>
      <c r="S84">
        <v>9374676939.8772049</v>
      </c>
      <c r="T84">
        <v>0</v>
      </c>
      <c r="U84">
        <v>4300743926.0165453</v>
      </c>
      <c r="V84">
        <v>52516261252.048203</v>
      </c>
    </row>
    <row r="85" spans="6:22" x14ac:dyDescent="0.25">
      <c r="F85" t="s">
        <v>362</v>
      </c>
      <c r="G85" t="s">
        <v>1148</v>
      </c>
      <c r="H85" s="34">
        <v>2236932</v>
      </c>
      <c r="I85" s="34">
        <v>1609923</v>
      </c>
      <c r="J85" s="34">
        <v>55918</v>
      </c>
      <c r="K85" s="34">
        <v>571091</v>
      </c>
      <c r="M85" s="112" t="s">
        <v>322</v>
      </c>
      <c r="N85" s="113">
        <v>237223363.36203495</v>
      </c>
      <c r="O85" s="113">
        <v>30809</v>
      </c>
      <c r="P85" s="113">
        <v>4526548038.6598177</v>
      </c>
      <c r="Q85" s="113">
        <v>36947654.41061376</v>
      </c>
      <c r="R85" s="113">
        <v>66878258.89820902</v>
      </c>
      <c r="S85" s="113">
        <v>1772599418.1525803</v>
      </c>
      <c r="T85" s="113">
        <v>0</v>
      </c>
      <c r="U85" s="113">
        <v>1022368847.8663996</v>
      </c>
      <c r="V85" s="113">
        <v>7662596390.3496552</v>
      </c>
    </row>
    <row r="86" spans="6:22" x14ac:dyDescent="0.25">
      <c r="F86" t="s">
        <v>364</v>
      </c>
      <c r="G86" t="s">
        <v>1149</v>
      </c>
      <c r="H86" s="34">
        <v>1348595</v>
      </c>
      <c r="I86" s="34">
        <v>909431</v>
      </c>
      <c r="J86" s="34">
        <v>35128</v>
      </c>
      <c r="K86" s="34">
        <v>404035</v>
      </c>
      <c r="M86" s="49" t="s">
        <v>1297</v>
      </c>
      <c r="N86">
        <v>237223363.36203495</v>
      </c>
      <c r="O86">
        <v>30809</v>
      </c>
      <c r="P86">
        <v>4526548038.6598177</v>
      </c>
      <c r="Q86">
        <v>36947654.41061376</v>
      </c>
      <c r="R86">
        <v>66878258.89820902</v>
      </c>
      <c r="S86">
        <v>1772599418.1525803</v>
      </c>
      <c r="T86">
        <v>0</v>
      </c>
      <c r="U86">
        <v>1022368847.8663996</v>
      </c>
      <c r="V86">
        <v>7662596390.3496552</v>
      </c>
    </row>
    <row r="87" spans="6:22" x14ac:dyDescent="0.25">
      <c r="F87" t="s">
        <v>366</v>
      </c>
      <c r="G87" t="s">
        <v>1150</v>
      </c>
      <c r="H87" s="34">
        <v>238595</v>
      </c>
      <c r="I87" s="34">
        <v>122863</v>
      </c>
      <c r="J87" s="34">
        <v>15945</v>
      </c>
      <c r="K87" s="34">
        <v>99788</v>
      </c>
      <c r="M87" s="112" t="s">
        <v>1023</v>
      </c>
      <c r="N87" s="113">
        <v>237223363.36203495</v>
      </c>
      <c r="O87" s="113">
        <v>30809</v>
      </c>
      <c r="P87" s="113">
        <v>4526548038.6598177</v>
      </c>
      <c r="Q87" s="113">
        <v>36947654.41061376</v>
      </c>
      <c r="R87" s="113">
        <v>66878258.89820902</v>
      </c>
      <c r="S87" s="113">
        <v>1772599418.1525803</v>
      </c>
      <c r="T87" s="113">
        <v>0</v>
      </c>
      <c r="U87" s="113">
        <v>1022368847.8663996</v>
      </c>
      <c r="V87" s="113">
        <v>7662596390.3496552</v>
      </c>
    </row>
    <row r="88" spans="6:22" x14ac:dyDescent="0.25">
      <c r="F88" t="s">
        <v>368</v>
      </c>
      <c r="G88" t="s">
        <v>1151</v>
      </c>
      <c r="H88" s="34">
        <v>284785</v>
      </c>
      <c r="I88" s="34">
        <v>234630</v>
      </c>
      <c r="J88" s="34">
        <v>5942</v>
      </c>
      <c r="K88" s="34">
        <v>44213</v>
      </c>
      <c r="M88" s="49" t="s">
        <v>1297</v>
      </c>
      <c r="N88">
        <v>237223363.36203495</v>
      </c>
      <c r="O88">
        <v>30809</v>
      </c>
      <c r="P88">
        <v>4526548038.6598177</v>
      </c>
      <c r="Q88">
        <v>36947654.41061376</v>
      </c>
      <c r="R88">
        <v>66878258.89820902</v>
      </c>
      <c r="S88">
        <v>1772599418.1525803</v>
      </c>
      <c r="T88">
        <v>0</v>
      </c>
      <c r="U88">
        <v>1022368847.8663996</v>
      </c>
      <c r="V88">
        <v>7662596390.3496552</v>
      </c>
    </row>
    <row r="89" spans="6:22" x14ac:dyDescent="0.25">
      <c r="F89" t="s">
        <v>370</v>
      </c>
      <c r="G89" t="s">
        <v>1152</v>
      </c>
      <c r="H89" s="34">
        <v>825215</v>
      </c>
      <c r="I89" s="34">
        <v>551939</v>
      </c>
      <c r="J89" s="34">
        <v>13242</v>
      </c>
      <c r="K89" s="34">
        <v>260034</v>
      </c>
      <c r="M89" s="112" t="s">
        <v>1298</v>
      </c>
      <c r="N89" s="113">
        <v>26646384802.299095</v>
      </c>
      <c r="O89" s="113">
        <v>1307162</v>
      </c>
      <c r="P89" s="113">
        <v>166544071748.37201</v>
      </c>
      <c r="Q89" s="113">
        <v>3164766317.3199368</v>
      </c>
      <c r="R89" s="113">
        <v>2081562082.3276882</v>
      </c>
      <c r="S89" s="113">
        <v>90719512145.805908</v>
      </c>
      <c r="T89" s="113">
        <v>0</v>
      </c>
      <c r="U89" s="113">
        <v>37148673843.856224</v>
      </c>
      <c r="V89" s="113">
        <v>326306278101.98083</v>
      </c>
    </row>
    <row r="90" spans="6:22" x14ac:dyDescent="0.25">
      <c r="F90" t="s">
        <v>372</v>
      </c>
      <c r="G90" t="s">
        <v>1153</v>
      </c>
      <c r="H90" s="34">
        <v>347961</v>
      </c>
      <c r="I90" s="34">
        <v>302345</v>
      </c>
      <c r="J90" s="34">
        <v>8494</v>
      </c>
      <c r="K90" s="34">
        <v>37122</v>
      </c>
      <c r="M90" s="49" t="s">
        <v>1299</v>
      </c>
      <c r="N90">
        <v>26646384802.299095</v>
      </c>
      <c r="O90">
        <v>1307162</v>
      </c>
      <c r="P90">
        <v>166544071748.37201</v>
      </c>
      <c r="Q90">
        <v>3164766317.3199368</v>
      </c>
      <c r="R90">
        <v>2081562082.3276882</v>
      </c>
      <c r="S90">
        <v>90719512145.805908</v>
      </c>
      <c r="T90">
        <v>0</v>
      </c>
      <c r="U90">
        <v>37148673843.856224</v>
      </c>
      <c r="V90">
        <v>326306278101.98083</v>
      </c>
    </row>
    <row r="91" spans="6:22" x14ac:dyDescent="0.25">
      <c r="F91" t="s">
        <v>374</v>
      </c>
      <c r="G91" t="s">
        <v>1154</v>
      </c>
      <c r="H91" s="34">
        <v>540376</v>
      </c>
      <c r="I91" s="34">
        <v>398148</v>
      </c>
      <c r="J91" s="34">
        <v>12295</v>
      </c>
      <c r="K91" s="34">
        <v>129933</v>
      </c>
      <c r="M91" s="114" t="s">
        <v>1255</v>
      </c>
      <c r="N91" s="115">
        <v>361813089644.73499</v>
      </c>
      <c r="O91" s="115">
        <v>8167207</v>
      </c>
      <c r="P91" s="115">
        <v>2569413515071.1187</v>
      </c>
      <c r="Q91" s="115">
        <v>71879927946.755615</v>
      </c>
      <c r="R91" s="115">
        <v>41061324239.506859</v>
      </c>
      <c r="S91" s="115">
        <v>1009886171812.8113</v>
      </c>
      <c r="T91" s="115">
        <v>32114865.704496637</v>
      </c>
      <c r="U91" s="115">
        <v>290786808092.05988</v>
      </c>
      <c r="V91" s="115">
        <v>4344881118879.6924</v>
      </c>
    </row>
    <row r="92" spans="6:22" x14ac:dyDescent="0.25">
      <c r="F92" t="s">
        <v>376</v>
      </c>
      <c r="G92" t="s">
        <v>1155</v>
      </c>
      <c r="H92" s="34">
        <v>492465</v>
      </c>
      <c r="I92" s="34">
        <v>371539</v>
      </c>
      <c r="J92" s="34">
        <v>8972</v>
      </c>
      <c r="K92" s="34">
        <v>111954</v>
      </c>
    </row>
    <row r="93" spans="6:22" x14ac:dyDescent="0.25">
      <c r="F93" t="s">
        <v>378</v>
      </c>
      <c r="G93" t="s">
        <v>1156</v>
      </c>
      <c r="H93" s="34">
        <v>47911</v>
      </c>
      <c r="I93" s="34">
        <v>26608</v>
      </c>
      <c r="J93" s="34">
        <v>3323</v>
      </c>
      <c r="K93" s="34">
        <v>17979</v>
      </c>
    </row>
    <row r="94" spans="6:22" x14ac:dyDescent="0.25">
      <c r="F94" t="s">
        <v>380</v>
      </c>
      <c r="G94" t="s">
        <v>1157</v>
      </c>
      <c r="H94" s="34">
        <v>1571003</v>
      </c>
      <c r="I94" s="34">
        <v>1265582</v>
      </c>
      <c r="J94" s="34">
        <v>35545</v>
      </c>
      <c r="K94" s="34">
        <v>269876</v>
      </c>
    </row>
    <row r="95" spans="6:22" x14ac:dyDescent="0.25">
      <c r="F95" t="s">
        <v>382</v>
      </c>
      <c r="G95" t="s">
        <v>1158</v>
      </c>
      <c r="H95" s="34">
        <v>233438</v>
      </c>
      <c r="I95" s="34">
        <v>180447</v>
      </c>
      <c r="J95" s="34">
        <v>8387</v>
      </c>
      <c r="K95" s="34">
        <v>44604</v>
      </c>
    </row>
    <row r="96" spans="6:22" x14ac:dyDescent="0.25">
      <c r="F96" t="s">
        <v>384</v>
      </c>
      <c r="G96" t="s">
        <v>1159</v>
      </c>
      <c r="H96" s="34">
        <v>1337565</v>
      </c>
      <c r="I96" s="34">
        <v>1085134</v>
      </c>
      <c r="J96" s="34">
        <v>27158</v>
      </c>
      <c r="K96" s="34">
        <v>225272</v>
      </c>
    </row>
    <row r="97" spans="6:11" x14ac:dyDescent="0.25">
      <c r="F97" t="s">
        <v>386</v>
      </c>
      <c r="G97" t="s">
        <v>1160</v>
      </c>
      <c r="H97" s="34">
        <v>644175</v>
      </c>
      <c r="I97" s="34">
        <v>494895</v>
      </c>
      <c r="J97" s="34">
        <v>8566</v>
      </c>
      <c r="K97" s="34">
        <v>140714</v>
      </c>
    </row>
    <row r="98" spans="6:11" x14ac:dyDescent="0.25">
      <c r="F98" t="s">
        <v>388</v>
      </c>
      <c r="G98" t="s">
        <v>1161</v>
      </c>
      <c r="H98" s="34">
        <v>581331</v>
      </c>
      <c r="I98" s="34">
        <v>489855</v>
      </c>
      <c r="J98" s="34">
        <v>16768</v>
      </c>
      <c r="K98" s="34">
        <v>74709</v>
      </c>
    </row>
    <row r="99" spans="6:11" x14ac:dyDescent="0.25">
      <c r="F99" t="s">
        <v>390</v>
      </c>
      <c r="G99" t="s">
        <v>1162</v>
      </c>
      <c r="H99" s="34">
        <v>112058</v>
      </c>
      <c r="I99" s="34">
        <v>100385</v>
      </c>
      <c r="J99" s="34">
        <v>1824</v>
      </c>
      <c r="K99" s="34">
        <v>9849</v>
      </c>
    </row>
    <row r="100" spans="6:11" x14ac:dyDescent="0.25">
      <c r="F100" t="s">
        <v>392</v>
      </c>
      <c r="G100" t="s">
        <v>1163</v>
      </c>
      <c r="H100" s="34">
        <v>746773</v>
      </c>
      <c r="I100" s="34">
        <v>441746</v>
      </c>
      <c r="J100" s="34">
        <v>96713</v>
      </c>
      <c r="K100" s="34">
        <v>208314</v>
      </c>
    </row>
    <row r="101" spans="6:11" x14ac:dyDescent="0.25">
      <c r="F101" t="s">
        <v>394</v>
      </c>
      <c r="G101" t="s">
        <v>1164</v>
      </c>
      <c r="H101" s="34">
        <v>193468</v>
      </c>
      <c r="I101" s="34">
        <v>100888</v>
      </c>
      <c r="J101" s="34">
        <v>19506</v>
      </c>
      <c r="K101" s="34">
        <v>73075</v>
      </c>
    </row>
    <row r="102" spans="6:11" x14ac:dyDescent="0.25">
      <c r="F102" t="s">
        <v>396</v>
      </c>
      <c r="G102" t="s">
        <v>1165</v>
      </c>
      <c r="H102" s="34">
        <v>112849</v>
      </c>
      <c r="I102" s="34">
        <v>52218</v>
      </c>
      <c r="J102" s="34">
        <v>8029</v>
      </c>
      <c r="K102" s="34">
        <v>52602</v>
      </c>
    </row>
    <row r="103" spans="6:11" x14ac:dyDescent="0.25">
      <c r="F103" t="s">
        <v>398</v>
      </c>
      <c r="G103" t="s">
        <v>1166</v>
      </c>
      <c r="H103" s="34">
        <v>80619</v>
      </c>
      <c r="I103" s="34">
        <v>48669</v>
      </c>
      <c r="J103" s="34">
        <v>11476</v>
      </c>
      <c r="K103" s="34">
        <v>20473</v>
      </c>
    </row>
    <row r="104" spans="6:11" x14ac:dyDescent="0.25">
      <c r="F104" t="s">
        <v>400</v>
      </c>
      <c r="G104" t="s">
        <v>1167</v>
      </c>
      <c r="H104" s="34">
        <v>553304</v>
      </c>
      <c r="I104" s="34">
        <v>340858</v>
      </c>
      <c r="J104" s="34">
        <v>77207</v>
      </c>
      <c r="K104" s="34">
        <v>135239</v>
      </c>
    </row>
    <row r="105" spans="6:11" x14ac:dyDescent="0.25">
      <c r="F105" t="s">
        <v>402</v>
      </c>
      <c r="G105" t="s">
        <v>1168</v>
      </c>
      <c r="H105" s="34">
        <v>157517</v>
      </c>
      <c r="I105" s="34">
        <v>77673</v>
      </c>
      <c r="J105" s="34">
        <v>26513</v>
      </c>
      <c r="K105" s="34">
        <v>53331</v>
      </c>
    </row>
    <row r="106" spans="6:11" x14ac:dyDescent="0.25">
      <c r="F106" t="s">
        <v>404</v>
      </c>
      <c r="G106" t="s">
        <v>1169</v>
      </c>
      <c r="H106" s="34">
        <v>395787</v>
      </c>
      <c r="I106" s="34">
        <v>263185</v>
      </c>
      <c r="J106" s="34">
        <v>50694</v>
      </c>
      <c r="K106" s="34">
        <v>81908</v>
      </c>
    </row>
    <row r="107" spans="6:11" x14ac:dyDescent="0.25">
      <c r="F107" t="s">
        <v>406</v>
      </c>
      <c r="G107" t="s">
        <v>1170</v>
      </c>
      <c r="H107" s="34">
        <v>391569</v>
      </c>
      <c r="I107" s="34">
        <v>286397</v>
      </c>
      <c r="J107" s="34">
        <v>21390</v>
      </c>
      <c r="K107" s="34">
        <v>83782</v>
      </c>
    </row>
    <row r="108" spans="6:11" x14ac:dyDescent="0.25">
      <c r="F108" t="s">
        <v>408</v>
      </c>
      <c r="G108" t="s">
        <v>1171</v>
      </c>
      <c r="H108" s="34">
        <v>2339442</v>
      </c>
      <c r="I108" s="34">
        <v>1846322</v>
      </c>
      <c r="J108" s="34">
        <v>-24531</v>
      </c>
      <c r="K108" s="34">
        <v>517651</v>
      </c>
    </row>
    <row r="109" spans="6:11" x14ac:dyDescent="0.25">
      <c r="F109" t="s">
        <v>410</v>
      </c>
      <c r="G109" t="s">
        <v>1172</v>
      </c>
      <c r="H109" s="34">
        <v>731280</v>
      </c>
      <c r="I109" s="34">
        <v>469030</v>
      </c>
      <c r="J109" s="34">
        <v>-6001</v>
      </c>
      <c r="K109" s="34">
        <v>268250</v>
      </c>
    </row>
    <row r="110" spans="6:11" x14ac:dyDescent="0.25">
      <c r="F110" t="s">
        <v>412</v>
      </c>
      <c r="G110" t="s">
        <v>1173</v>
      </c>
      <c r="H110" s="34">
        <v>673658</v>
      </c>
      <c r="I110" s="34">
        <v>409923</v>
      </c>
      <c r="J110" s="34" t="s">
        <v>1183</v>
      </c>
      <c r="K110" s="34">
        <v>263735</v>
      </c>
    </row>
    <row r="111" spans="6:11" x14ac:dyDescent="0.25">
      <c r="F111" t="s">
        <v>414</v>
      </c>
      <c r="G111" t="s">
        <v>1174</v>
      </c>
      <c r="H111" s="34">
        <v>57621</v>
      </c>
      <c r="I111" s="34">
        <v>59107</v>
      </c>
      <c r="J111" s="34">
        <v>-6001</v>
      </c>
      <c r="K111" s="34">
        <v>4515</v>
      </c>
    </row>
    <row r="112" spans="6:11" x14ac:dyDescent="0.25">
      <c r="F112" t="s">
        <v>416</v>
      </c>
      <c r="G112" t="s">
        <v>1175</v>
      </c>
      <c r="H112" s="34">
        <v>1608162</v>
      </c>
      <c r="I112" s="34">
        <v>1377292</v>
      </c>
      <c r="J112" s="34">
        <v>-18530</v>
      </c>
      <c r="K112" s="34">
        <v>249400</v>
      </c>
    </row>
    <row r="113" spans="6:11" x14ac:dyDescent="0.25">
      <c r="F113" t="s">
        <v>418</v>
      </c>
      <c r="G113" t="s">
        <v>1176</v>
      </c>
      <c r="H113" s="34">
        <v>1467317</v>
      </c>
      <c r="I113" s="34">
        <v>1275273</v>
      </c>
      <c r="J113" s="34" t="s">
        <v>1183</v>
      </c>
      <c r="K113" s="34">
        <v>192044</v>
      </c>
    </row>
    <row r="114" spans="6:11" x14ac:dyDescent="0.25">
      <c r="F114" t="s">
        <v>420</v>
      </c>
      <c r="G114" t="s">
        <v>1177</v>
      </c>
      <c r="H114" s="34">
        <v>140845</v>
      </c>
      <c r="I114" s="34">
        <v>102019</v>
      </c>
      <c r="J114" s="34">
        <v>-18530</v>
      </c>
      <c r="K114" s="34">
        <v>57356</v>
      </c>
    </row>
    <row r="115" spans="6:11" x14ac:dyDescent="0.25">
      <c r="G115" t="s">
        <v>1178</v>
      </c>
      <c r="H115" s="34"/>
    </row>
    <row r="116" spans="6:11" x14ac:dyDescent="0.25">
      <c r="F116" t="s">
        <v>422</v>
      </c>
      <c r="G116" t="s">
        <v>1179</v>
      </c>
      <c r="H116" s="34">
        <v>3268592</v>
      </c>
    </row>
    <row r="117" spans="6:11" x14ac:dyDescent="0.25">
      <c r="F117" t="s">
        <v>424</v>
      </c>
      <c r="G117" t="s">
        <v>1180</v>
      </c>
      <c r="H117" s="34">
        <v>12630266</v>
      </c>
    </row>
    <row r="121" spans="6:11" s="119" customFormat="1" ht="12" customHeight="1" x14ac:dyDescent="0.25"/>
    <row r="122" spans="6:11" s="119" customFormat="1" ht="12" customHeight="1" x14ac:dyDescent="0.25"/>
    <row r="123" spans="6:11" s="119" customFormat="1" ht="12" customHeight="1" x14ac:dyDescent="0.25"/>
  </sheetData>
  <hyperlinks>
    <hyperlink ref="B6" r:id="rId1" xr:uid="{BE74995F-44C2-4E5A-B618-E8AADFD09FB0}"/>
    <hyperlink ref="B9" r:id="rId2" xr:uid="{8606D3E3-2353-4245-9A11-DE38DC1B2BEC}"/>
    <hyperlink ref="B7" r:id="rId3" xr:uid="{564C0795-9AF2-43FE-9ED2-2B5B64627444}"/>
    <hyperlink ref="B8" r:id="rId4" xr:uid="{35761C49-BC59-4F28-97FA-9123D7EE33B2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AQ3"/>
  <sheetViews>
    <sheetView workbookViewId="0">
      <selection activeCell="A3" sqref="A3:XFD3"/>
    </sheetView>
  </sheetViews>
  <sheetFormatPr defaultRowHeight="15" x14ac:dyDescent="0.25"/>
  <cols>
    <col min="1" max="1" width="20.140625" customWidth="1"/>
    <col min="2" max="26" width="10.140625" customWidth="1"/>
    <col min="27" max="27" width="13.85546875" customWidth="1"/>
    <col min="28" max="28" width="10.7109375" customWidth="1"/>
    <col min="29" max="43" width="10.140625" customWidth="1"/>
  </cols>
  <sheetData>
    <row r="1" spans="1:43" s="4" customFormat="1" x14ac:dyDescent="0.25">
      <c r="A1" s="66" t="s">
        <v>172</v>
      </c>
      <c r="B1" s="4" t="s">
        <v>10</v>
      </c>
      <c r="C1" s="67" t="s">
        <v>186</v>
      </c>
      <c r="D1" s="67" t="s">
        <v>187</v>
      </c>
      <c r="E1" s="4" t="s">
        <v>12</v>
      </c>
      <c r="F1" s="4" t="s">
        <v>13</v>
      </c>
      <c r="G1" s="4" t="s">
        <v>14</v>
      </c>
      <c r="H1" s="4" t="s">
        <v>15</v>
      </c>
      <c r="I1" s="4" t="s">
        <v>16</v>
      </c>
      <c r="J1" s="4" t="s">
        <v>17</v>
      </c>
      <c r="K1" s="4" t="s">
        <v>18</v>
      </c>
      <c r="L1" s="67" t="s">
        <v>177</v>
      </c>
      <c r="M1" s="67" t="s">
        <v>178</v>
      </c>
      <c r="N1" s="4" t="s">
        <v>20</v>
      </c>
      <c r="O1" s="67" t="s">
        <v>1188</v>
      </c>
      <c r="P1" s="69" t="s">
        <v>1189</v>
      </c>
      <c r="Q1" s="67" t="s">
        <v>1190</v>
      </c>
      <c r="R1" s="67" t="s">
        <v>1191</v>
      </c>
      <c r="S1" s="4" t="s">
        <v>23</v>
      </c>
      <c r="T1" s="4" t="s">
        <v>24</v>
      </c>
      <c r="U1" s="4" t="s">
        <v>25</v>
      </c>
      <c r="V1" s="4" t="s">
        <v>26</v>
      </c>
      <c r="W1" s="4" t="s">
        <v>27</v>
      </c>
      <c r="X1" s="4" t="s">
        <v>28</v>
      </c>
      <c r="Y1" s="4" t="s">
        <v>29</v>
      </c>
      <c r="Z1" s="67" t="s">
        <v>1192</v>
      </c>
      <c r="AA1" s="67" t="s">
        <v>1193</v>
      </c>
      <c r="AB1" s="67" t="s">
        <v>1194</v>
      </c>
      <c r="AC1" s="4" t="s">
        <v>31</v>
      </c>
      <c r="AD1" s="4" t="s">
        <v>32</v>
      </c>
      <c r="AE1" s="4" t="s">
        <v>33</v>
      </c>
      <c r="AF1" s="4" t="s">
        <v>34</v>
      </c>
      <c r="AG1" s="4" t="s">
        <v>35</v>
      </c>
      <c r="AH1" s="4" t="s">
        <v>36</v>
      </c>
      <c r="AI1" s="4" t="s">
        <v>37</v>
      </c>
      <c r="AJ1" s="4" t="s">
        <v>38</v>
      </c>
      <c r="AK1" s="4" t="s">
        <v>39</v>
      </c>
      <c r="AL1" s="4" t="s">
        <v>40</v>
      </c>
      <c r="AM1" s="4" t="s">
        <v>41</v>
      </c>
      <c r="AN1" s="4" t="s">
        <v>42</v>
      </c>
      <c r="AO1" s="4" t="s">
        <v>43</v>
      </c>
      <c r="AP1" s="4" t="s">
        <v>44</v>
      </c>
      <c r="AQ1" s="4" t="s">
        <v>45</v>
      </c>
    </row>
    <row r="2" spans="1:43" x14ac:dyDescent="0.25">
      <c r="A2" t="s">
        <v>1196</v>
      </c>
      <c r="B2">
        <f>'Filtered OECD Data'!B3*1000</f>
        <v>9363000</v>
      </c>
      <c r="C2" s="68">
        <f>'Filtered OECD Data'!C4*1000*('EU Data for ISIC Splits'!D6/SUM('EU Data for ISIC Splits'!$D6:$E6))</f>
        <v>192812.16241681296</v>
      </c>
      <c r="D2" s="68">
        <f>'Filtered OECD Data'!C4*1000*('EU Data for ISIC Splits'!E6/SUM('EU Data for ISIC Splits'!$D6:$E6))</f>
        <v>69787.837583187051</v>
      </c>
      <c r="E2">
        <f>'Filtered OECD Data'!D3*1000</f>
        <v>253600</v>
      </c>
      <c r="F2">
        <f>'Filtered OECD Data'!E3*1000</f>
        <v>56700</v>
      </c>
      <c r="G2">
        <f>'Filtered OECD Data'!F3*1000</f>
        <v>4611400</v>
      </c>
      <c r="H2">
        <f>'Filtered OECD Data'!G3*1000</f>
        <v>1947700</v>
      </c>
      <c r="I2">
        <f>'Filtered OECD Data'!H3*1000</f>
        <v>961400</v>
      </c>
      <c r="J2">
        <f>'Filtered OECD Data'!I3*1000</f>
        <v>1192500</v>
      </c>
      <c r="K2">
        <f>'Filtered OECD Data'!J3*1000</f>
        <v>128699.99999999999</v>
      </c>
      <c r="L2" s="68">
        <f>'Filtered OECD Data'!K4*1000*('EU Data for ISIC Splits'!G6/SUM('EU Data for ISIC Splits'!$G6:$H6))</f>
        <v>321225.81099148554</v>
      </c>
      <c r="M2" s="68">
        <f>'Filtered OECD Data'!K4*1000*('EU Data for ISIC Splits'!H6/SUM('EU Data for ISIC Splits'!$G6:$H6))</f>
        <v>498774.18900851451</v>
      </c>
      <c r="N2">
        <f>'Filtered OECD Data'!L3*1000</f>
        <v>1592600</v>
      </c>
      <c r="O2" s="68">
        <f>'Filtered OECD Data'!M4*1000*('EU Data for ISIC Splits'!J6)</f>
        <v>95575.242205129252</v>
      </c>
      <c r="P2" s="70">
        <f>'Filtered OECD Data'!M4*1000*('EU Data for ISIC Splits'!K6/SUM('EU Data for ISIC Splits'!J6:K6))</f>
        <v>316424.75779487076</v>
      </c>
      <c r="Q2" s="68">
        <f>'Filtered OECD Data'!N4*1000*('EU Data for ISIC Splits'!M6/SUM('EU Data for ISIC Splits'!M6:N6))</f>
        <v>250560.00239200276</v>
      </c>
      <c r="R2" s="68">
        <f>'Filtered OECD Data'!N4*1000*('EU Data for ISIC Splits'!N6/SUM('EU Data for ISIC Splits'!M6:N6))</f>
        <v>144439.99760799721</v>
      </c>
      <c r="S2">
        <f>'Filtered OECD Data'!O3*1000</f>
        <v>3523000</v>
      </c>
      <c r="T2">
        <f>'Filtered OECD Data'!P3*1000</f>
        <v>1066000</v>
      </c>
      <c r="U2">
        <f>'Filtered OECD Data'!Q3*1000</f>
        <v>1462700</v>
      </c>
      <c r="V2">
        <f>'Filtered OECD Data'!R3*1000</f>
        <v>2886700</v>
      </c>
      <c r="W2">
        <f>'Filtered OECD Data'!S3*1000</f>
        <v>2468500</v>
      </c>
      <c r="X2">
        <f>'Filtered OECD Data'!T3*1000</f>
        <v>667200</v>
      </c>
      <c r="Y2">
        <f>'Filtered OECD Data'!U3*1000</f>
        <v>3345200</v>
      </c>
      <c r="Z2" s="68">
        <f>'Filtered OECD Data'!V4*1000*('EU Data for ISIC Splits'!P6/SUM('EU Data for ISIC Splits'!P6:R6))</f>
        <v>347725.83543837961</v>
      </c>
      <c r="AA2" s="68">
        <f>'Filtered OECD Data'!V4*1000*('EU Data for ISIC Splits'!Q6/SUM('EU Data for ISIC Splits'!P6:R6))</f>
        <v>93046.480582957884</v>
      </c>
      <c r="AB2" s="68">
        <f>'Filtered OECD Data'!V4*1000*('EU Data for ISIC Splits'!R6/SUM('EU Data for ISIC Splits'!P6:R6))</f>
        <v>534227.68397866248</v>
      </c>
      <c r="AC2">
        <f>'Filtered OECD Data'!W3*1000</f>
        <v>13495800</v>
      </c>
      <c r="AD2">
        <f>'Filtered OECD Data'!X3*1000</f>
        <v>29399900</v>
      </c>
      <c r="AE2">
        <f>'Filtered OECD Data'!Y3*1000</f>
        <v>10928700</v>
      </c>
      <c r="AF2">
        <f>'Filtered OECD Data'!Z3*1000</f>
        <v>3135700</v>
      </c>
      <c r="AG2">
        <f>'Filtered OECD Data'!AA3*1000</f>
        <v>1267000</v>
      </c>
      <c r="AH2">
        <f>'Filtered OECD Data'!AB3*1000</f>
        <v>792800</v>
      </c>
      <c r="AI2">
        <f>'Filtered OECD Data'!AC3*1000</f>
        <v>4222100</v>
      </c>
      <c r="AJ2">
        <f>'Filtered OECD Data'!AD3*1000</f>
        <v>4812500</v>
      </c>
      <c r="AK2">
        <f>'Filtered OECD Data'!AE3*1000</f>
        <v>2155000</v>
      </c>
      <c r="AL2">
        <f>'Filtered OECD Data'!AF3*1000</f>
        <v>25800600</v>
      </c>
      <c r="AM2">
        <f>'Filtered OECD Data'!AG3*1000</f>
        <v>13646800</v>
      </c>
      <c r="AN2">
        <f>'Filtered OECD Data'!AH3*1000</f>
        <v>13757700</v>
      </c>
      <c r="AO2">
        <f>'Filtered OECD Data'!AI3*1000</f>
        <v>22009900</v>
      </c>
      <c r="AP2">
        <f>'Filtered OECD Data'!AJ3*1000</f>
        <v>8992900</v>
      </c>
      <c r="AQ2">
        <f>'Filtered OECD Data'!AK3*1000</f>
        <v>3376200</v>
      </c>
    </row>
    <row r="3" spans="1:43" x14ac:dyDescent="0.25">
      <c r="C3" t="s">
        <v>1233</v>
      </c>
      <c r="L3" t="s">
        <v>1234</v>
      </c>
      <c r="O3" t="s">
        <v>1235</v>
      </c>
      <c r="Q3" t="s">
        <v>1236</v>
      </c>
      <c r="Z3" t="s">
        <v>1237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08BDF573E2FFD46A5F05DED9AF68025" ma:contentTypeVersion="13" ma:contentTypeDescription="Create a new document." ma:contentTypeScope="" ma:versionID="f85c0eb68479ad8b8987805fd5b8836b">
  <xsd:schema xmlns:xsd="http://www.w3.org/2001/XMLSchema" xmlns:xs="http://www.w3.org/2001/XMLSchema" xmlns:p="http://schemas.microsoft.com/office/2006/metadata/properties" xmlns:ns2="00484652-42e1-479e-92f4-fb0efddcdf60" xmlns:ns3="41b1c9bf-5b6b-463b-ba12-a3b9bfbff0d3" targetNamespace="http://schemas.microsoft.com/office/2006/metadata/properties" ma:root="true" ma:fieldsID="f7dbc72841229da9eaa30ebb1456cd70" ns2:_="" ns3:_="">
    <xsd:import namespace="00484652-42e1-479e-92f4-fb0efddcdf60"/>
    <xsd:import namespace="41b1c9bf-5b6b-463b-ba12-a3b9bfbff0d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484652-42e1-479e-92f4-fb0efddcdf6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eca5b831-c3dc-41cf-bd85-218b82cecb2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b1c9bf-5b6b-463b-ba12-a3b9bfbff0d3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c5b79d03-3bfd-4c46-9947-056a2403f6c9}" ma:internalName="TaxCatchAll" ma:showField="CatchAllData" ma:web="41b1c9bf-5b6b-463b-ba12-a3b9bfbff0d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0484652-42e1-479e-92f4-fb0efddcdf60">
      <Terms xmlns="http://schemas.microsoft.com/office/infopath/2007/PartnerControls"/>
    </lcf76f155ced4ddcb4097134ff3c332f>
    <TaxCatchAll xmlns="41b1c9bf-5b6b-463b-ba12-a3b9bfbff0d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8B32794-9E36-4E10-A06D-3BC52CC6287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0484652-42e1-479e-92f4-fb0efddcdf60"/>
    <ds:schemaRef ds:uri="41b1c9bf-5b6b-463b-ba12-a3b9bfbff0d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EE84B3B-6140-4048-B392-92041E65CFB4}">
  <ds:schemaRefs>
    <ds:schemaRef ds:uri="http://schemas.microsoft.com/office/2006/metadata/properties"/>
    <ds:schemaRef ds:uri="http://schemas.microsoft.com/office/infopath/2007/PartnerControls"/>
    <ds:schemaRef ds:uri="00484652-42e1-479e-92f4-fb0efddcdf60"/>
    <ds:schemaRef ds:uri="41b1c9bf-5b6b-463b-ba12-a3b9bfbff0d3"/>
  </ds:schemaRefs>
</ds:datastoreItem>
</file>

<file path=customXml/itemProps3.xml><?xml version="1.0" encoding="utf-8"?>
<ds:datastoreItem xmlns:ds="http://schemas.openxmlformats.org/officeDocument/2006/customXml" ds:itemID="{4FF06D90-FDB1-4FEC-9418-20CF1D0BDBD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OECD EMPN US</vt:lpstr>
      <vt:lpstr>OECD EMPN EU</vt:lpstr>
      <vt:lpstr>Filtered OECD Data</vt:lpstr>
      <vt:lpstr>U.S. Data for ISIC Splits</vt:lpstr>
      <vt:lpstr>EU Data for ISIC Splits</vt:lpstr>
      <vt:lpstr>BEbIC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Rachel Goldstein</cp:lastModifiedBy>
  <dcterms:created xsi:type="dcterms:W3CDTF">2019-12-02T22:49:06Z</dcterms:created>
  <dcterms:modified xsi:type="dcterms:W3CDTF">2024-04-01T16:02:08Z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0x010100A08BDF573E2FFD46A5F05DED9AF68025</vt:lpwstr>
  </property>
</Properties>
</file>