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fuels\BFPIaE\"/>
    </mc:Choice>
  </mc:AlternateContent>
  <xr:revisionPtr revIDLastSave="0" documentId="13_ncr:1_{1EC6851C-AF11-44FC-A791-EEE72FC739A6}" xr6:coauthVersionLast="46" xr6:coauthVersionMax="46" xr10:uidLastSave="{00000000-0000-0000-0000-000000000000}"/>
  <bookViews>
    <workbookView xWindow="4575" yWindow="-17715" windowWidth="29040" windowHeight="17265" tabRatio="684" xr2:uid="{00000000-000D-0000-FFFF-FFFF00000000}"/>
  </bookViews>
  <sheets>
    <sheet name="About" sheetId="4" r:id="rId1"/>
    <sheet name="Eurostat_nrg_bal_c EU27" sheetId="29" r:id="rId2"/>
    <sheet name="Eurostat-EPS Mapping" sheetId="28" r:id="rId3"/>
    <sheet name="JRC_CFENE" sheetId="23" r:id="rId4"/>
    <sheet name="JRC_tipgn" sheetId="25" r:id="rId5"/>
    <sheet name="Euratom" sheetId="21" r:id="rId6"/>
    <sheet name="World Nuclear Association" sheetId="22" r:id="rId7"/>
    <sheet name="Calculations" sheetId="24" r:id="rId8"/>
    <sheet name="BFPIaE-production" sheetId="12" r:id="rId9"/>
    <sheet name="BFPIaE-imports" sheetId="19" r:id="rId10"/>
    <sheet name="BFPIaE-exports" sheetId="13" r:id="rId11"/>
  </sheets>
  <externalReferences>
    <externalReference r:id="rId12"/>
  </externalReferences>
  <definedNames>
    <definedName name="_xlnm._FilterDatabase" localSheetId="1" hidden="1">'Eurostat_nrg_bal_c EU27'!$A$1:$AH$190</definedName>
    <definedName name="_xlnm._FilterDatabase" localSheetId="2" hidden="1">'Eurostat-EPS Mapping'!#REF!</definedName>
    <definedName name="_xlnm._FilterDatabase" localSheetId="3" hidden="1">JRC_CFENE!$A$1:$BB$85</definedName>
    <definedName name="BTU_per_ktoe">About!$A$77</definedName>
    <definedName name="BTU_per_TJ">About!$A$76</definedName>
    <definedName name="EuroStat_EPS_Fuel">'Eurostat_nrg_bal_c EU27'!$E$2:$E$190</definedName>
    <definedName name="EurostatCategory">'Eurostat_nrg_bal_c EU27'!$A$2:$A$190</definedName>
    <definedName name="EuroStatData">'Eurostat_nrg_bal_c EU27'!$F$2:$AH$190</definedName>
    <definedName name="EuroStatYear">'Eurostat_nrg_bal_c EU27'!$F$1:$AH$1</definedName>
    <definedName name="_xlnm.Extract" localSheetId="2">'Eurostat-EPS Mapping'!$E$3:$G$3</definedName>
    <definedName name="gal_per_barrel">[1]About!$A$63</definedName>
    <definedName name="JRC_EPS_Mapping">JRC_CFENE!$B$2:$B$85</definedName>
    <definedName name="JRCData">JRC_CFENE!$D$2:$BB$85</definedName>
    <definedName name="JRCYear">JRC_CFENE!$D$1:$BB$1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24" l="1" a="1"/>
  <c r="B62" i="24" s="1"/>
  <c r="E190" i="29" a="1"/>
  <c r="E190" i="29" s="1"/>
  <c r="E189" i="29" a="1"/>
  <c r="E189" i="29" s="1"/>
  <c r="E188" i="29" a="1"/>
  <c r="E188" i="29" s="1"/>
  <c r="E187" i="29" a="1"/>
  <c r="E187" i="29" s="1"/>
  <c r="E186" i="29" a="1"/>
  <c r="E186" i="29" s="1"/>
  <c r="E185" i="29" a="1"/>
  <c r="E185" i="29" s="1"/>
  <c r="E184" i="29" a="1"/>
  <c r="E184" i="29" s="1"/>
  <c r="E183" i="29" a="1"/>
  <c r="E183" i="29" s="1"/>
  <c r="E182" i="29" a="1"/>
  <c r="E182" i="29" s="1"/>
  <c r="E181" i="29" a="1"/>
  <c r="E181" i="29" s="1"/>
  <c r="E180" i="29" a="1"/>
  <c r="E180" i="29" s="1"/>
  <c r="E179" i="29" a="1"/>
  <c r="E179" i="29" s="1"/>
  <c r="E178" i="29" a="1"/>
  <c r="E178" i="29" s="1"/>
  <c r="E177" i="29" a="1"/>
  <c r="E177" i="29" s="1"/>
  <c r="E176" i="29" a="1"/>
  <c r="E176" i="29" s="1"/>
  <c r="E175" i="29" a="1"/>
  <c r="E175" i="29" s="1"/>
  <c r="E174" i="29" a="1"/>
  <c r="E174" i="29" s="1"/>
  <c r="E173" i="29" a="1"/>
  <c r="E173" i="29" s="1"/>
  <c r="E172" i="29" a="1"/>
  <c r="E172" i="29" s="1"/>
  <c r="E171" i="29" a="1"/>
  <c r="E171" i="29" s="1"/>
  <c r="E170" i="29" a="1"/>
  <c r="E170" i="29" s="1"/>
  <c r="E169" i="29" a="1"/>
  <c r="E169" i="29" s="1"/>
  <c r="E168" i="29" a="1"/>
  <c r="E168" i="29" s="1"/>
  <c r="E167" i="29" a="1"/>
  <c r="E167" i="29" s="1"/>
  <c r="E166" i="29" a="1"/>
  <c r="E166" i="29" s="1"/>
  <c r="E165" i="29" a="1"/>
  <c r="E165" i="29" s="1"/>
  <c r="E164" i="29" a="1"/>
  <c r="E164" i="29" s="1"/>
  <c r="E163" i="29" a="1"/>
  <c r="E163" i="29" s="1"/>
  <c r="E162" i="29" a="1"/>
  <c r="E162" i="29" s="1"/>
  <c r="E161" i="29" a="1"/>
  <c r="E161" i="29" s="1"/>
  <c r="E160" i="29" a="1"/>
  <c r="E160" i="29" s="1"/>
  <c r="E159" i="29" a="1"/>
  <c r="E159" i="29" s="1"/>
  <c r="E158" i="29" a="1"/>
  <c r="E158" i="29" s="1"/>
  <c r="E157" i="29" a="1"/>
  <c r="E157" i="29" s="1"/>
  <c r="E156" i="29" a="1"/>
  <c r="E156" i="29" s="1"/>
  <c r="E155" i="29" a="1"/>
  <c r="E155" i="29" s="1"/>
  <c r="E154" i="29" a="1"/>
  <c r="E154" i="29" s="1"/>
  <c r="E153" i="29" a="1"/>
  <c r="E153" i="29" s="1"/>
  <c r="E152" i="29" a="1"/>
  <c r="E152" i="29" s="1"/>
  <c r="E151" i="29" a="1"/>
  <c r="E151" i="29" s="1"/>
  <c r="E150" i="29" a="1"/>
  <c r="E150" i="29" s="1"/>
  <c r="E149" i="29" a="1"/>
  <c r="E149" i="29" s="1"/>
  <c r="E148" i="29" a="1"/>
  <c r="E148" i="29" s="1"/>
  <c r="E147" i="29" a="1"/>
  <c r="E147" i="29" s="1"/>
  <c r="E146" i="29" a="1"/>
  <c r="E146" i="29" s="1"/>
  <c r="E145" i="29" a="1"/>
  <c r="E145" i="29" s="1"/>
  <c r="E144" i="29" a="1"/>
  <c r="E144" i="29" s="1"/>
  <c r="E143" i="29" a="1"/>
  <c r="E143" i="29" s="1"/>
  <c r="E142" i="29" a="1"/>
  <c r="E142" i="29" s="1"/>
  <c r="E141" i="29" a="1"/>
  <c r="E141" i="29" s="1"/>
  <c r="E140" i="29" a="1"/>
  <c r="E140" i="29" s="1"/>
  <c r="E139" i="29" a="1"/>
  <c r="E139" i="29" s="1"/>
  <c r="E138" i="29" a="1"/>
  <c r="E138" i="29" s="1"/>
  <c r="E137" i="29" a="1"/>
  <c r="E137" i="29" s="1"/>
  <c r="E136" i="29" a="1"/>
  <c r="E136" i="29" s="1"/>
  <c r="E135" i="29" a="1"/>
  <c r="E135" i="29" s="1"/>
  <c r="E134" i="29" a="1"/>
  <c r="E134" i="29" s="1"/>
  <c r="E133" i="29" a="1"/>
  <c r="E133" i="29" s="1"/>
  <c r="E132" i="29" a="1"/>
  <c r="E132" i="29" s="1"/>
  <c r="E131" i="29" a="1"/>
  <c r="E131" i="29" s="1"/>
  <c r="E130" i="29" a="1"/>
  <c r="E130" i="29" s="1"/>
  <c r="E129" i="29" a="1"/>
  <c r="E129" i="29" s="1"/>
  <c r="E128" i="29" a="1"/>
  <c r="E128" i="29" s="1"/>
  <c r="E127" i="29" a="1"/>
  <c r="E127" i="29" s="1"/>
  <c r="E126" i="29" a="1"/>
  <c r="E126" i="29" s="1"/>
  <c r="E125" i="29" a="1"/>
  <c r="E125" i="29" s="1"/>
  <c r="E124" i="29" a="1"/>
  <c r="E124" i="29" s="1"/>
  <c r="E123" i="29" a="1"/>
  <c r="E123" i="29" s="1"/>
  <c r="E122" i="29" a="1"/>
  <c r="E122" i="29" s="1"/>
  <c r="E121" i="29" a="1"/>
  <c r="E121" i="29" s="1"/>
  <c r="E120" i="29" a="1"/>
  <c r="E120" i="29" s="1"/>
  <c r="E119" i="29" a="1"/>
  <c r="E119" i="29" s="1"/>
  <c r="E118" i="29" a="1"/>
  <c r="E118" i="29" s="1"/>
  <c r="E117" i="29" a="1"/>
  <c r="E117" i="29" s="1"/>
  <c r="E116" i="29" a="1"/>
  <c r="E116" i="29" s="1"/>
  <c r="E115" i="29" a="1"/>
  <c r="E115" i="29" s="1"/>
  <c r="E114" i="29" a="1"/>
  <c r="E114" i="29" s="1"/>
  <c r="E113" i="29" a="1"/>
  <c r="E113" i="29" s="1"/>
  <c r="E112" i="29" a="1"/>
  <c r="E112" i="29" s="1"/>
  <c r="E111" i="29" a="1"/>
  <c r="E111" i="29" s="1"/>
  <c r="E110" i="29" a="1"/>
  <c r="E110" i="29" s="1"/>
  <c r="E109" i="29" a="1"/>
  <c r="E109" i="29" s="1"/>
  <c r="E108" i="29" a="1"/>
  <c r="E108" i="29" s="1"/>
  <c r="E107" i="29" a="1"/>
  <c r="E107" i="29" s="1"/>
  <c r="E106" i="29" a="1"/>
  <c r="E106" i="29" s="1"/>
  <c r="E105" i="29" a="1"/>
  <c r="E105" i="29" s="1"/>
  <c r="E104" i="29" a="1"/>
  <c r="E104" i="29" s="1"/>
  <c r="E103" i="29" a="1"/>
  <c r="E103" i="29" s="1"/>
  <c r="E102" i="29" a="1"/>
  <c r="E102" i="29" s="1"/>
  <c r="E101" i="29" a="1"/>
  <c r="E101" i="29" s="1"/>
  <c r="E100" i="29" a="1"/>
  <c r="E100" i="29" s="1"/>
  <c r="E99" i="29" a="1"/>
  <c r="E99" i="29" s="1"/>
  <c r="E98" i="29" a="1"/>
  <c r="E98" i="29" s="1"/>
  <c r="E97" i="29" a="1"/>
  <c r="E97" i="29" s="1"/>
  <c r="E96" i="29" a="1"/>
  <c r="E96" i="29" s="1"/>
  <c r="E95" i="29" a="1"/>
  <c r="E95" i="29" s="1"/>
  <c r="E94" i="29" a="1"/>
  <c r="E94" i="29" s="1"/>
  <c r="E93" i="29" a="1"/>
  <c r="E93" i="29" s="1"/>
  <c r="E92" i="29" a="1"/>
  <c r="E92" i="29" s="1"/>
  <c r="E91" i="29" a="1"/>
  <c r="E91" i="29" s="1"/>
  <c r="E90" i="29" a="1"/>
  <c r="E90" i="29" s="1"/>
  <c r="E89" i="29" a="1"/>
  <c r="E89" i="29" s="1"/>
  <c r="E88" i="29" a="1"/>
  <c r="E88" i="29" s="1"/>
  <c r="E87" i="29" a="1"/>
  <c r="E87" i="29" s="1"/>
  <c r="E86" i="29" a="1"/>
  <c r="E86" i="29" s="1"/>
  <c r="E85" i="29" a="1"/>
  <c r="E85" i="29" s="1"/>
  <c r="E84" i="29" a="1"/>
  <c r="E84" i="29" s="1"/>
  <c r="E83" i="29" a="1"/>
  <c r="E83" i="29" s="1"/>
  <c r="E82" i="29" a="1"/>
  <c r="E82" i="29" s="1"/>
  <c r="E81" i="29" a="1"/>
  <c r="E81" i="29" s="1"/>
  <c r="E80" i="29" a="1"/>
  <c r="E80" i="29" s="1"/>
  <c r="E79" i="29" a="1"/>
  <c r="E79" i="29" s="1"/>
  <c r="E78" i="29" a="1"/>
  <c r="E78" i="29" s="1"/>
  <c r="E77" i="29" a="1"/>
  <c r="E77" i="29" s="1"/>
  <c r="E76" i="29" a="1"/>
  <c r="E76" i="29" s="1"/>
  <c r="E75" i="29" a="1"/>
  <c r="E75" i="29" s="1"/>
  <c r="E74" i="29" a="1"/>
  <c r="E74" i="29" s="1"/>
  <c r="E73" i="29" a="1"/>
  <c r="E73" i="29" s="1"/>
  <c r="E72" i="29" a="1"/>
  <c r="E72" i="29" s="1"/>
  <c r="E71" i="29" a="1"/>
  <c r="E71" i="29" s="1"/>
  <c r="E70" i="29" a="1"/>
  <c r="E70" i="29" s="1"/>
  <c r="E69" i="29" a="1"/>
  <c r="E69" i="29" s="1"/>
  <c r="E68" i="29" a="1"/>
  <c r="E68" i="29" s="1"/>
  <c r="E67" i="29" a="1"/>
  <c r="E67" i="29" s="1"/>
  <c r="E66" i="29" a="1"/>
  <c r="E66" i="29" s="1"/>
  <c r="E65" i="29" a="1"/>
  <c r="E65" i="29" s="1"/>
  <c r="E64" i="29" a="1"/>
  <c r="E64" i="29" s="1"/>
  <c r="E63" i="29" a="1"/>
  <c r="E63" i="29" s="1"/>
  <c r="E62" i="29" a="1"/>
  <c r="E62" i="29" s="1"/>
  <c r="E61" i="29" a="1"/>
  <c r="E61" i="29" s="1"/>
  <c r="E60" i="29" a="1"/>
  <c r="E60" i="29" s="1"/>
  <c r="E59" i="29" a="1"/>
  <c r="E59" i="29" s="1"/>
  <c r="E58" i="29" a="1"/>
  <c r="E58" i="29" s="1"/>
  <c r="E57" i="29" a="1"/>
  <c r="E57" i="29" s="1"/>
  <c r="E56" i="29" a="1"/>
  <c r="E56" i="29" s="1"/>
  <c r="E55" i="29" a="1"/>
  <c r="E55" i="29" s="1"/>
  <c r="E54" i="29" a="1"/>
  <c r="E54" i="29" s="1"/>
  <c r="E53" i="29" a="1"/>
  <c r="E53" i="29" s="1"/>
  <c r="E52" i="29" a="1"/>
  <c r="E52" i="29" s="1"/>
  <c r="E51" i="29" a="1"/>
  <c r="E51" i="29" s="1"/>
  <c r="E50" i="29" a="1"/>
  <c r="E50" i="29" s="1"/>
  <c r="E49" i="29" a="1"/>
  <c r="E49" i="29" s="1"/>
  <c r="E48" i="29" a="1"/>
  <c r="E48" i="29" s="1"/>
  <c r="E47" i="29" a="1"/>
  <c r="E47" i="29" s="1"/>
  <c r="E46" i="29" a="1"/>
  <c r="E46" i="29" s="1"/>
  <c r="E45" i="29" a="1"/>
  <c r="E45" i="29" s="1"/>
  <c r="E44" i="29" a="1"/>
  <c r="E44" i="29" s="1"/>
  <c r="E43" i="29" a="1"/>
  <c r="E43" i="29" s="1"/>
  <c r="E42" i="29" a="1"/>
  <c r="E42" i="29" s="1"/>
  <c r="E41" i="29" a="1"/>
  <c r="E41" i="29" s="1"/>
  <c r="E40" i="29" a="1"/>
  <c r="E40" i="29" s="1"/>
  <c r="E39" i="29" a="1"/>
  <c r="E39" i="29" s="1"/>
  <c r="E38" i="29" a="1"/>
  <c r="E38" i="29" s="1"/>
  <c r="E37" i="29" a="1"/>
  <c r="E37" i="29" s="1"/>
  <c r="E36" i="29" a="1"/>
  <c r="E36" i="29" s="1"/>
  <c r="E35" i="29" a="1"/>
  <c r="E35" i="29" s="1"/>
  <c r="E34" i="29" a="1"/>
  <c r="E34" i="29" s="1"/>
  <c r="E33" i="29" a="1"/>
  <c r="E33" i="29" s="1"/>
  <c r="E32" i="29" a="1"/>
  <c r="E32" i="29" s="1"/>
  <c r="E31" i="29" a="1"/>
  <c r="E31" i="29" s="1"/>
  <c r="E30" i="29" a="1"/>
  <c r="E30" i="29" s="1"/>
  <c r="E29" i="29" a="1"/>
  <c r="E29" i="29" s="1"/>
  <c r="E28" i="29" a="1"/>
  <c r="E28" i="29" s="1"/>
  <c r="E27" i="29" a="1"/>
  <c r="E27" i="29" s="1"/>
  <c r="E26" i="29" a="1"/>
  <c r="E26" i="29" s="1"/>
  <c r="E25" i="29" a="1"/>
  <c r="E25" i="29" s="1"/>
  <c r="E24" i="29" a="1"/>
  <c r="E24" i="29" s="1"/>
  <c r="E23" i="29" a="1"/>
  <c r="E23" i="29" s="1"/>
  <c r="E22" i="29" a="1"/>
  <c r="E22" i="29" s="1"/>
  <c r="E21" i="29" a="1"/>
  <c r="E21" i="29" s="1"/>
  <c r="E20" i="29" a="1"/>
  <c r="E20" i="29" s="1"/>
  <c r="E19" i="29" a="1"/>
  <c r="E19" i="29" s="1"/>
  <c r="E18" i="29" a="1"/>
  <c r="E18" i="29" s="1"/>
  <c r="E17" i="29" a="1"/>
  <c r="E17" i="29" s="1"/>
  <c r="E16" i="29" a="1"/>
  <c r="E16" i="29" s="1"/>
  <c r="E15" i="29" a="1"/>
  <c r="E15" i="29" s="1"/>
  <c r="E14" i="29" a="1"/>
  <c r="E14" i="29" s="1"/>
  <c r="E13" i="29" a="1"/>
  <c r="E13" i="29" s="1"/>
  <c r="E12" i="29" a="1"/>
  <c r="E12" i="29" s="1"/>
  <c r="E11" i="29" a="1"/>
  <c r="E11" i="29" s="1"/>
  <c r="E10" i="29" a="1"/>
  <c r="E10" i="29" s="1"/>
  <c r="E9" i="29" a="1"/>
  <c r="E9" i="29" s="1"/>
  <c r="E8" i="29" a="1"/>
  <c r="E8" i="29" s="1"/>
  <c r="E7" i="29" a="1"/>
  <c r="E7" i="29" s="1"/>
  <c r="E6" i="29" a="1"/>
  <c r="E6" i="29" s="1"/>
  <c r="E5" i="29" a="1"/>
  <c r="E5" i="29" s="1"/>
  <c r="E4" i="29" a="1"/>
  <c r="E4" i="29" s="1"/>
  <c r="E3" i="29" a="1"/>
  <c r="E3" i="29" s="1"/>
  <c r="E2" i="29" a="1"/>
  <c r="E2" i="29" s="1"/>
  <c r="B71" i="24" s="1" a="1"/>
  <c r="B71" i="24" s="1"/>
  <c r="C74" i="24" l="1" a="1"/>
  <c r="C74" i="24" s="1"/>
  <c r="C62" i="24" a="1"/>
  <c r="C62" i="24" s="1"/>
  <c r="C64" i="24" a="1"/>
  <c r="C64" i="24" s="1"/>
  <c r="B74" i="24" a="1"/>
  <c r="B74" i="24" s="1"/>
  <c r="B57" i="24" a="1"/>
  <c r="B57" i="24" s="1"/>
  <c r="C67" i="24" a="1"/>
  <c r="C67" i="24" s="1"/>
  <c r="B64" i="24" a="1"/>
  <c r="B64" i="24" s="1"/>
  <c r="B11" i="12" s="1"/>
  <c r="C73" i="24" a="1"/>
  <c r="C73" i="24" s="1"/>
  <c r="C57" i="24" a="1"/>
  <c r="C57" i="24" s="1"/>
  <c r="B67" i="24" a="1"/>
  <c r="B67" i="24" s="1"/>
  <c r="C63" i="24" a="1"/>
  <c r="C63" i="24" s="1"/>
  <c r="B73" i="24" a="1"/>
  <c r="B73" i="24" s="1"/>
  <c r="B56" i="24" a="1"/>
  <c r="B56" i="24" s="1"/>
  <c r="C66" i="24" a="1"/>
  <c r="C66" i="24" s="1"/>
  <c r="B63" i="24" a="1"/>
  <c r="B63" i="24" s="1"/>
  <c r="B10" i="12" s="1"/>
  <c r="C72" i="24" a="1"/>
  <c r="C72" i="24" s="1"/>
  <c r="C56" i="24" a="1"/>
  <c r="C56" i="24" s="1"/>
  <c r="B66" i="24" a="1"/>
  <c r="B66" i="24" s="1"/>
  <c r="B70" i="24" a="1"/>
  <c r="B70" i="24" s="1"/>
  <c r="B72" i="24" a="1"/>
  <c r="B72" i="24" s="1"/>
  <c r="B19" i="12" s="1"/>
  <c r="C65" i="24" a="1"/>
  <c r="C65" i="24" s="1"/>
  <c r="C70" i="24" a="1"/>
  <c r="C70" i="24" s="1"/>
  <c r="C71" i="24" a="1"/>
  <c r="C71" i="24" s="1"/>
  <c r="B58" i="24" a="1"/>
  <c r="B58" i="24" s="1"/>
  <c r="C58" i="24" a="1"/>
  <c r="C58" i="24" s="1"/>
  <c r="B65" i="24" a="1"/>
  <c r="B65" i="24" s="1"/>
  <c r="B14" i="12"/>
  <c r="C85" i="24"/>
  <c r="B85" i="24"/>
  <c r="B39" i="21"/>
  <c r="B32" i="21"/>
  <c r="B30" i="21"/>
  <c r="B31" i="21" s="1"/>
  <c r="B7" i="24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B15" i="13"/>
  <c r="B22" i="13"/>
  <c r="B2" i="13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B15" i="19"/>
  <c r="B22" i="19"/>
  <c r="B2" i="19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C14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15" i="12"/>
  <c r="B20" i="12"/>
  <c r="B2" i="12"/>
  <c r="AI112" i="24"/>
  <c r="AI5" i="13" s="1"/>
  <c r="AH112" i="24"/>
  <c r="AH5" i="13" s="1"/>
  <c r="AG112" i="24"/>
  <c r="AG5" i="13" s="1"/>
  <c r="AF112" i="24"/>
  <c r="AF5" i="13" s="1"/>
  <c r="AE112" i="24"/>
  <c r="AE5" i="13" s="1"/>
  <c r="AD112" i="24"/>
  <c r="AD5" i="13" s="1"/>
  <c r="AC112" i="24"/>
  <c r="AC5" i="13" s="1"/>
  <c r="AB112" i="24"/>
  <c r="AB5" i="13" s="1"/>
  <c r="AA112" i="24"/>
  <c r="AA5" i="13" s="1"/>
  <c r="Z112" i="24"/>
  <c r="Z5" i="13" s="1"/>
  <c r="Y112" i="24"/>
  <c r="Y5" i="13" s="1"/>
  <c r="X112" i="24"/>
  <c r="X5" i="13" s="1"/>
  <c r="W112" i="24"/>
  <c r="W5" i="13" s="1"/>
  <c r="V112" i="24"/>
  <c r="V5" i="13" s="1"/>
  <c r="U112" i="24"/>
  <c r="U5" i="13" s="1"/>
  <c r="T112" i="24"/>
  <c r="T5" i="13" s="1"/>
  <c r="S112" i="24"/>
  <c r="S5" i="13" s="1"/>
  <c r="R112" i="24"/>
  <c r="R5" i="13" s="1"/>
  <c r="Q112" i="24"/>
  <c r="Q5" i="13" s="1"/>
  <c r="P112" i="24"/>
  <c r="P5" i="13" s="1"/>
  <c r="O112" i="24"/>
  <c r="O5" i="13" s="1"/>
  <c r="N112" i="24"/>
  <c r="N5" i="13" s="1"/>
  <c r="M112" i="24"/>
  <c r="M5" i="13" s="1"/>
  <c r="L112" i="24"/>
  <c r="L5" i="13" s="1"/>
  <c r="K112" i="24"/>
  <c r="K5" i="13" s="1"/>
  <c r="J112" i="24"/>
  <c r="J5" i="13" s="1"/>
  <c r="I112" i="24"/>
  <c r="I5" i="13" s="1"/>
  <c r="H112" i="24"/>
  <c r="H5" i="13" s="1"/>
  <c r="G112" i="24"/>
  <c r="G5" i="13" s="1"/>
  <c r="F112" i="24"/>
  <c r="F5" i="13" s="1"/>
  <c r="E112" i="24"/>
  <c r="E5" i="13" s="1"/>
  <c r="D112" i="24"/>
  <c r="D5" i="13" s="1"/>
  <c r="C112" i="24"/>
  <c r="C5" i="13" s="1"/>
  <c r="B112" i="24"/>
  <c r="B5" i="13" s="1"/>
  <c r="AH108" i="24"/>
  <c r="AE108" i="24"/>
  <c r="AC108" i="24"/>
  <c r="AB108" i="24"/>
  <c r="Z108" i="24"/>
  <c r="W108" i="24"/>
  <c r="U108" i="24"/>
  <c r="T108" i="24"/>
  <c r="R108" i="24"/>
  <c r="O108" i="24"/>
  <c r="M108" i="24"/>
  <c r="L108" i="24"/>
  <c r="J108" i="24"/>
  <c r="G108" i="24"/>
  <c r="E108" i="24"/>
  <c r="D108" i="24"/>
  <c r="B108" i="24"/>
  <c r="AI81" i="24"/>
  <c r="AI108" i="24" s="1"/>
  <c r="AH81" i="24"/>
  <c r="AG81" i="24"/>
  <c r="AG108" i="24" s="1"/>
  <c r="AF81" i="24"/>
  <c r="AF108" i="24" s="1"/>
  <c r="AE81" i="24"/>
  <c r="AD81" i="24"/>
  <c r="AD108" i="24" s="1"/>
  <c r="AC81" i="24"/>
  <c r="AB81" i="24"/>
  <c r="AA81" i="24"/>
  <c r="AA108" i="24" s="1"/>
  <c r="Z81" i="24"/>
  <c r="Y81" i="24"/>
  <c r="Y108" i="24" s="1"/>
  <c r="X81" i="24"/>
  <c r="X108" i="24" s="1"/>
  <c r="W81" i="24"/>
  <c r="V81" i="24"/>
  <c r="V108" i="24" s="1"/>
  <c r="U81" i="24"/>
  <c r="T81" i="24"/>
  <c r="S81" i="24"/>
  <c r="S108" i="24" s="1"/>
  <c r="R81" i="24"/>
  <c r="Q81" i="24"/>
  <c r="Q108" i="24" s="1"/>
  <c r="P81" i="24"/>
  <c r="P108" i="24" s="1"/>
  <c r="O81" i="24"/>
  <c r="N81" i="24"/>
  <c r="N108" i="24" s="1"/>
  <c r="M81" i="24"/>
  <c r="L81" i="24"/>
  <c r="K81" i="24"/>
  <c r="K108" i="24" s="1"/>
  <c r="J81" i="24"/>
  <c r="I81" i="24"/>
  <c r="I108" i="24" s="1"/>
  <c r="H81" i="24"/>
  <c r="H108" i="24" s="1"/>
  <c r="G81" i="24"/>
  <c r="F81" i="24"/>
  <c r="F108" i="24" s="1"/>
  <c r="E81" i="24"/>
  <c r="D81" i="24"/>
  <c r="C81" i="24"/>
  <c r="C108" i="24" s="1"/>
  <c r="B81" i="24"/>
  <c r="C20" i="12" l="1"/>
  <c r="C10" i="12"/>
  <c r="C11" i="12"/>
  <c r="C19" i="12"/>
  <c r="B5" i="19"/>
  <c r="B28" i="21"/>
  <c r="B29" i="21" s="1"/>
  <c r="B35" i="21"/>
  <c r="B36" i="21" s="1"/>
  <c r="B37" i="21" s="1"/>
  <c r="AI123" i="24"/>
  <c r="AI16" i="13" s="1"/>
  <c r="AH123" i="24"/>
  <c r="AH16" i="13" s="1"/>
  <c r="AG123" i="24"/>
  <c r="AG16" i="13" s="1"/>
  <c r="AF123" i="24"/>
  <c r="AF16" i="13" s="1"/>
  <c r="AE123" i="24"/>
  <c r="AE16" i="13" s="1"/>
  <c r="AD123" i="24"/>
  <c r="AD16" i="13" s="1"/>
  <c r="AC123" i="24"/>
  <c r="AC16" i="13" s="1"/>
  <c r="AB123" i="24"/>
  <c r="AB16" i="13" s="1"/>
  <c r="AA123" i="24"/>
  <c r="AA16" i="13" s="1"/>
  <c r="Z123" i="24"/>
  <c r="Z16" i="13" s="1"/>
  <c r="Y123" i="24"/>
  <c r="Y16" i="13" s="1"/>
  <c r="X123" i="24"/>
  <c r="X16" i="13" s="1"/>
  <c r="W123" i="24"/>
  <c r="W16" i="13" s="1"/>
  <c r="V123" i="24"/>
  <c r="V16" i="13" s="1"/>
  <c r="U123" i="24"/>
  <c r="U16" i="13" s="1"/>
  <c r="T123" i="24"/>
  <c r="T16" i="13" s="1"/>
  <c r="S123" i="24"/>
  <c r="S16" i="13" s="1"/>
  <c r="R123" i="24"/>
  <c r="R16" i="13" s="1"/>
  <c r="Q123" i="24"/>
  <c r="Q16" i="13" s="1"/>
  <c r="P123" i="24"/>
  <c r="P16" i="13" s="1"/>
  <c r="O123" i="24"/>
  <c r="O16" i="13" s="1"/>
  <c r="N123" i="24"/>
  <c r="N16" i="13" s="1"/>
  <c r="M123" i="24"/>
  <c r="M16" i="13" s="1"/>
  <c r="L123" i="24"/>
  <c r="L16" i="13" s="1"/>
  <c r="K123" i="24"/>
  <c r="K16" i="13" s="1"/>
  <c r="J123" i="24"/>
  <c r="J16" i="13" s="1"/>
  <c r="I123" i="24"/>
  <c r="I16" i="13" s="1"/>
  <c r="H123" i="24"/>
  <c r="H16" i="13" s="1"/>
  <c r="G123" i="24"/>
  <c r="G16" i="13" s="1"/>
  <c r="F123" i="24"/>
  <c r="F16" i="13" s="1"/>
  <c r="E123" i="24"/>
  <c r="E16" i="13" s="1"/>
  <c r="D123" i="24"/>
  <c r="D16" i="13" s="1"/>
  <c r="C123" i="24"/>
  <c r="C16" i="13" s="1"/>
  <c r="B123" i="24"/>
  <c r="B16" i="13" s="1"/>
  <c r="AI115" i="24"/>
  <c r="AI8" i="13" s="1"/>
  <c r="AH115" i="24"/>
  <c r="AH8" i="13" s="1"/>
  <c r="AG115" i="24"/>
  <c r="AG8" i="13" s="1"/>
  <c r="AF115" i="24"/>
  <c r="AF8" i="13" s="1"/>
  <c r="AE115" i="24"/>
  <c r="AE8" i="13" s="1"/>
  <c r="AD115" i="24"/>
  <c r="AD8" i="13" s="1"/>
  <c r="AC115" i="24"/>
  <c r="AC8" i="13" s="1"/>
  <c r="AB115" i="24"/>
  <c r="AB8" i="13" s="1"/>
  <c r="AA115" i="24"/>
  <c r="AA8" i="13" s="1"/>
  <c r="Z115" i="24"/>
  <c r="Z8" i="13" s="1"/>
  <c r="Y115" i="24"/>
  <c r="Y8" i="13" s="1"/>
  <c r="X115" i="24"/>
  <c r="X8" i="13" s="1"/>
  <c r="W115" i="24"/>
  <c r="W8" i="13" s="1"/>
  <c r="V115" i="24"/>
  <c r="V8" i="13" s="1"/>
  <c r="U115" i="24"/>
  <c r="U8" i="13" s="1"/>
  <c r="T115" i="24"/>
  <c r="T8" i="13" s="1"/>
  <c r="S115" i="24"/>
  <c r="S8" i="13" s="1"/>
  <c r="R115" i="24"/>
  <c r="R8" i="13" s="1"/>
  <c r="Q115" i="24"/>
  <c r="Q8" i="13" s="1"/>
  <c r="P115" i="24"/>
  <c r="P8" i="13" s="1"/>
  <c r="O115" i="24"/>
  <c r="O8" i="13" s="1"/>
  <c r="N115" i="24"/>
  <c r="N8" i="13" s="1"/>
  <c r="M115" i="24"/>
  <c r="M8" i="13" s="1"/>
  <c r="L115" i="24"/>
  <c r="L8" i="13" s="1"/>
  <c r="K115" i="24"/>
  <c r="K8" i="13" s="1"/>
  <c r="J115" i="24"/>
  <c r="J8" i="13" s="1"/>
  <c r="I115" i="24"/>
  <c r="I8" i="13" s="1"/>
  <c r="H115" i="24"/>
  <c r="H8" i="13" s="1"/>
  <c r="G115" i="24"/>
  <c r="G8" i="13" s="1"/>
  <c r="F115" i="24"/>
  <c r="F8" i="13" s="1"/>
  <c r="E115" i="24"/>
  <c r="E8" i="13" s="1"/>
  <c r="D115" i="24"/>
  <c r="D8" i="13" s="1"/>
  <c r="C115" i="24"/>
  <c r="C8" i="13" s="1"/>
  <c r="B115" i="24"/>
  <c r="B8" i="13" s="1"/>
  <c r="AI114" i="24"/>
  <c r="AI7" i="13" s="1"/>
  <c r="AH114" i="24"/>
  <c r="AH7" i="13" s="1"/>
  <c r="AG114" i="24"/>
  <c r="AG7" i="13" s="1"/>
  <c r="AF114" i="24"/>
  <c r="AF7" i="13" s="1"/>
  <c r="AE114" i="24"/>
  <c r="AE7" i="13" s="1"/>
  <c r="AD114" i="24"/>
  <c r="AD7" i="13" s="1"/>
  <c r="AC114" i="24"/>
  <c r="AC7" i="13" s="1"/>
  <c r="AB114" i="24"/>
  <c r="AB7" i="13" s="1"/>
  <c r="AA114" i="24"/>
  <c r="AA7" i="13" s="1"/>
  <c r="Z114" i="24"/>
  <c r="Z7" i="13" s="1"/>
  <c r="Y114" i="24"/>
  <c r="Y7" i="13" s="1"/>
  <c r="X114" i="24"/>
  <c r="X7" i="13" s="1"/>
  <c r="W114" i="24"/>
  <c r="W7" i="13" s="1"/>
  <c r="V114" i="24"/>
  <c r="V7" i="13" s="1"/>
  <c r="U114" i="24"/>
  <c r="U7" i="13" s="1"/>
  <c r="T114" i="24"/>
  <c r="T7" i="13" s="1"/>
  <c r="S114" i="24"/>
  <c r="S7" i="13" s="1"/>
  <c r="R114" i="24"/>
  <c r="R7" i="13" s="1"/>
  <c r="Q114" i="24"/>
  <c r="Q7" i="13" s="1"/>
  <c r="P114" i="24"/>
  <c r="P7" i="13" s="1"/>
  <c r="O114" i="24"/>
  <c r="O7" i="13" s="1"/>
  <c r="N114" i="24"/>
  <c r="N7" i="13" s="1"/>
  <c r="M114" i="24"/>
  <c r="M7" i="13" s="1"/>
  <c r="L114" i="24"/>
  <c r="L7" i="13" s="1"/>
  <c r="K114" i="24"/>
  <c r="K7" i="13" s="1"/>
  <c r="J114" i="24"/>
  <c r="J7" i="13" s="1"/>
  <c r="I114" i="24"/>
  <c r="I7" i="13" s="1"/>
  <c r="H114" i="24"/>
  <c r="H7" i="13" s="1"/>
  <c r="G114" i="24"/>
  <c r="G7" i="13" s="1"/>
  <c r="F114" i="24"/>
  <c r="F7" i="13" s="1"/>
  <c r="E114" i="24"/>
  <c r="E7" i="13" s="1"/>
  <c r="D114" i="24"/>
  <c r="D7" i="13" s="1"/>
  <c r="C114" i="24"/>
  <c r="C7" i="13" s="1"/>
  <c r="B114" i="24"/>
  <c r="B7" i="13" s="1"/>
  <c r="AI113" i="24"/>
  <c r="AI6" i="13" s="1"/>
  <c r="AH113" i="24"/>
  <c r="AH6" i="13" s="1"/>
  <c r="AG113" i="24"/>
  <c r="AG6" i="13" s="1"/>
  <c r="AF113" i="24"/>
  <c r="AF6" i="13" s="1"/>
  <c r="AE113" i="24"/>
  <c r="AE6" i="13" s="1"/>
  <c r="AD113" i="24"/>
  <c r="AD6" i="13" s="1"/>
  <c r="AC113" i="24"/>
  <c r="AC6" i="13" s="1"/>
  <c r="AB113" i="24"/>
  <c r="AB6" i="13" s="1"/>
  <c r="AA113" i="24"/>
  <c r="AA6" i="13" s="1"/>
  <c r="Z113" i="24"/>
  <c r="Z6" i="13" s="1"/>
  <c r="Y113" i="24"/>
  <c r="Y6" i="13" s="1"/>
  <c r="X113" i="24"/>
  <c r="X6" i="13" s="1"/>
  <c r="W113" i="24"/>
  <c r="W6" i="13" s="1"/>
  <c r="V113" i="24"/>
  <c r="V6" i="13" s="1"/>
  <c r="U113" i="24"/>
  <c r="U6" i="13" s="1"/>
  <c r="T113" i="24"/>
  <c r="T6" i="13" s="1"/>
  <c r="S113" i="24"/>
  <c r="S6" i="13" s="1"/>
  <c r="R113" i="24"/>
  <c r="R6" i="13" s="1"/>
  <c r="Q113" i="24"/>
  <c r="Q6" i="13" s="1"/>
  <c r="P113" i="24"/>
  <c r="P6" i="13" s="1"/>
  <c r="O113" i="24"/>
  <c r="O6" i="13" s="1"/>
  <c r="N113" i="24"/>
  <c r="N6" i="13" s="1"/>
  <c r="M113" i="24"/>
  <c r="M6" i="13" s="1"/>
  <c r="L113" i="24"/>
  <c r="L6" i="13" s="1"/>
  <c r="K113" i="24"/>
  <c r="K6" i="13" s="1"/>
  <c r="J113" i="24"/>
  <c r="J6" i="13" s="1"/>
  <c r="I113" i="24"/>
  <c r="I6" i="13" s="1"/>
  <c r="H113" i="24"/>
  <c r="H6" i="13" s="1"/>
  <c r="G113" i="24"/>
  <c r="G6" i="13" s="1"/>
  <c r="F113" i="24"/>
  <c r="F6" i="13" s="1"/>
  <c r="E113" i="24"/>
  <c r="E6" i="13" s="1"/>
  <c r="D113" i="24"/>
  <c r="D6" i="13" s="1"/>
  <c r="C113" i="24"/>
  <c r="C6" i="13" s="1"/>
  <c r="B113" i="24"/>
  <c r="B6" i="13" s="1"/>
  <c r="AI96" i="24"/>
  <c r="AI16" i="19" s="1"/>
  <c r="AH96" i="24"/>
  <c r="AH16" i="19" s="1"/>
  <c r="AG96" i="24"/>
  <c r="AG16" i="19" s="1"/>
  <c r="AF96" i="24"/>
  <c r="AF16" i="19" s="1"/>
  <c r="AE96" i="24"/>
  <c r="AE16" i="19" s="1"/>
  <c r="AD96" i="24"/>
  <c r="AD16" i="19" s="1"/>
  <c r="AC96" i="24"/>
  <c r="AC16" i="19" s="1"/>
  <c r="AB96" i="24"/>
  <c r="AB16" i="19" s="1"/>
  <c r="AA96" i="24"/>
  <c r="AA16" i="19" s="1"/>
  <c r="Z96" i="24"/>
  <c r="Z16" i="19" s="1"/>
  <c r="Y96" i="24"/>
  <c r="Y16" i="19" s="1"/>
  <c r="X96" i="24"/>
  <c r="X16" i="19" s="1"/>
  <c r="W96" i="24"/>
  <c r="W16" i="19" s="1"/>
  <c r="V96" i="24"/>
  <c r="V16" i="19" s="1"/>
  <c r="U96" i="24"/>
  <c r="U16" i="19" s="1"/>
  <c r="T96" i="24"/>
  <c r="T16" i="19" s="1"/>
  <c r="S96" i="24"/>
  <c r="S16" i="19" s="1"/>
  <c r="R96" i="24"/>
  <c r="R16" i="19" s="1"/>
  <c r="Q96" i="24"/>
  <c r="Q16" i="19" s="1"/>
  <c r="P96" i="24"/>
  <c r="P16" i="19" s="1"/>
  <c r="O96" i="24"/>
  <c r="O16" i="19" s="1"/>
  <c r="N96" i="24"/>
  <c r="N16" i="19" s="1"/>
  <c r="M96" i="24"/>
  <c r="M16" i="19" s="1"/>
  <c r="L96" i="24"/>
  <c r="L16" i="19" s="1"/>
  <c r="K96" i="24"/>
  <c r="K16" i="19" s="1"/>
  <c r="J96" i="24"/>
  <c r="J16" i="19" s="1"/>
  <c r="I96" i="24"/>
  <c r="I16" i="19" s="1"/>
  <c r="H96" i="24"/>
  <c r="H16" i="19" s="1"/>
  <c r="G96" i="24"/>
  <c r="G16" i="19" s="1"/>
  <c r="F96" i="24"/>
  <c r="F16" i="19" s="1"/>
  <c r="E96" i="24"/>
  <c r="E16" i="19" s="1"/>
  <c r="D96" i="24"/>
  <c r="D16" i="19" s="1"/>
  <c r="C96" i="24"/>
  <c r="C16" i="19" s="1"/>
  <c r="B96" i="24"/>
  <c r="B16" i="19" s="1"/>
  <c r="AI88" i="24"/>
  <c r="AI8" i="19" s="1"/>
  <c r="AH88" i="24"/>
  <c r="AH8" i="19" s="1"/>
  <c r="AG88" i="24"/>
  <c r="AG8" i="19" s="1"/>
  <c r="AF88" i="24"/>
  <c r="AF8" i="19" s="1"/>
  <c r="AE88" i="24"/>
  <c r="AE8" i="19" s="1"/>
  <c r="AD88" i="24"/>
  <c r="AD8" i="19" s="1"/>
  <c r="AC88" i="24"/>
  <c r="AC8" i="19" s="1"/>
  <c r="AB88" i="24"/>
  <c r="AB8" i="19" s="1"/>
  <c r="AA88" i="24"/>
  <c r="AA8" i="19" s="1"/>
  <c r="Z88" i="24"/>
  <c r="Z8" i="19" s="1"/>
  <c r="Y88" i="24"/>
  <c r="Y8" i="19" s="1"/>
  <c r="X88" i="24"/>
  <c r="X8" i="19" s="1"/>
  <c r="W88" i="24"/>
  <c r="W8" i="19" s="1"/>
  <c r="V88" i="24"/>
  <c r="V8" i="19" s="1"/>
  <c r="U88" i="24"/>
  <c r="U8" i="19" s="1"/>
  <c r="T88" i="24"/>
  <c r="T8" i="19" s="1"/>
  <c r="S88" i="24"/>
  <c r="S8" i="19" s="1"/>
  <c r="R88" i="24"/>
  <c r="R8" i="19" s="1"/>
  <c r="Q88" i="24"/>
  <c r="Q8" i="19" s="1"/>
  <c r="P88" i="24"/>
  <c r="P8" i="19" s="1"/>
  <c r="O88" i="24"/>
  <c r="O8" i="19" s="1"/>
  <c r="N88" i="24"/>
  <c r="N8" i="19" s="1"/>
  <c r="M88" i="24"/>
  <c r="M8" i="19" s="1"/>
  <c r="L88" i="24"/>
  <c r="L8" i="19" s="1"/>
  <c r="K88" i="24"/>
  <c r="K8" i="19" s="1"/>
  <c r="J88" i="24"/>
  <c r="J8" i="19" s="1"/>
  <c r="I88" i="24"/>
  <c r="I8" i="19" s="1"/>
  <c r="H88" i="24"/>
  <c r="H8" i="19" s="1"/>
  <c r="G88" i="24"/>
  <c r="G8" i="19" s="1"/>
  <c r="F88" i="24"/>
  <c r="F8" i="19" s="1"/>
  <c r="E88" i="24"/>
  <c r="E8" i="19" s="1"/>
  <c r="D88" i="24"/>
  <c r="D8" i="19" s="1"/>
  <c r="C88" i="24"/>
  <c r="C8" i="19" s="1"/>
  <c r="B88" i="24"/>
  <c r="B8" i="19" s="1"/>
  <c r="AI87" i="24"/>
  <c r="AI7" i="19" s="1"/>
  <c r="AH87" i="24"/>
  <c r="AH7" i="19" s="1"/>
  <c r="AG87" i="24"/>
  <c r="AG7" i="19" s="1"/>
  <c r="AF87" i="24"/>
  <c r="AF7" i="19" s="1"/>
  <c r="AE87" i="24"/>
  <c r="AE7" i="19" s="1"/>
  <c r="AD87" i="24"/>
  <c r="AD7" i="19" s="1"/>
  <c r="AC87" i="24"/>
  <c r="AC7" i="19" s="1"/>
  <c r="AB87" i="24"/>
  <c r="AB7" i="19" s="1"/>
  <c r="AA87" i="24"/>
  <c r="AA7" i="19" s="1"/>
  <c r="Z87" i="24"/>
  <c r="Z7" i="19" s="1"/>
  <c r="Y87" i="24"/>
  <c r="Y7" i="19" s="1"/>
  <c r="X87" i="24"/>
  <c r="X7" i="19" s="1"/>
  <c r="W87" i="24"/>
  <c r="W7" i="19" s="1"/>
  <c r="V87" i="24"/>
  <c r="V7" i="19" s="1"/>
  <c r="U87" i="24"/>
  <c r="U7" i="19" s="1"/>
  <c r="T87" i="24"/>
  <c r="T7" i="19" s="1"/>
  <c r="S87" i="24"/>
  <c r="S7" i="19" s="1"/>
  <c r="R87" i="24"/>
  <c r="R7" i="19" s="1"/>
  <c r="Q87" i="24"/>
  <c r="Q7" i="19" s="1"/>
  <c r="P87" i="24"/>
  <c r="P7" i="19" s="1"/>
  <c r="O87" i="24"/>
  <c r="O7" i="19" s="1"/>
  <c r="N87" i="24"/>
  <c r="N7" i="19" s="1"/>
  <c r="M87" i="24"/>
  <c r="M7" i="19" s="1"/>
  <c r="L87" i="24"/>
  <c r="L7" i="19" s="1"/>
  <c r="K87" i="24"/>
  <c r="K7" i="19" s="1"/>
  <c r="J87" i="24"/>
  <c r="J7" i="19" s="1"/>
  <c r="I87" i="24"/>
  <c r="I7" i="19" s="1"/>
  <c r="H87" i="24"/>
  <c r="H7" i="19" s="1"/>
  <c r="G87" i="24"/>
  <c r="G7" i="19" s="1"/>
  <c r="F87" i="24"/>
  <c r="F7" i="19" s="1"/>
  <c r="E87" i="24"/>
  <c r="E7" i="19" s="1"/>
  <c r="D87" i="24"/>
  <c r="D7" i="19" s="1"/>
  <c r="C87" i="24"/>
  <c r="C7" i="19" s="1"/>
  <c r="B87" i="24"/>
  <c r="B7" i="19" s="1"/>
  <c r="AI86" i="24"/>
  <c r="AI6" i="19" s="1"/>
  <c r="AH86" i="24"/>
  <c r="AH6" i="19" s="1"/>
  <c r="AG86" i="24"/>
  <c r="AG6" i="19" s="1"/>
  <c r="AF86" i="24"/>
  <c r="AF6" i="19" s="1"/>
  <c r="AE86" i="24"/>
  <c r="AE6" i="19" s="1"/>
  <c r="AD86" i="24"/>
  <c r="AD6" i="19" s="1"/>
  <c r="AC86" i="24"/>
  <c r="AC6" i="19" s="1"/>
  <c r="AB86" i="24"/>
  <c r="AB6" i="19" s="1"/>
  <c r="AA86" i="24"/>
  <c r="AA6" i="19" s="1"/>
  <c r="Z86" i="24"/>
  <c r="Z6" i="19" s="1"/>
  <c r="Y86" i="24"/>
  <c r="Y6" i="19" s="1"/>
  <c r="X86" i="24"/>
  <c r="X6" i="19" s="1"/>
  <c r="W86" i="24"/>
  <c r="W6" i="19" s="1"/>
  <c r="V86" i="24"/>
  <c r="V6" i="19" s="1"/>
  <c r="U86" i="24"/>
  <c r="U6" i="19" s="1"/>
  <c r="T86" i="24"/>
  <c r="T6" i="19" s="1"/>
  <c r="S86" i="24"/>
  <c r="S6" i="19" s="1"/>
  <c r="R86" i="24"/>
  <c r="R6" i="19" s="1"/>
  <c r="Q86" i="24"/>
  <c r="Q6" i="19" s="1"/>
  <c r="P86" i="24"/>
  <c r="P6" i="19" s="1"/>
  <c r="O86" i="24"/>
  <c r="O6" i="19" s="1"/>
  <c r="N86" i="24"/>
  <c r="N6" i="19" s="1"/>
  <c r="M86" i="24"/>
  <c r="M6" i="19" s="1"/>
  <c r="L86" i="24"/>
  <c r="L6" i="19" s="1"/>
  <c r="K86" i="24"/>
  <c r="K6" i="19" s="1"/>
  <c r="J86" i="24"/>
  <c r="J6" i="19" s="1"/>
  <c r="I86" i="24"/>
  <c r="I6" i="19" s="1"/>
  <c r="H86" i="24"/>
  <c r="H6" i="19" s="1"/>
  <c r="G86" i="24"/>
  <c r="G6" i="19" s="1"/>
  <c r="F86" i="24"/>
  <c r="F6" i="19" s="1"/>
  <c r="E86" i="24"/>
  <c r="E6" i="19" s="1"/>
  <c r="D86" i="24"/>
  <c r="D6" i="19" s="1"/>
  <c r="C86" i="24"/>
  <c r="C6" i="19" s="1"/>
  <c r="B86" i="24"/>
  <c r="B6" i="19" s="1"/>
  <c r="AI69" i="24"/>
  <c r="AI16" i="12" s="1"/>
  <c r="AH69" i="24"/>
  <c r="AH16" i="12" s="1"/>
  <c r="AG69" i="24"/>
  <c r="AG16" i="12" s="1"/>
  <c r="AF69" i="24"/>
  <c r="AF16" i="12" s="1"/>
  <c r="AE69" i="24"/>
  <c r="AE16" i="12" s="1"/>
  <c r="AD69" i="24"/>
  <c r="AD16" i="12" s="1"/>
  <c r="AC69" i="24"/>
  <c r="AC16" i="12" s="1"/>
  <c r="AB69" i="24"/>
  <c r="AB16" i="12" s="1"/>
  <c r="AA69" i="24"/>
  <c r="AA16" i="12" s="1"/>
  <c r="Z69" i="24"/>
  <c r="Z16" i="12" s="1"/>
  <c r="Y69" i="24"/>
  <c r="Y16" i="12" s="1"/>
  <c r="X69" i="24"/>
  <c r="X16" i="12" s="1"/>
  <c r="W69" i="24"/>
  <c r="W16" i="12" s="1"/>
  <c r="V69" i="24"/>
  <c r="V16" i="12" s="1"/>
  <c r="U69" i="24"/>
  <c r="U16" i="12" s="1"/>
  <c r="T69" i="24"/>
  <c r="T16" i="12" s="1"/>
  <c r="S69" i="24"/>
  <c r="S16" i="12" s="1"/>
  <c r="R69" i="24"/>
  <c r="R16" i="12" s="1"/>
  <c r="Q69" i="24"/>
  <c r="Q16" i="12" s="1"/>
  <c r="P69" i="24"/>
  <c r="P16" i="12" s="1"/>
  <c r="O69" i="24"/>
  <c r="O16" i="12" s="1"/>
  <c r="N69" i="24"/>
  <c r="N16" i="12" s="1"/>
  <c r="M69" i="24"/>
  <c r="M16" i="12" s="1"/>
  <c r="L69" i="24"/>
  <c r="L16" i="12" s="1"/>
  <c r="K69" i="24"/>
  <c r="K16" i="12" s="1"/>
  <c r="J69" i="24"/>
  <c r="J16" i="12" s="1"/>
  <c r="I69" i="24"/>
  <c r="I16" i="12" s="1"/>
  <c r="H69" i="24"/>
  <c r="H16" i="12" s="1"/>
  <c r="G69" i="24"/>
  <c r="G16" i="12" s="1"/>
  <c r="F69" i="24"/>
  <c r="F16" i="12" s="1"/>
  <c r="E69" i="24"/>
  <c r="E16" i="12" s="1"/>
  <c r="D69" i="24"/>
  <c r="D16" i="12" s="1"/>
  <c r="C69" i="24"/>
  <c r="C16" i="12" s="1"/>
  <c r="B69" i="24"/>
  <c r="B16" i="12" s="1"/>
  <c r="AI61" i="24"/>
  <c r="AI8" i="12" s="1"/>
  <c r="AH61" i="24"/>
  <c r="AH8" i="12" s="1"/>
  <c r="AG61" i="24"/>
  <c r="AG8" i="12" s="1"/>
  <c r="AF61" i="24"/>
  <c r="AF8" i="12" s="1"/>
  <c r="AE61" i="24"/>
  <c r="AE8" i="12" s="1"/>
  <c r="AD61" i="24"/>
  <c r="AD8" i="12" s="1"/>
  <c r="AC61" i="24"/>
  <c r="AC8" i="12" s="1"/>
  <c r="AB61" i="24"/>
  <c r="AB8" i="12" s="1"/>
  <c r="AA61" i="24"/>
  <c r="AA8" i="12" s="1"/>
  <c r="Z61" i="24"/>
  <c r="Z8" i="12" s="1"/>
  <c r="Y61" i="24"/>
  <c r="Y8" i="12" s="1"/>
  <c r="X61" i="24"/>
  <c r="X8" i="12" s="1"/>
  <c r="W61" i="24"/>
  <c r="W8" i="12" s="1"/>
  <c r="V61" i="24"/>
  <c r="V8" i="12" s="1"/>
  <c r="U61" i="24"/>
  <c r="U8" i="12" s="1"/>
  <c r="T61" i="24"/>
  <c r="T8" i="12" s="1"/>
  <c r="S61" i="24"/>
  <c r="S8" i="12" s="1"/>
  <c r="R61" i="24"/>
  <c r="R8" i="12" s="1"/>
  <c r="Q61" i="24"/>
  <c r="Q8" i="12" s="1"/>
  <c r="P61" i="24"/>
  <c r="P8" i="12" s="1"/>
  <c r="O61" i="24"/>
  <c r="O8" i="12" s="1"/>
  <c r="N61" i="24"/>
  <c r="N8" i="12" s="1"/>
  <c r="M61" i="24"/>
  <c r="M8" i="12" s="1"/>
  <c r="L61" i="24"/>
  <c r="L8" i="12" s="1"/>
  <c r="K61" i="24"/>
  <c r="K8" i="12" s="1"/>
  <c r="J61" i="24"/>
  <c r="J8" i="12" s="1"/>
  <c r="I61" i="24"/>
  <c r="I8" i="12" s="1"/>
  <c r="H61" i="24"/>
  <c r="H8" i="12" s="1"/>
  <c r="G61" i="24"/>
  <c r="G8" i="12" s="1"/>
  <c r="F61" i="24"/>
  <c r="F8" i="12" s="1"/>
  <c r="E61" i="24"/>
  <c r="E8" i="12" s="1"/>
  <c r="D61" i="24"/>
  <c r="D8" i="12" s="1"/>
  <c r="C61" i="24"/>
  <c r="C8" i="12" s="1"/>
  <c r="B61" i="24"/>
  <c r="B8" i="12" s="1"/>
  <c r="AI60" i="24"/>
  <c r="AI7" i="12" s="1"/>
  <c r="AH60" i="24"/>
  <c r="AH7" i="12" s="1"/>
  <c r="AG60" i="24"/>
  <c r="AG7" i="12" s="1"/>
  <c r="AF60" i="24"/>
  <c r="AF7" i="12" s="1"/>
  <c r="AE60" i="24"/>
  <c r="AE7" i="12" s="1"/>
  <c r="AD60" i="24"/>
  <c r="AD7" i="12" s="1"/>
  <c r="AC60" i="24"/>
  <c r="AC7" i="12" s="1"/>
  <c r="AB60" i="24"/>
  <c r="AB7" i="12" s="1"/>
  <c r="AA60" i="24"/>
  <c r="AA7" i="12" s="1"/>
  <c r="Z60" i="24"/>
  <c r="Z7" i="12" s="1"/>
  <c r="Y60" i="24"/>
  <c r="Y7" i="12" s="1"/>
  <c r="X60" i="24"/>
  <c r="X7" i="12" s="1"/>
  <c r="W60" i="24"/>
  <c r="W7" i="12" s="1"/>
  <c r="V60" i="24"/>
  <c r="V7" i="12" s="1"/>
  <c r="U60" i="24"/>
  <c r="U7" i="12" s="1"/>
  <c r="T60" i="24"/>
  <c r="T7" i="12" s="1"/>
  <c r="S60" i="24"/>
  <c r="S7" i="12" s="1"/>
  <c r="R60" i="24"/>
  <c r="R7" i="12" s="1"/>
  <c r="Q60" i="24"/>
  <c r="Q7" i="12" s="1"/>
  <c r="P60" i="24"/>
  <c r="P7" i="12" s="1"/>
  <c r="O60" i="24"/>
  <c r="O7" i="12" s="1"/>
  <c r="N60" i="24"/>
  <c r="N7" i="12" s="1"/>
  <c r="M60" i="24"/>
  <c r="M7" i="12" s="1"/>
  <c r="L60" i="24"/>
  <c r="L7" i="12" s="1"/>
  <c r="K60" i="24"/>
  <c r="K7" i="12" s="1"/>
  <c r="J60" i="24"/>
  <c r="J7" i="12" s="1"/>
  <c r="I60" i="24"/>
  <c r="I7" i="12" s="1"/>
  <c r="H60" i="24"/>
  <c r="H7" i="12" s="1"/>
  <c r="G60" i="24"/>
  <c r="G7" i="12" s="1"/>
  <c r="F60" i="24"/>
  <c r="F7" i="12" s="1"/>
  <c r="E60" i="24"/>
  <c r="E7" i="12" s="1"/>
  <c r="D60" i="24"/>
  <c r="D7" i="12" s="1"/>
  <c r="C60" i="24"/>
  <c r="C7" i="12" s="1"/>
  <c r="B60" i="24"/>
  <c r="B7" i="12" s="1"/>
  <c r="AI59" i="24"/>
  <c r="AI6" i="12" s="1"/>
  <c r="AH59" i="24"/>
  <c r="AH6" i="12" s="1"/>
  <c r="AG59" i="24"/>
  <c r="AG6" i="12" s="1"/>
  <c r="AF59" i="24"/>
  <c r="AF6" i="12" s="1"/>
  <c r="AE59" i="24"/>
  <c r="AE6" i="12" s="1"/>
  <c r="AD59" i="24"/>
  <c r="AD6" i="12" s="1"/>
  <c r="AC59" i="24"/>
  <c r="AC6" i="12" s="1"/>
  <c r="AB59" i="24"/>
  <c r="AB6" i="12" s="1"/>
  <c r="AA59" i="24"/>
  <c r="AA6" i="12" s="1"/>
  <c r="Z59" i="24"/>
  <c r="Z6" i="12" s="1"/>
  <c r="Y59" i="24"/>
  <c r="Y6" i="12" s="1"/>
  <c r="X59" i="24"/>
  <c r="X6" i="12" s="1"/>
  <c r="W59" i="24"/>
  <c r="W6" i="12" s="1"/>
  <c r="V59" i="24"/>
  <c r="V6" i="12" s="1"/>
  <c r="U59" i="24"/>
  <c r="U6" i="12" s="1"/>
  <c r="T59" i="24"/>
  <c r="T6" i="12" s="1"/>
  <c r="S59" i="24"/>
  <c r="S6" i="12" s="1"/>
  <c r="R59" i="24"/>
  <c r="R6" i="12" s="1"/>
  <c r="Q59" i="24"/>
  <c r="Q6" i="12" s="1"/>
  <c r="P59" i="24"/>
  <c r="P6" i="12" s="1"/>
  <c r="O59" i="24"/>
  <c r="O6" i="12" s="1"/>
  <c r="N59" i="24"/>
  <c r="N6" i="12" s="1"/>
  <c r="M59" i="24"/>
  <c r="M6" i="12" s="1"/>
  <c r="L59" i="24"/>
  <c r="L6" i="12" s="1"/>
  <c r="K59" i="24"/>
  <c r="K6" i="12" s="1"/>
  <c r="J59" i="24"/>
  <c r="J6" i="12" s="1"/>
  <c r="I59" i="24"/>
  <c r="I6" i="12" s="1"/>
  <c r="H59" i="24"/>
  <c r="H6" i="12" s="1"/>
  <c r="G59" i="24"/>
  <c r="G6" i="12" s="1"/>
  <c r="F59" i="24"/>
  <c r="F6" i="12" s="1"/>
  <c r="E59" i="24"/>
  <c r="E6" i="12" s="1"/>
  <c r="D59" i="24"/>
  <c r="D6" i="12" s="1"/>
  <c r="C59" i="24"/>
  <c r="C6" i="12" s="1"/>
  <c r="B59" i="24"/>
  <c r="B6" i="12" s="1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F32" i="24" l="1"/>
  <c r="N32" i="24"/>
  <c r="V32" i="24"/>
  <c r="AD32" i="24"/>
  <c r="D33" i="24"/>
  <c r="L33" i="24"/>
  <c r="T33" i="24"/>
  <c r="AB33" i="24"/>
  <c r="J34" i="24"/>
  <c r="R34" i="24"/>
  <c r="Z34" i="24"/>
  <c r="AH34" i="24"/>
  <c r="H42" i="24"/>
  <c r="P42" i="24"/>
  <c r="X42" i="24"/>
  <c r="AF42" i="24"/>
  <c r="J32" i="24"/>
  <c r="R32" i="24"/>
  <c r="Z32" i="24"/>
  <c r="AH32" i="24"/>
  <c r="H33" i="24"/>
  <c r="P33" i="24"/>
  <c r="X33" i="24"/>
  <c r="AF33" i="24"/>
  <c r="F34" i="24"/>
  <c r="N34" i="24"/>
  <c r="V34" i="24"/>
  <c r="AD34" i="24"/>
  <c r="D42" i="24"/>
  <c r="L42" i="24"/>
  <c r="T42" i="24"/>
  <c r="AB42" i="24"/>
  <c r="Z33" i="24"/>
  <c r="L32" i="24"/>
  <c r="J33" i="24"/>
  <c r="H34" i="24"/>
  <c r="AF34" i="24"/>
  <c r="V42" i="24"/>
  <c r="T32" i="24"/>
  <c r="AH33" i="24"/>
  <c r="P34" i="24"/>
  <c r="F42" i="24"/>
  <c r="AD42" i="24"/>
  <c r="D32" i="24"/>
  <c r="AB32" i="24"/>
  <c r="R33" i="24"/>
  <c r="X34" i="24"/>
  <c r="N42" i="24"/>
  <c r="I32" i="24"/>
  <c r="Q32" i="24"/>
  <c r="Y32" i="24"/>
  <c r="AG32" i="24"/>
  <c r="G33" i="24"/>
  <c r="O33" i="24"/>
  <c r="W33" i="24"/>
  <c r="AE33" i="24"/>
  <c r="E34" i="24"/>
  <c r="M34" i="24"/>
  <c r="U34" i="24"/>
  <c r="AC34" i="24"/>
  <c r="C42" i="24"/>
  <c r="K42" i="24"/>
  <c r="S42" i="24"/>
  <c r="AA42" i="24"/>
  <c r="AI42" i="24"/>
  <c r="C32" i="24"/>
  <c r="K32" i="24"/>
  <c r="S32" i="24"/>
  <c r="AA32" i="24"/>
  <c r="AI32" i="24"/>
  <c r="I33" i="24"/>
  <c r="Q33" i="24"/>
  <c r="Y33" i="24"/>
  <c r="AG33" i="24"/>
  <c r="G34" i="24"/>
  <c r="O34" i="24"/>
  <c r="W34" i="24"/>
  <c r="AE34" i="24"/>
  <c r="E42" i="24"/>
  <c r="M42" i="24"/>
  <c r="U42" i="24"/>
  <c r="AC42" i="24"/>
  <c r="E32" i="24"/>
  <c r="M32" i="24"/>
  <c r="U32" i="24"/>
  <c r="AC32" i="24"/>
  <c r="C33" i="24"/>
  <c r="K33" i="24"/>
  <c r="S33" i="24"/>
  <c r="AA33" i="24"/>
  <c r="AI33" i="24"/>
  <c r="I34" i="24"/>
  <c r="Q34" i="24"/>
  <c r="Y34" i="24"/>
  <c r="AG34" i="24"/>
  <c r="G42" i="24"/>
  <c r="O42" i="24"/>
  <c r="W42" i="24"/>
  <c r="AE42" i="24"/>
  <c r="G32" i="24"/>
  <c r="O32" i="24"/>
  <c r="W32" i="24"/>
  <c r="AE32" i="24"/>
  <c r="E33" i="24"/>
  <c r="M33" i="24"/>
  <c r="U33" i="24"/>
  <c r="AC33" i="24"/>
  <c r="C34" i="24"/>
  <c r="K34" i="24"/>
  <c r="S34" i="24"/>
  <c r="AA34" i="24"/>
  <c r="AI34" i="24"/>
  <c r="I42" i="24"/>
  <c r="Q42" i="24"/>
  <c r="Y42" i="24"/>
  <c r="AG42" i="24"/>
  <c r="H32" i="24"/>
  <c r="P32" i="24"/>
  <c r="X32" i="24"/>
  <c r="AF32" i="24"/>
  <c r="F33" i="24"/>
  <c r="N33" i="24"/>
  <c r="V33" i="24"/>
  <c r="AD33" i="24"/>
  <c r="D34" i="24"/>
  <c r="L34" i="24"/>
  <c r="T34" i="24"/>
  <c r="AB34" i="24"/>
  <c r="J42" i="24"/>
  <c r="R42" i="24"/>
  <c r="Z42" i="24"/>
  <c r="AH42" i="24"/>
  <c r="B38" i="21"/>
  <c r="C5" i="19" s="1"/>
  <c r="A77" i="4" l="1"/>
  <c r="A76" i="4"/>
  <c r="C110" i="24" s="1" a="1"/>
  <c r="C110" i="24" s="1"/>
  <c r="C3" i="13" s="1"/>
  <c r="B125" i="24" a="1"/>
  <c r="B125" i="24" s="1"/>
  <c r="B18" i="13" s="1"/>
  <c r="C125" i="24" a="1"/>
  <c r="C125" i="24" s="1"/>
  <c r="C18" i="13" s="1"/>
  <c r="B126" i="24" a="1"/>
  <c r="B126" i="24" s="1"/>
  <c r="B19" i="13" s="1"/>
  <c r="C126" i="24" a="1"/>
  <c r="C126" i="24" s="1"/>
  <c r="C19" i="13" s="1"/>
  <c r="B127" i="24" a="1"/>
  <c r="B127" i="24" s="1"/>
  <c r="B20" i="13" s="1"/>
  <c r="C127" i="24" a="1"/>
  <c r="C127" i="24" s="1"/>
  <c r="C20" i="13" s="1"/>
  <c r="B128" i="24" a="1"/>
  <c r="B128" i="24" s="1"/>
  <c r="B21" i="13" s="1"/>
  <c r="C128" i="24" a="1"/>
  <c r="C128" i="24" s="1"/>
  <c r="C21" i="13" s="1"/>
  <c r="C124" i="24" a="1"/>
  <c r="C124" i="24" s="1"/>
  <c r="C17" i="13" s="1"/>
  <c r="B124" i="24" a="1"/>
  <c r="B124" i="24" s="1"/>
  <c r="B17" i="13" s="1"/>
  <c r="B121" i="24" a="1"/>
  <c r="B121" i="24" s="1"/>
  <c r="B14" i="13" s="1"/>
  <c r="C121" i="24" a="1"/>
  <c r="C121" i="24" s="1"/>
  <c r="C14" i="13" s="1"/>
  <c r="B119" i="24" a="1"/>
  <c r="B119" i="24" s="1"/>
  <c r="B12" i="13" s="1"/>
  <c r="C119" i="24" a="1"/>
  <c r="C119" i="24" s="1"/>
  <c r="C12" i="13" s="1"/>
  <c r="B120" i="24" a="1"/>
  <c r="B120" i="24" s="1"/>
  <c r="B13" i="13" s="1"/>
  <c r="C120" i="24" a="1"/>
  <c r="C120" i="24" s="1"/>
  <c r="C13" i="13" s="1"/>
  <c r="B117" i="24" a="1"/>
  <c r="B117" i="24" s="1"/>
  <c r="B10" i="13" s="1"/>
  <c r="C117" i="24" a="1"/>
  <c r="C117" i="24" s="1"/>
  <c r="B118" i="24" a="1"/>
  <c r="B118" i="24" s="1"/>
  <c r="B11" i="13" s="1"/>
  <c r="C118" i="24" a="1"/>
  <c r="C118" i="24" s="1"/>
  <c r="C11" i="13" s="1"/>
  <c r="C116" i="24" a="1"/>
  <c r="C116" i="24" s="1"/>
  <c r="C9" i="13" s="1"/>
  <c r="B116" i="24" a="1"/>
  <c r="B116" i="24" s="1"/>
  <c r="B9" i="13" s="1"/>
  <c r="B111" i="24" a="1"/>
  <c r="B111" i="24" s="1"/>
  <c r="B4" i="13" s="1"/>
  <c r="C111" i="24" a="1"/>
  <c r="C111" i="24" s="1"/>
  <c r="C4" i="13" s="1"/>
  <c r="B110" i="24" a="1"/>
  <c r="B110" i="24" s="1"/>
  <c r="B3" i="13" s="1"/>
  <c r="B98" i="24" a="1"/>
  <c r="B98" i="24" s="1"/>
  <c r="B18" i="19" s="1"/>
  <c r="C98" i="24" a="1"/>
  <c r="C98" i="24" s="1"/>
  <c r="C18" i="19" s="1"/>
  <c r="B99" i="24" a="1"/>
  <c r="B99" i="24" s="1"/>
  <c r="B19" i="19" s="1"/>
  <c r="C99" i="24" a="1"/>
  <c r="C99" i="24" s="1"/>
  <c r="C19" i="19" s="1"/>
  <c r="B100" i="24" a="1"/>
  <c r="B100" i="24" s="1"/>
  <c r="B20" i="19" s="1"/>
  <c r="C100" i="24" a="1"/>
  <c r="C100" i="24" s="1"/>
  <c r="C20" i="19" s="1"/>
  <c r="C97" i="24" a="1"/>
  <c r="C97" i="24" s="1"/>
  <c r="C17" i="19" s="1"/>
  <c r="B97" i="24" a="1"/>
  <c r="B97" i="24" s="1"/>
  <c r="B17" i="19" s="1"/>
  <c r="B94" i="24" a="1"/>
  <c r="B94" i="24" s="1"/>
  <c r="B14" i="19" s="1"/>
  <c r="C94" i="24" a="1"/>
  <c r="C94" i="24" s="1"/>
  <c r="B90" i="24" a="1"/>
  <c r="B90" i="24" s="1"/>
  <c r="B10" i="19" s="1"/>
  <c r="C90" i="24" a="1"/>
  <c r="C90" i="24" s="1"/>
  <c r="B91" i="24" a="1"/>
  <c r="B91" i="24" s="1"/>
  <c r="B11" i="19" s="1"/>
  <c r="C91" i="24" a="1"/>
  <c r="C91" i="24" s="1"/>
  <c r="C101" i="24" a="1"/>
  <c r="C101" i="24" s="1"/>
  <c r="C21" i="19" s="1"/>
  <c r="B101" i="24" a="1"/>
  <c r="B101" i="24" s="1"/>
  <c r="B21" i="19" s="1"/>
  <c r="C93" i="24" a="1"/>
  <c r="C93" i="24" s="1"/>
  <c r="C13" i="19" s="1"/>
  <c r="B93" i="24" a="1"/>
  <c r="B93" i="24" s="1"/>
  <c r="B13" i="19" s="1"/>
  <c r="C92" i="24" a="1"/>
  <c r="C92" i="24" s="1"/>
  <c r="C12" i="19" s="1"/>
  <c r="B92" i="24" a="1"/>
  <c r="B92" i="24" s="1"/>
  <c r="B12" i="19" s="1"/>
  <c r="C89" i="24" a="1"/>
  <c r="C89" i="24" s="1"/>
  <c r="C9" i="19" s="1"/>
  <c r="B89" i="24" a="1"/>
  <c r="B89" i="24" s="1"/>
  <c r="B9" i="19" s="1"/>
  <c r="B84" i="24" a="1"/>
  <c r="B84" i="24" s="1"/>
  <c r="B4" i="19" s="1"/>
  <c r="C84" i="24" a="1"/>
  <c r="C84" i="24" s="1"/>
  <c r="C4" i="19" s="1"/>
  <c r="C83" i="24" a="1"/>
  <c r="C83" i="24" s="1"/>
  <c r="C3" i="19" s="1"/>
  <c r="B83" i="24" a="1"/>
  <c r="B83" i="24" s="1"/>
  <c r="B3" i="19" s="1"/>
  <c r="C21" i="12"/>
  <c r="B21" i="12"/>
  <c r="C18" i="12"/>
  <c r="B18" i="12"/>
  <c r="C17" i="12"/>
  <c r="B17" i="12"/>
  <c r="C13" i="12"/>
  <c r="B13" i="12"/>
  <c r="C12" i="12"/>
  <c r="B12" i="12"/>
  <c r="C9" i="12"/>
  <c r="B9" i="12"/>
  <c r="B4" i="12"/>
  <c r="C4" i="12"/>
  <c r="B5" i="12"/>
  <c r="C5" i="12"/>
  <c r="C3" i="12"/>
  <c r="B3" i="12"/>
  <c r="C10" i="13" l="1"/>
  <c r="AI75" i="24"/>
  <c r="AI22" i="12" s="1"/>
  <c r="AA75" i="24"/>
  <c r="AA22" i="12" s="1"/>
  <c r="S75" i="24"/>
  <c r="S22" i="12" s="1"/>
  <c r="K75" i="24"/>
  <c r="K22" i="12" s="1"/>
  <c r="C75" i="24"/>
  <c r="C22" i="12" s="1"/>
  <c r="AF7" i="24"/>
  <c r="X7" i="24"/>
  <c r="P7" i="24"/>
  <c r="H7" i="24"/>
  <c r="T7" i="24"/>
  <c r="D7" i="24"/>
  <c r="N75" i="24"/>
  <c r="N22" i="12" s="1"/>
  <c r="S7" i="24"/>
  <c r="T31" i="24" s="1"/>
  <c r="Y7" i="24"/>
  <c r="AH75" i="24"/>
  <c r="AH22" i="12" s="1"/>
  <c r="Z75" i="24"/>
  <c r="Z22" i="12" s="1"/>
  <c r="R75" i="24"/>
  <c r="R22" i="12" s="1"/>
  <c r="J75" i="24"/>
  <c r="J22" i="12" s="1"/>
  <c r="B75" i="24"/>
  <c r="B22" i="12" s="1"/>
  <c r="AE7" i="24"/>
  <c r="W7" i="24"/>
  <c r="X31" i="24" s="1"/>
  <c r="O7" i="24"/>
  <c r="G7" i="24"/>
  <c r="AG75" i="24"/>
  <c r="AG22" i="12" s="1"/>
  <c r="Y75" i="24"/>
  <c r="Y22" i="12" s="1"/>
  <c r="Q75" i="24"/>
  <c r="Q22" i="12" s="1"/>
  <c r="I75" i="24"/>
  <c r="I22" i="12" s="1"/>
  <c r="AD7" i="24"/>
  <c r="V7" i="24"/>
  <c r="V31" i="24" s="1"/>
  <c r="N7" i="24"/>
  <c r="F7" i="24"/>
  <c r="L7" i="24"/>
  <c r="V75" i="24"/>
  <c r="V22" i="12" s="1"/>
  <c r="AA7" i="24"/>
  <c r="C7" i="24"/>
  <c r="I7" i="24"/>
  <c r="AF75" i="24"/>
  <c r="AF22" i="12" s="1"/>
  <c r="X75" i="24"/>
  <c r="X22" i="12" s="1"/>
  <c r="P75" i="24"/>
  <c r="P22" i="12" s="1"/>
  <c r="H75" i="24"/>
  <c r="H22" i="12" s="1"/>
  <c r="AC7" i="24"/>
  <c r="U7" i="24"/>
  <c r="M7" i="24"/>
  <c r="E7" i="24"/>
  <c r="AB7" i="24"/>
  <c r="AC31" i="24" s="1"/>
  <c r="AD75" i="24"/>
  <c r="AD22" i="12" s="1"/>
  <c r="AI7" i="24"/>
  <c r="K7" i="24"/>
  <c r="Q7" i="24"/>
  <c r="AE75" i="24"/>
  <c r="AE22" i="12" s="1"/>
  <c r="W75" i="24"/>
  <c r="W22" i="12" s="1"/>
  <c r="O75" i="24"/>
  <c r="O22" i="12" s="1"/>
  <c r="G75" i="24"/>
  <c r="G22" i="12" s="1"/>
  <c r="F75" i="24"/>
  <c r="F22" i="12" s="1"/>
  <c r="AC75" i="24"/>
  <c r="AC22" i="12" s="1"/>
  <c r="U75" i="24"/>
  <c r="U22" i="12" s="1"/>
  <c r="M75" i="24"/>
  <c r="M22" i="12" s="1"/>
  <c r="E75" i="24"/>
  <c r="E22" i="12" s="1"/>
  <c r="AH7" i="24"/>
  <c r="Z7" i="24"/>
  <c r="R7" i="24"/>
  <c r="R31" i="24" s="1"/>
  <c r="J7" i="24"/>
  <c r="AB75" i="24"/>
  <c r="AB22" i="12" s="1"/>
  <c r="L75" i="24"/>
  <c r="L22" i="12" s="1"/>
  <c r="D75" i="24"/>
  <c r="D22" i="12" s="1"/>
  <c r="AG7" i="24"/>
  <c r="B24" i="24" a="1"/>
  <c r="B24" i="24" s="1"/>
  <c r="T75" i="24"/>
  <c r="T22" i="12" s="1"/>
  <c r="C11" i="19"/>
  <c r="C10" i="19"/>
  <c r="C14" i="19"/>
  <c r="J4" i="24" a="1"/>
  <c r="J4" i="24" s="1"/>
  <c r="R4" i="24" a="1"/>
  <c r="R4" i="24" s="1"/>
  <c r="Z4" i="24" a="1"/>
  <c r="Z4" i="24" s="1"/>
  <c r="AH4" i="24" a="1"/>
  <c r="AH4" i="24" s="1"/>
  <c r="I5" i="24" a="1"/>
  <c r="I5" i="24" s="1"/>
  <c r="Q5" i="24" a="1"/>
  <c r="Q5" i="24" s="1"/>
  <c r="Y5" i="24" a="1"/>
  <c r="Y5" i="24" s="1"/>
  <c r="AG5" i="24" a="1"/>
  <c r="AG5" i="24" s="1"/>
  <c r="H6" i="24" a="1"/>
  <c r="H6" i="24" s="1"/>
  <c r="P6" i="24" a="1"/>
  <c r="P6" i="24" s="1"/>
  <c r="X6" i="24" a="1"/>
  <c r="X6" i="24" s="1"/>
  <c r="AF6" i="24" a="1"/>
  <c r="AF6" i="24" s="1"/>
  <c r="H11" i="24" a="1"/>
  <c r="H11" i="24" s="1"/>
  <c r="P11" i="24" a="1"/>
  <c r="P11" i="24" s="1"/>
  <c r="X11" i="24" a="1"/>
  <c r="X11" i="24" s="1"/>
  <c r="AF11" i="24" a="1"/>
  <c r="AF11" i="24" s="1"/>
  <c r="G12" i="24" a="1"/>
  <c r="G12" i="24" s="1"/>
  <c r="O12" i="24" a="1"/>
  <c r="O12" i="24" s="1"/>
  <c r="W12" i="24" a="1"/>
  <c r="W12" i="24" s="1"/>
  <c r="AE12" i="24" a="1"/>
  <c r="AE12" i="24" s="1"/>
  <c r="F13" i="24" a="1"/>
  <c r="F13" i="24" s="1"/>
  <c r="N13" i="24" a="1"/>
  <c r="N13" i="24" s="1"/>
  <c r="V13" i="24" a="1"/>
  <c r="V13" i="24" s="1"/>
  <c r="AD13" i="24" a="1"/>
  <c r="AD13" i="24" s="1"/>
  <c r="E14" i="24" a="1"/>
  <c r="E14" i="24" s="1"/>
  <c r="M14" i="24" a="1"/>
  <c r="M14" i="24" s="1"/>
  <c r="U14" i="24" a="1"/>
  <c r="U14" i="24" s="1"/>
  <c r="AC14" i="24" a="1"/>
  <c r="AC14" i="24" s="1"/>
  <c r="D15" i="24" a="1"/>
  <c r="D15" i="24" s="1"/>
  <c r="L15" i="24" a="1"/>
  <c r="L15" i="24" s="1"/>
  <c r="T15" i="24" a="1"/>
  <c r="T15" i="24" s="1"/>
  <c r="AB15" i="24" a="1"/>
  <c r="AB15" i="24" s="1"/>
  <c r="C16" i="24" a="1"/>
  <c r="C16" i="24" s="1"/>
  <c r="K16" i="24" a="1"/>
  <c r="K16" i="24" s="1"/>
  <c r="S16" i="24" a="1"/>
  <c r="S16" i="24" s="1"/>
  <c r="AA16" i="24" a="1"/>
  <c r="AA16" i="24" s="1"/>
  <c r="AI16" i="24" a="1"/>
  <c r="AI16" i="24" s="1"/>
  <c r="J17" i="24" a="1"/>
  <c r="J17" i="24" s="1"/>
  <c r="R17" i="24" a="1"/>
  <c r="R17" i="24" s="1"/>
  <c r="Z17" i="24" a="1"/>
  <c r="Z17" i="24" s="1"/>
  <c r="AH17" i="24" a="1"/>
  <c r="AH17" i="24" s="1"/>
  <c r="H19" i="24" a="1"/>
  <c r="H19" i="24" s="1"/>
  <c r="P19" i="24" a="1"/>
  <c r="P19" i="24" s="1"/>
  <c r="X19" i="24" a="1"/>
  <c r="X19" i="24" s="1"/>
  <c r="AF19" i="24" a="1"/>
  <c r="AF19" i="24" s="1"/>
  <c r="G20" i="24" a="1"/>
  <c r="G20" i="24" s="1"/>
  <c r="O20" i="24" a="1"/>
  <c r="O20" i="24" s="1"/>
  <c r="W20" i="24" a="1"/>
  <c r="W20" i="24" s="1"/>
  <c r="AE20" i="24" a="1"/>
  <c r="AE20" i="24" s="1"/>
  <c r="F21" i="24" a="1"/>
  <c r="F21" i="24" s="1"/>
  <c r="N21" i="24" a="1"/>
  <c r="N21" i="24" s="1"/>
  <c r="V21" i="24" a="1"/>
  <c r="V21" i="24" s="1"/>
  <c r="AD21" i="24" a="1"/>
  <c r="AD21" i="24" s="1"/>
  <c r="E22" i="24" a="1"/>
  <c r="E22" i="24" s="1"/>
  <c r="M22" i="24" a="1"/>
  <c r="M22" i="24" s="1"/>
  <c r="U22" i="24" a="1"/>
  <c r="U22" i="24" s="1"/>
  <c r="AC22" i="24" a="1"/>
  <c r="AC22" i="24" s="1"/>
  <c r="D23" i="24" a="1"/>
  <c r="D23" i="24" s="1"/>
  <c r="L23" i="24" a="1"/>
  <c r="L23" i="24" s="1"/>
  <c r="T23" i="24" a="1"/>
  <c r="T23" i="24" s="1"/>
  <c r="AB23" i="24" a="1"/>
  <c r="AB23" i="24" s="1"/>
  <c r="C24" i="24" a="1"/>
  <c r="C24" i="24" s="1"/>
  <c r="C48" i="24" s="1"/>
  <c r="K24" i="24" a="1"/>
  <c r="K24" i="24" s="1"/>
  <c r="S24" i="24" a="1"/>
  <c r="S24" i="24" s="1"/>
  <c r="AA24" i="24" a="1"/>
  <c r="AA24" i="24" s="1"/>
  <c r="AI24" i="24" a="1"/>
  <c r="AI24" i="24" s="1"/>
  <c r="B15" i="24" a="1"/>
  <c r="B15" i="24" s="1"/>
  <c r="U23" i="24" a="1"/>
  <c r="U23" i="24" s="1"/>
  <c r="U47" i="24" s="1"/>
  <c r="D24" i="24" a="1"/>
  <c r="D24" i="24" s="1"/>
  <c r="T24" i="24" a="1"/>
  <c r="T24" i="24" s="1"/>
  <c r="B5" i="24" a="1"/>
  <c r="B5" i="24" s="1"/>
  <c r="U24" i="24" a="1"/>
  <c r="U24" i="24" s="1"/>
  <c r="C4" i="24" a="1"/>
  <c r="C4" i="24" s="1"/>
  <c r="K4" i="24" a="1"/>
  <c r="K4" i="24" s="1"/>
  <c r="K28" i="24" s="1"/>
  <c r="S4" i="24" a="1"/>
  <c r="S4" i="24" s="1"/>
  <c r="S28" i="24" s="1"/>
  <c r="AA4" i="24" a="1"/>
  <c r="AA4" i="24" s="1"/>
  <c r="AA28" i="24" s="1"/>
  <c r="AI4" i="24" a="1"/>
  <c r="AI4" i="24" s="1"/>
  <c r="AI28" i="24" s="1"/>
  <c r="J5" i="24" a="1"/>
  <c r="J5" i="24" s="1"/>
  <c r="J29" i="24" s="1"/>
  <c r="R5" i="24" a="1"/>
  <c r="R5" i="24" s="1"/>
  <c r="Z5" i="24" a="1"/>
  <c r="Z5" i="24" s="1"/>
  <c r="Z29" i="24" s="1"/>
  <c r="AH5" i="24" a="1"/>
  <c r="AH5" i="24" s="1"/>
  <c r="I6" i="24" a="1"/>
  <c r="I6" i="24" s="1"/>
  <c r="I30" i="24" s="1"/>
  <c r="Q6" i="24" a="1"/>
  <c r="Q6" i="24" s="1"/>
  <c r="Q30" i="24" s="1"/>
  <c r="Y6" i="24" a="1"/>
  <c r="Y6" i="24" s="1"/>
  <c r="Y30" i="24" s="1"/>
  <c r="AG6" i="24" a="1"/>
  <c r="AG6" i="24" s="1"/>
  <c r="AG30" i="24" s="1"/>
  <c r="H31" i="24"/>
  <c r="P31" i="24"/>
  <c r="AF31" i="24"/>
  <c r="I11" i="24" a="1"/>
  <c r="I11" i="24" s="1"/>
  <c r="I35" i="24" s="1"/>
  <c r="Q11" i="24" a="1"/>
  <c r="Q11" i="24" s="1"/>
  <c r="Y11" i="24" a="1"/>
  <c r="Y11" i="24" s="1"/>
  <c r="Y35" i="24" s="1"/>
  <c r="AG11" i="24" a="1"/>
  <c r="AG11" i="24" s="1"/>
  <c r="H12" i="24" a="1"/>
  <c r="H12" i="24" s="1"/>
  <c r="H36" i="24" s="1"/>
  <c r="P12" i="24" a="1"/>
  <c r="P12" i="24" s="1"/>
  <c r="P36" i="24" s="1"/>
  <c r="X12" i="24" a="1"/>
  <c r="X12" i="24" s="1"/>
  <c r="X36" i="24" s="1"/>
  <c r="AF12" i="24" a="1"/>
  <c r="AF12" i="24" s="1"/>
  <c r="AF36" i="24" s="1"/>
  <c r="G13" i="24" a="1"/>
  <c r="G13" i="24" s="1"/>
  <c r="G37" i="24" s="1"/>
  <c r="O13" i="24" a="1"/>
  <c r="O13" i="24" s="1"/>
  <c r="W13" i="24" a="1"/>
  <c r="W13" i="24" s="1"/>
  <c r="W37" i="24" s="1"/>
  <c r="AE13" i="24" a="1"/>
  <c r="AE13" i="24" s="1"/>
  <c r="F14" i="24" a="1"/>
  <c r="F14" i="24" s="1"/>
  <c r="F38" i="24" s="1"/>
  <c r="N14" i="24" a="1"/>
  <c r="N14" i="24" s="1"/>
  <c r="N38" i="24" s="1"/>
  <c r="V14" i="24" a="1"/>
  <c r="V14" i="24" s="1"/>
  <c r="V38" i="24" s="1"/>
  <c r="AD14" i="24" a="1"/>
  <c r="AD14" i="24" s="1"/>
  <c r="AD38" i="24" s="1"/>
  <c r="E15" i="24" a="1"/>
  <c r="E15" i="24" s="1"/>
  <c r="E39" i="24" s="1"/>
  <c r="M15" i="24" a="1"/>
  <c r="M15" i="24" s="1"/>
  <c r="U15" i="24" a="1"/>
  <c r="U15" i="24" s="1"/>
  <c r="U39" i="24" s="1"/>
  <c r="AC15" i="24" a="1"/>
  <c r="AC15" i="24" s="1"/>
  <c r="D16" i="24" a="1"/>
  <c r="D16" i="24" s="1"/>
  <c r="D40" i="24" s="1"/>
  <c r="L16" i="24" a="1"/>
  <c r="L16" i="24" s="1"/>
  <c r="L40" i="24" s="1"/>
  <c r="T16" i="24" a="1"/>
  <c r="T16" i="24" s="1"/>
  <c r="T40" i="24" s="1"/>
  <c r="AB16" i="24" a="1"/>
  <c r="AB16" i="24" s="1"/>
  <c r="AB40" i="24" s="1"/>
  <c r="C17" i="24" a="1"/>
  <c r="C17" i="24" s="1"/>
  <c r="K17" i="24" a="1"/>
  <c r="K17" i="24" s="1"/>
  <c r="S17" i="24" a="1"/>
  <c r="S17" i="24" s="1"/>
  <c r="S41" i="24" s="1"/>
  <c r="AA17" i="24" a="1"/>
  <c r="AA17" i="24" s="1"/>
  <c r="AI17" i="24" a="1"/>
  <c r="AI17" i="24" s="1"/>
  <c r="AI41" i="24" s="1"/>
  <c r="I19" i="24" a="1"/>
  <c r="I19" i="24" s="1"/>
  <c r="I43" i="24" s="1"/>
  <c r="Q19" i="24" a="1"/>
  <c r="Q19" i="24" s="1"/>
  <c r="Q43" i="24" s="1"/>
  <c r="Y19" i="24" a="1"/>
  <c r="Y19" i="24" s="1"/>
  <c r="Y43" i="24" s="1"/>
  <c r="AG19" i="24" a="1"/>
  <c r="AG19" i="24" s="1"/>
  <c r="AG43" i="24" s="1"/>
  <c r="H20" i="24" a="1"/>
  <c r="H20" i="24" s="1"/>
  <c r="P20" i="24" a="1"/>
  <c r="P20" i="24" s="1"/>
  <c r="P44" i="24" s="1"/>
  <c r="X20" i="24" a="1"/>
  <c r="X20" i="24" s="1"/>
  <c r="AF20" i="24" a="1"/>
  <c r="AF20" i="24" s="1"/>
  <c r="AF44" i="24" s="1"/>
  <c r="G21" i="24" a="1"/>
  <c r="G21" i="24" s="1"/>
  <c r="G45" i="24" s="1"/>
  <c r="O21" i="24" a="1"/>
  <c r="O21" i="24" s="1"/>
  <c r="O45" i="24" s="1"/>
  <c r="W21" i="24" a="1"/>
  <c r="W21" i="24" s="1"/>
  <c r="W45" i="24" s="1"/>
  <c r="AE21" i="24" a="1"/>
  <c r="AE21" i="24" s="1"/>
  <c r="AE45" i="24" s="1"/>
  <c r="F22" i="24" a="1"/>
  <c r="F22" i="24" s="1"/>
  <c r="N22" i="24" a="1"/>
  <c r="N22" i="24" s="1"/>
  <c r="N46" i="24" s="1"/>
  <c r="V22" i="24" a="1"/>
  <c r="V22" i="24" s="1"/>
  <c r="AD22" i="24" a="1"/>
  <c r="AD22" i="24" s="1"/>
  <c r="AD46" i="24" s="1"/>
  <c r="E23" i="24" a="1"/>
  <c r="E23" i="24" s="1"/>
  <c r="E47" i="24" s="1"/>
  <c r="M23" i="24" a="1"/>
  <c r="M23" i="24" s="1"/>
  <c r="M47" i="24" s="1"/>
  <c r="AC23" i="24" a="1"/>
  <c r="AC23" i="24" s="1"/>
  <c r="AC47" i="24" s="1"/>
  <c r="L24" i="24" a="1"/>
  <c r="L24" i="24" s="1"/>
  <c r="L48" i="24" s="1"/>
  <c r="AB24" i="24" a="1"/>
  <c r="AB24" i="24" s="1"/>
  <c r="AB48" i="24" s="1"/>
  <c r="M24" i="24" a="1"/>
  <c r="M24" i="24" s="1"/>
  <c r="D4" i="24" a="1"/>
  <c r="D4" i="24" s="1"/>
  <c r="D28" i="24" s="1"/>
  <c r="L4" i="24" a="1"/>
  <c r="L4" i="24" s="1"/>
  <c r="L28" i="24" s="1"/>
  <c r="T4" i="24" a="1"/>
  <c r="T4" i="24" s="1"/>
  <c r="AB4" i="24" a="1"/>
  <c r="AB4" i="24" s="1"/>
  <c r="AB28" i="24" s="1"/>
  <c r="C5" i="24" a="1"/>
  <c r="C5" i="24" s="1"/>
  <c r="C29" i="24" s="1"/>
  <c r="K5" i="24" a="1"/>
  <c r="K5" i="24" s="1"/>
  <c r="S5" i="24" a="1"/>
  <c r="S5" i="24" s="1"/>
  <c r="S29" i="24" s="1"/>
  <c r="AA5" i="24" a="1"/>
  <c r="AA5" i="24" s="1"/>
  <c r="AI5" i="24" a="1"/>
  <c r="AI5" i="24" s="1"/>
  <c r="AI29" i="24" s="1"/>
  <c r="J6" i="24" a="1"/>
  <c r="J6" i="24" s="1"/>
  <c r="J30" i="24" s="1"/>
  <c r="R6" i="24" a="1"/>
  <c r="R6" i="24" s="1"/>
  <c r="Z6" i="24" a="1"/>
  <c r="Z6" i="24" s="1"/>
  <c r="Z30" i="24" s="1"/>
  <c r="AH6" i="24" a="1"/>
  <c r="AH6" i="24" s="1"/>
  <c r="AH30" i="24" s="1"/>
  <c r="I31" i="24"/>
  <c r="Q31" i="24"/>
  <c r="Y31" i="24"/>
  <c r="AG31" i="24"/>
  <c r="J11" i="24" a="1"/>
  <c r="J11" i="24" s="1"/>
  <c r="J35" i="24" s="1"/>
  <c r="R11" i="24" a="1"/>
  <c r="R11" i="24" s="1"/>
  <c r="Z11" i="24" a="1"/>
  <c r="Z11" i="24" s="1"/>
  <c r="Z35" i="24" s="1"/>
  <c r="AH11" i="24" a="1"/>
  <c r="AH11" i="24" s="1"/>
  <c r="AH35" i="24" s="1"/>
  <c r="I12" i="24" a="1"/>
  <c r="I12" i="24" s="1"/>
  <c r="Q12" i="24" a="1"/>
  <c r="Q12" i="24" s="1"/>
  <c r="Q36" i="24" s="1"/>
  <c r="Y12" i="24" a="1"/>
  <c r="Y12" i="24" s="1"/>
  <c r="AG12" i="24" a="1"/>
  <c r="AG12" i="24" s="1"/>
  <c r="AG36" i="24" s="1"/>
  <c r="H13" i="24" a="1"/>
  <c r="H13" i="24" s="1"/>
  <c r="H37" i="24" s="1"/>
  <c r="P13" i="24" a="1"/>
  <c r="P13" i="24" s="1"/>
  <c r="X13" i="24" a="1"/>
  <c r="X13" i="24" s="1"/>
  <c r="X37" i="24" s="1"/>
  <c r="AF13" i="24" a="1"/>
  <c r="AF13" i="24" s="1"/>
  <c r="AF37" i="24" s="1"/>
  <c r="G14" i="24" a="1"/>
  <c r="G14" i="24" s="1"/>
  <c r="O14" i="24" a="1"/>
  <c r="O14" i="24" s="1"/>
  <c r="O38" i="24" s="1"/>
  <c r="W14" i="24" a="1"/>
  <c r="W14" i="24" s="1"/>
  <c r="AE14" i="24" a="1"/>
  <c r="AE14" i="24" s="1"/>
  <c r="AE38" i="24" s="1"/>
  <c r="F15" i="24" a="1"/>
  <c r="F15" i="24" s="1"/>
  <c r="F39" i="24" s="1"/>
  <c r="N15" i="24" a="1"/>
  <c r="N15" i="24" s="1"/>
  <c r="V15" i="24" a="1"/>
  <c r="V15" i="24" s="1"/>
  <c r="V39" i="24" s="1"/>
  <c r="AD15" i="24" a="1"/>
  <c r="AD15" i="24" s="1"/>
  <c r="E16" i="24" a="1"/>
  <c r="E16" i="24" s="1"/>
  <c r="M16" i="24" a="1"/>
  <c r="M16" i="24" s="1"/>
  <c r="M40" i="24" s="1"/>
  <c r="U16" i="24" a="1"/>
  <c r="U16" i="24" s="1"/>
  <c r="AC16" i="24" a="1"/>
  <c r="AC16" i="24" s="1"/>
  <c r="AC40" i="24" s="1"/>
  <c r="D17" i="24" a="1"/>
  <c r="D17" i="24" s="1"/>
  <c r="D41" i="24" s="1"/>
  <c r="L17" i="24" a="1"/>
  <c r="L17" i="24" s="1"/>
  <c r="T17" i="24" a="1"/>
  <c r="T17" i="24" s="1"/>
  <c r="T41" i="24" s="1"/>
  <c r="AB17" i="24" a="1"/>
  <c r="AB17" i="24" s="1"/>
  <c r="J19" i="24" a="1"/>
  <c r="J19" i="24" s="1"/>
  <c r="J43" i="24" s="1"/>
  <c r="R19" i="24" a="1"/>
  <c r="R19" i="24" s="1"/>
  <c r="Z19" i="24" a="1"/>
  <c r="Z19" i="24" s="1"/>
  <c r="Z43" i="24" s="1"/>
  <c r="AH19" i="24" a="1"/>
  <c r="AH19" i="24" s="1"/>
  <c r="AH43" i="24" s="1"/>
  <c r="I20" i="24" a="1"/>
  <c r="I20" i="24" s="1"/>
  <c r="Q20" i="24" a="1"/>
  <c r="Q20" i="24" s="1"/>
  <c r="Q44" i="24" s="1"/>
  <c r="Y20" i="24" a="1"/>
  <c r="Y20" i="24" s="1"/>
  <c r="AG20" i="24" a="1"/>
  <c r="AG20" i="24" s="1"/>
  <c r="H21" i="24" a="1"/>
  <c r="H21" i="24" s="1"/>
  <c r="H45" i="24" s="1"/>
  <c r="P21" i="24" a="1"/>
  <c r="P21" i="24" s="1"/>
  <c r="X21" i="24" a="1"/>
  <c r="X21" i="24" s="1"/>
  <c r="X45" i="24" s="1"/>
  <c r="AF21" i="24" a="1"/>
  <c r="AF21" i="24" s="1"/>
  <c r="AF45" i="24" s="1"/>
  <c r="G22" i="24" a="1"/>
  <c r="G22" i="24" s="1"/>
  <c r="O22" i="24" a="1"/>
  <c r="O22" i="24" s="1"/>
  <c r="O46" i="24" s="1"/>
  <c r="W22" i="24" a="1"/>
  <c r="W22" i="24" s="1"/>
  <c r="AE22" i="24" a="1"/>
  <c r="AE22" i="24" s="1"/>
  <c r="F23" i="24" a="1"/>
  <c r="F23" i="24" s="1"/>
  <c r="F47" i="24" s="1"/>
  <c r="N23" i="24" a="1"/>
  <c r="N23" i="24" s="1"/>
  <c r="AD23" i="24" a="1"/>
  <c r="AD23" i="24" s="1"/>
  <c r="AD47" i="24" s="1"/>
  <c r="E4" i="24" a="1"/>
  <c r="E4" i="24" s="1"/>
  <c r="E28" i="24" s="1"/>
  <c r="M4" i="24" a="1"/>
  <c r="M4" i="24" s="1"/>
  <c r="M28" i="24" s="1"/>
  <c r="U4" i="24" a="1"/>
  <c r="U4" i="24" s="1"/>
  <c r="U28" i="24" s="1"/>
  <c r="AC4" i="24" a="1"/>
  <c r="AC4" i="24" s="1"/>
  <c r="AC28" i="24" s="1"/>
  <c r="D5" i="24" a="1"/>
  <c r="D5" i="24" s="1"/>
  <c r="D29" i="24" s="1"/>
  <c r="D110" i="24" s="1"/>
  <c r="D3" i="13" s="1"/>
  <c r="L5" i="24" a="1"/>
  <c r="L5" i="24" s="1"/>
  <c r="L29" i="24" s="1"/>
  <c r="T5" i="24" a="1"/>
  <c r="T5" i="24" s="1"/>
  <c r="T29" i="24" s="1"/>
  <c r="AB5" i="24" a="1"/>
  <c r="AB5" i="24" s="1"/>
  <c r="AB29" i="24" s="1"/>
  <c r="C6" i="24" a="1"/>
  <c r="C6" i="24" s="1"/>
  <c r="K6" i="24" a="1"/>
  <c r="K6" i="24" s="1"/>
  <c r="K30" i="24" s="1"/>
  <c r="S6" i="24" a="1"/>
  <c r="S6" i="24" s="1"/>
  <c r="S30" i="24" s="1"/>
  <c r="AA6" i="24" a="1"/>
  <c r="AA6" i="24" s="1"/>
  <c r="AA30" i="24" s="1"/>
  <c r="AI6" i="24" a="1"/>
  <c r="AI6" i="24" s="1"/>
  <c r="AI30" i="24" s="1"/>
  <c r="J31" i="24"/>
  <c r="Z31" i="24"/>
  <c r="AH31" i="24"/>
  <c r="C11" i="24" a="1"/>
  <c r="C11" i="24" s="1"/>
  <c r="K11" i="24" a="1"/>
  <c r="K11" i="24" s="1"/>
  <c r="S11" i="24" a="1"/>
  <c r="S11" i="24" s="1"/>
  <c r="AA11" i="24" a="1"/>
  <c r="AA11" i="24" s="1"/>
  <c r="AI11" i="24" a="1"/>
  <c r="AI11" i="24" s="1"/>
  <c r="J12" i="24" a="1"/>
  <c r="J12" i="24" s="1"/>
  <c r="R12" i="24" a="1"/>
  <c r="R12" i="24" s="1"/>
  <c r="Z12" i="24" a="1"/>
  <c r="Z12" i="24" s="1"/>
  <c r="Z36" i="24" s="1"/>
  <c r="AH12" i="24" a="1"/>
  <c r="AH12" i="24" s="1"/>
  <c r="I13" i="24" a="1"/>
  <c r="I13" i="24" s="1"/>
  <c r="Q13" i="24" a="1"/>
  <c r="Q13" i="24" s="1"/>
  <c r="Y13" i="24" a="1"/>
  <c r="Y13" i="24" s="1"/>
  <c r="AG13" i="24" a="1"/>
  <c r="AG13" i="24" s="1"/>
  <c r="H14" i="24" a="1"/>
  <c r="H14" i="24" s="1"/>
  <c r="P14" i="24" a="1"/>
  <c r="P14" i="24" s="1"/>
  <c r="X14" i="24" a="1"/>
  <c r="X14" i="24" s="1"/>
  <c r="X38" i="24" s="1"/>
  <c r="AF14" i="24" a="1"/>
  <c r="AF14" i="24" s="1"/>
  <c r="G15" i="24" a="1"/>
  <c r="G15" i="24" s="1"/>
  <c r="O15" i="24" a="1"/>
  <c r="O15" i="24" s="1"/>
  <c r="W15" i="24" a="1"/>
  <c r="W15" i="24" s="1"/>
  <c r="AE15" i="24" a="1"/>
  <c r="AE15" i="24" s="1"/>
  <c r="F16" i="24" a="1"/>
  <c r="F16" i="24" s="1"/>
  <c r="N16" i="24" a="1"/>
  <c r="N16" i="24" s="1"/>
  <c r="V16" i="24" a="1"/>
  <c r="V16" i="24" s="1"/>
  <c r="V40" i="24" s="1"/>
  <c r="AD16" i="24" a="1"/>
  <c r="AD16" i="24" s="1"/>
  <c r="AD40" i="24" s="1"/>
  <c r="E17" i="24" a="1"/>
  <c r="E17" i="24" s="1"/>
  <c r="M17" i="24" a="1"/>
  <c r="M17" i="24" s="1"/>
  <c r="U17" i="24" a="1"/>
  <c r="U17" i="24" s="1"/>
  <c r="AC17" i="24" a="1"/>
  <c r="AC17" i="24" s="1"/>
  <c r="C19" i="24" a="1"/>
  <c r="C19" i="24" s="1"/>
  <c r="K19" i="24" a="1"/>
  <c r="K19" i="24" s="1"/>
  <c r="S19" i="24" a="1"/>
  <c r="S19" i="24" s="1"/>
  <c r="AA19" i="24" a="1"/>
  <c r="AA19" i="24" s="1"/>
  <c r="AA43" i="24" s="1"/>
  <c r="AI19" i="24" a="1"/>
  <c r="AI19" i="24" s="1"/>
  <c r="J20" i="24" a="1"/>
  <c r="J20" i="24" s="1"/>
  <c r="R20" i="24" a="1"/>
  <c r="R20" i="24" s="1"/>
  <c r="Z20" i="24" a="1"/>
  <c r="Z20" i="24" s="1"/>
  <c r="AH20" i="24" a="1"/>
  <c r="AH20" i="24" s="1"/>
  <c r="I21" i="24" a="1"/>
  <c r="I21" i="24" s="1"/>
  <c r="Q21" i="24" a="1"/>
  <c r="Q21" i="24" s="1"/>
  <c r="Y21" i="24" a="1"/>
  <c r="Y21" i="24" s="1"/>
  <c r="Y45" i="24" s="1"/>
  <c r="AG21" i="24" a="1"/>
  <c r="AG21" i="24" s="1"/>
  <c r="H22" i="24" a="1"/>
  <c r="H22" i="24" s="1"/>
  <c r="P22" i="24" a="1"/>
  <c r="P22" i="24" s="1"/>
  <c r="X22" i="24" a="1"/>
  <c r="X22" i="24" s="1"/>
  <c r="AF22" i="24" a="1"/>
  <c r="AF22" i="24" s="1"/>
  <c r="G23" i="24" a="1"/>
  <c r="G23" i="24" s="1"/>
  <c r="O23" i="24" a="1"/>
  <c r="O23" i="24" s="1"/>
  <c r="W23" i="24" a="1"/>
  <c r="W23" i="24" s="1"/>
  <c r="AE23" i="24" a="1"/>
  <c r="AE23" i="24" s="1"/>
  <c r="AE47" i="24" s="1"/>
  <c r="F24" i="24" a="1"/>
  <c r="F24" i="24" s="1"/>
  <c r="N24" i="24" a="1"/>
  <c r="N24" i="24" s="1"/>
  <c r="N48" i="24" s="1"/>
  <c r="V24" i="24" a="1"/>
  <c r="V24" i="24" s="1"/>
  <c r="AD24" i="24" a="1"/>
  <c r="AD24" i="24" s="1"/>
  <c r="B19" i="24" a="1"/>
  <c r="B19" i="24" s="1"/>
  <c r="AA23" i="24" a="1"/>
  <c r="AA23" i="24" s="1"/>
  <c r="AH24" i="24" a="1"/>
  <c r="AH24" i="24" s="1"/>
  <c r="V23" i="24" a="1"/>
  <c r="V23" i="24" s="1"/>
  <c r="V47" i="24" s="1"/>
  <c r="F4" i="24" a="1"/>
  <c r="F4" i="24" s="1"/>
  <c r="N4" i="24" a="1"/>
  <c r="N4" i="24" s="1"/>
  <c r="V4" i="24" a="1"/>
  <c r="V4" i="24" s="1"/>
  <c r="AD4" i="24" a="1"/>
  <c r="AD4" i="24" s="1"/>
  <c r="E5" i="24" a="1"/>
  <c r="E5" i="24" s="1"/>
  <c r="M5" i="24" a="1"/>
  <c r="M5" i="24" s="1"/>
  <c r="U5" i="24" a="1"/>
  <c r="U5" i="24" s="1"/>
  <c r="AC5" i="24" a="1"/>
  <c r="AC5" i="24" s="1"/>
  <c r="AC29" i="24" s="1"/>
  <c r="D6" i="24" a="1"/>
  <c r="D6" i="24" s="1"/>
  <c r="L6" i="24" a="1"/>
  <c r="L6" i="24" s="1"/>
  <c r="T6" i="24" a="1"/>
  <c r="T6" i="24" s="1"/>
  <c r="AB6" i="24" a="1"/>
  <c r="AB6" i="24" s="1"/>
  <c r="K31" i="24"/>
  <c r="AA31" i="24"/>
  <c r="AI31" i="24"/>
  <c r="D11" i="24" a="1"/>
  <c r="D11" i="24" s="1"/>
  <c r="L11" i="24" a="1"/>
  <c r="L11" i="24" s="1"/>
  <c r="T11" i="24" a="1"/>
  <c r="T11" i="24" s="1"/>
  <c r="AB11" i="24" a="1"/>
  <c r="AB11" i="24" s="1"/>
  <c r="C12" i="24" a="1"/>
  <c r="C12" i="24" s="1"/>
  <c r="K12" i="24" a="1"/>
  <c r="K12" i="24" s="1"/>
  <c r="S12" i="24" a="1"/>
  <c r="S12" i="24" s="1"/>
  <c r="S36" i="24" s="1"/>
  <c r="AA12" i="24" a="1"/>
  <c r="AA12" i="24" s="1"/>
  <c r="AI12" i="24" a="1"/>
  <c r="AI12" i="24" s="1"/>
  <c r="J13" i="24" a="1"/>
  <c r="J13" i="24" s="1"/>
  <c r="R13" i="24" a="1"/>
  <c r="R13" i="24" s="1"/>
  <c r="Z13" i="24" a="1"/>
  <c r="Z13" i="24" s="1"/>
  <c r="AH13" i="24" a="1"/>
  <c r="AH13" i="24" s="1"/>
  <c r="I14" i="24" a="1"/>
  <c r="I14" i="24" s="1"/>
  <c r="Q14" i="24" a="1"/>
  <c r="Q14" i="24" s="1"/>
  <c r="Q38" i="24" s="1"/>
  <c r="Y14" i="24" a="1"/>
  <c r="Y14" i="24" s="1"/>
  <c r="AG14" i="24" a="1"/>
  <c r="AG14" i="24" s="1"/>
  <c r="H15" i="24" a="1"/>
  <c r="H15" i="24" s="1"/>
  <c r="P15" i="24" a="1"/>
  <c r="P15" i="24" s="1"/>
  <c r="X15" i="24" a="1"/>
  <c r="X15" i="24" s="1"/>
  <c r="AF15" i="24" a="1"/>
  <c r="AF15" i="24" s="1"/>
  <c r="G16" i="24" a="1"/>
  <c r="G16" i="24" s="1"/>
  <c r="O16" i="24" a="1"/>
  <c r="O16" i="24" s="1"/>
  <c r="O40" i="24" s="1"/>
  <c r="W16" i="24" a="1"/>
  <c r="W16" i="24" s="1"/>
  <c r="AE16" i="24" a="1"/>
  <c r="AE16" i="24" s="1"/>
  <c r="F17" i="24" a="1"/>
  <c r="F17" i="24" s="1"/>
  <c r="N17" i="24" a="1"/>
  <c r="N17" i="24" s="1"/>
  <c r="V17" i="24" a="1"/>
  <c r="V17" i="24" s="1"/>
  <c r="AD17" i="24" a="1"/>
  <c r="AD17" i="24" s="1"/>
  <c r="D19" i="24" a="1"/>
  <c r="D19" i="24" s="1"/>
  <c r="L19" i="24" a="1"/>
  <c r="L19" i="24" s="1"/>
  <c r="L43" i="24" s="1"/>
  <c r="T19" i="24" a="1"/>
  <c r="T19" i="24" s="1"/>
  <c r="AB19" i="24" a="1"/>
  <c r="AB19" i="24" s="1"/>
  <c r="C20" i="24" a="1"/>
  <c r="C20" i="24" s="1"/>
  <c r="K20" i="24" a="1"/>
  <c r="K20" i="24" s="1"/>
  <c r="S20" i="24" a="1"/>
  <c r="S20" i="24" s="1"/>
  <c r="AA20" i="24" a="1"/>
  <c r="AA20" i="24" s="1"/>
  <c r="AI20" i="24" a="1"/>
  <c r="AI20" i="24" s="1"/>
  <c r="J21" i="24" a="1"/>
  <c r="J21" i="24" s="1"/>
  <c r="J45" i="24" s="1"/>
  <c r="R21" i="24" a="1"/>
  <c r="R21" i="24" s="1"/>
  <c r="Z21" i="24" a="1"/>
  <c r="Z21" i="24" s="1"/>
  <c r="AH21" i="24" a="1"/>
  <c r="AH21" i="24" s="1"/>
  <c r="I22" i="24" a="1"/>
  <c r="I22" i="24" s="1"/>
  <c r="Q22" i="24" a="1"/>
  <c r="Q22" i="24" s="1"/>
  <c r="Y22" i="24" a="1"/>
  <c r="Y22" i="24" s="1"/>
  <c r="AG22" i="24" a="1"/>
  <c r="AG22" i="24" s="1"/>
  <c r="H23" i="24" a="1"/>
  <c r="H23" i="24" s="1"/>
  <c r="H47" i="24" s="1"/>
  <c r="P23" i="24" a="1"/>
  <c r="P23" i="24" s="1"/>
  <c r="X23" i="24" a="1"/>
  <c r="X23" i="24" s="1"/>
  <c r="AF23" i="24" a="1"/>
  <c r="AF23" i="24" s="1"/>
  <c r="G24" i="24" a="1"/>
  <c r="G24" i="24" s="1"/>
  <c r="O24" i="24" a="1"/>
  <c r="O24" i="24" s="1"/>
  <c r="O48" i="24" s="1"/>
  <c r="W24" i="24" a="1"/>
  <c r="W24" i="24" s="1"/>
  <c r="AE24" i="24" a="1"/>
  <c r="AE24" i="24" s="1"/>
  <c r="B11" i="24" a="1"/>
  <c r="B11" i="24" s="1"/>
  <c r="B20" i="24" a="1"/>
  <c r="B20" i="24" s="1"/>
  <c r="D22" i="24" a="1"/>
  <c r="D22" i="24" s="1"/>
  <c r="C23" i="24" a="1"/>
  <c r="C23" i="24" s="1"/>
  <c r="AI23" i="24" a="1"/>
  <c r="AI23" i="24" s="1"/>
  <c r="B14" i="24" a="1"/>
  <c r="B14" i="24" s="1"/>
  <c r="E24" i="24" a="1"/>
  <c r="E24" i="24" s="1"/>
  <c r="E48" i="24" s="1"/>
  <c r="G4" i="24" a="1"/>
  <c r="G4" i="24" s="1"/>
  <c r="O4" i="24" a="1"/>
  <c r="O4" i="24" s="1"/>
  <c r="W4" i="24" a="1"/>
  <c r="W4" i="24" s="1"/>
  <c r="AE4" i="24" a="1"/>
  <c r="AE4" i="24" s="1"/>
  <c r="F5" i="24" a="1"/>
  <c r="F5" i="24" s="1"/>
  <c r="F29" i="24" s="1"/>
  <c r="N5" i="24" a="1"/>
  <c r="N5" i="24" s="1"/>
  <c r="V5" i="24" a="1"/>
  <c r="V5" i="24" s="1"/>
  <c r="AD5" i="24" a="1"/>
  <c r="AD5" i="24" s="1"/>
  <c r="E6" i="24" a="1"/>
  <c r="E6" i="24" s="1"/>
  <c r="M6" i="24" a="1"/>
  <c r="M6" i="24" s="1"/>
  <c r="U6" i="24" a="1"/>
  <c r="U6" i="24" s="1"/>
  <c r="U30" i="24" s="1"/>
  <c r="AC6" i="24" a="1"/>
  <c r="AC6" i="24" s="1"/>
  <c r="D31" i="24"/>
  <c r="D85" i="24" s="1"/>
  <c r="D5" i="19" s="1"/>
  <c r="L31" i="24"/>
  <c r="E11" i="24" a="1"/>
  <c r="E11" i="24" s="1"/>
  <c r="M11" i="24" a="1"/>
  <c r="M11" i="24" s="1"/>
  <c r="U11" i="24" a="1"/>
  <c r="U11" i="24" s="1"/>
  <c r="AC11" i="24" a="1"/>
  <c r="AC11" i="24" s="1"/>
  <c r="D12" i="24" a="1"/>
  <c r="D12" i="24" s="1"/>
  <c r="D36" i="24" s="1"/>
  <c r="D63" i="24" s="1"/>
  <c r="L12" i="24" a="1"/>
  <c r="L12" i="24" s="1"/>
  <c r="T12" i="24" a="1"/>
  <c r="T12" i="24" s="1"/>
  <c r="AB12" i="24" a="1"/>
  <c r="AB12" i="24" s="1"/>
  <c r="C13" i="24" a="1"/>
  <c r="C13" i="24" s="1"/>
  <c r="K13" i="24" a="1"/>
  <c r="K13" i="24" s="1"/>
  <c r="S13" i="24" a="1"/>
  <c r="S13" i="24" s="1"/>
  <c r="AA13" i="24" a="1"/>
  <c r="AA13" i="24" s="1"/>
  <c r="AI13" i="24" a="1"/>
  <c r="AI13" i="24" s="1"/>
  <c r="AI37" i="24" s="1"/>
  <c r="J14" i="24" a="1"/>
  <c r="J14" i="24" s="1"/>
  <c r="R14" i="24" a="1"/>
  <c r="R14" i="24" s="1"/>
  <c r="Z14" i="24" a="1"/>
  <c r="Z14" i="24" s="1"/>
  <c r="AH14" i="24" a="1"/>
  <c r="AH14" i="24" s="1"/>
  <c r="I15" i="24" a="1"/>
  <c r="I15" i="24" s="1"/>
  <c r="Q15" i="24" a="1"/>
  <c r="Q15" i="24" s="1"/>
  <c r="Y15" i="24" a="1"/>
  <c r="Y15" i="24" s="1"/>
  <c r="AG15" i="24" a="1"/>
  <c r="AG15" i="24" s="1"/>
  <c r="AG39" i="24" s="1"/>
  <c r="H16" i="24" a="1"/>
  <c r="H16" i="24" s="1"/>
  <c r="P16" i="24" a="1"/>
  <c r="P16" i="24" s="1"/>
  <c r="X16" i="24" a="1"/>
  <c r="X16" i="24" s="1"/>
  <c r="AF16" i="24" a="1"/>
  <c r="AF16" i="24" s="1"/>
  <c r="G17" i="24" a="1"/>
  <c r="G17" i="24" s="1"/>
  <c r="O17" i="24" a="1"/>
  <c r="O17" i="24" s="1"/>
  <c r="W17" i="24" a="1"/>
  <c r="W17" i="24" s="1"/>
  <c r="AE17" i="24" a="1"/>
  <c r="AE17" i="24" s="1"/>
  <c r="E19" i="24" a="1"/>
  <c r="E19" i="24" s="1"/>
  <c r="M19" i="24" a="1"/>
  <c r="M19" i="24" s="1"/>
  <c r="U19" i="24" a="1"/>
  <c r="U19" i="24" s="1"/>
  <c r="AC19" i="24" a="1"/>
  <c r="AC19" i="24" s="1"/>
  <c r="D20" i="24" a="1"/>
  <c r="D20" i="24" s="1"/>
  <c r="L20" i="24" a="1"/>
  <c r="L20" i="24" s="1"/>
  <c r="T20" i="24" a="1"/>
  <c r="T20" i="24" s="1"/>
  <c r="AB20" i="24" a="1"/>
  <c r="AB20" i="24" s="1"/>
  <c r="C21" i="24" a="1"/>
  <c r="C21" i="24" s="1"/>
  <c r="K21" i="24" a="1"/>
  <c r="K21" i="24" s="1"/>
  <c r="S21" i="24" a="1"/>
  <c r="S21" i="24" s="1"/>
  <c r="AA21" i="24" a="1"/>
  <c r="AA21" i="24" s="1"/>
  <c r="AI21" i="24" a="1"/>
  <c r="AI21" i="24" s="1"/>
  <c r="J22" i="24" a="1"/>
  <c r="J22" i="24" s="1"/>
  <c r="R22" i="24" a="1"/>
  <c r="R22" i="24" s="1"/>
  <c r="Z22" i="24" a="1"/>
  <c r="Z22" i="24" s="1"/>
  <c r="AH22" i="24" a="1"/>
  <c r="AH22" i="24" s="1"/>
  <c r="I23" i="24" a="1"/>
  <c r="I23" i="24" s="1"/>
  <c r="Q23" i="24" a="1"/>
  <c r="Q23" i="24" s="1"/>
  <c r="Y23" i="24" a="1"/>
  <c r="Y23" i="24" s="1"/>
  <c r="AG23" i="24" a="1"/>
  <c r="AG23" i="24" s="1"/>
  <c r="H24" i="24" a="1"/>
  <c r="H24" i="24" s="1"/>
  <c r="P24" i="24" a="1"/>
  <c r="P24" i="24" s="1"/>
  <c r="X24" i="24" a="1"/>
  <c r="X24" i="24" s="1"/>
  <c r="AF24" i="24" a="1"/>
  <c r="AF24" i="24" s="1"/>
  <c r="B12" i="24" a="1"/>
  <c r="B12" i="24" s="1"/>
  <c r="B21" i="24" a="1"/>
  <c r="B21" i="24" s="1"/>
  <c r="L22" i="24" a="1"/>
  <c r="L22" i="24" s="1"/>
  <c r="K23" i="24" a="1"/>
  <c r="K23" i="24" s="1"/>
  <c r="R24" i="24" a="1"/>
  <c r="R24" i="24" s="1"/>
  <c r="B23" i="24" a="1"/>
  <c r="B23" i="24" s="1"/>
  <c r="AC24" i="24" a="1"/>
  <c r="AC24" i="24" s="1"/>
  <c r="AC48" i="24" s="1"/>
  <c r="H4" i="24" a="1"/>
  <c r="H4" i="24" s="1"/>
  <c r="P4" i="24" a="1"/>
  <c r="P4" i="24" s="1"/>
  <c r="X4" i="24" a="1"/>
  <c r="X4" i="24" s="1"/>
  <c r="AF4" i="24" a="1"/>
  <c r="AF4" i="24" s="1"/>
  <c r="G5" i="24" a="1"/>
  <c r="G5" i="24" s="1"/>
  <c r="O5" i="24" a="1"/>
  <c r="O5" i="24" s="1"/>
  <c r="W5" i="24" a="1"/>
  <c r="W5" i="24" s="1"/>
  <c r="AE5" i="24" a="1"/>
  <c r="AE5" i="24" s="1"/>
  <c r="F6" i="24" a="1"/>
  <c r="F6" i="24" s="1"/>
  <c r="N6" i="24" a="1"/>
  <c r="N6" i="24" s="1"/>
  <c r="V6" i="24" a="1"/>
  <c r="V6" i="24" s="1"/>
  <c r="AD6" i="24" a="1"/>
  <c r="AD6" i="24" s="1"/>
  <c r="E31" i="24"/>
  <c r="M31" i="24"/>
  <c r="U31" i="24"/>
  <c r="F11" i="24" a="1"/>
  <c r="F11" i="24" s="1"/>
  <c r="N11" i="24" a="1"/>
  <c r="N11" i="24" s="1"/>
  <c r="V11" i="24" a="1"/>
  <c r="V11" i="24" s="1"/>
  <c r="AD11" i="24" a="1"/>
  <c r="AD11" i="24" s="1"/>
  <c r="E12" i="24" a="1"/>
  <c r="E12" i="24" s="1"/>
  <c r="M12" i="24" a="1"/>
  <c r="M12" i="24" s="1"/>
  <c r="U12" i="24" a="1"/>
  <c r="U12" i="24" s="1"/>
  <c r="U36" i="24" s="1"/>
  <c r="AC12" i="24" a="1"/>
  <c r="AC12" i="24" s="1"/>
  <c r="D13" i="24" a="1"/>
  <c r="D13" i="24" s="1"/>
  <c r="L13" i="24" a="1"/>
  <c r="L13" i="24" s="1"/>
  <c r="T13" i="24" a="1"/>
  <c r="T13" i="24" s="1"/>
  <c r="AB13" i="24" a="1"/>
  <c r="AB13" i="24" s="1"/>
  <c r="C14" i="24" a="1"/>
  <c r="C14" i="24" s="1"/>
  <c r="K14" i="24" a="1"/>
  <c r="K14" i="24" s="1"/>
  <c r="S14" i="24" a="1"/>
  <c r="S14" i="24" s="1"/>
  <c r="S38" i="24" s="1"/>
  <c r="AA14" i="24" a="1"/>
  <c r="AA14" i="24" s="1"/>
  <c r="AI14" i="24" a="1"/>
  <c r="AI14" i="24" s="1"/>
  <c r="J15" i="24" a="1"/>
  <c r="J15" i="24" s="1"/>
  <c r="R15" i="24" a="1"/>
  <c r="R15" i="24" s="1"/>
  <c r="Z15" i="24" a="1"/>
  <c r="Z15" i="24" s="1"/>
  <c r="AH15" i="24" a="1"/>
  <c r="AH15" i="24" s="1"/>
  <c r="I16" i="24" a="1"/>
  <c r="I16" i="24" s="1"/>
  <c r="Q16" i="24" a="1"/>
  <c r="Q16" i="24" s="1"/>
  <c r="Q40" i="24" s="1"/>
  <c r="Y16" i="24" a="1"/>
  <c r="Y16" i="24" s="1"/>
  <c r="AG16" i="24" a="1"/>
  <c r="AG16" i="24" s="1"/>
  <c r="H17" i="24" a="1"/>
  <c r="H17" i="24" s="1"/>
  <c r="P17" i="24" a="1"/>
  <c r="P17" i="24" s="1"/>
  <c r="X17" i="24" a="1"/>
  <c r="X17" i="24" s="1"/>
  <c r="AF17" i="24" a="1"/>
  <c r="AF17" i="24" s="1"/>
  <c r="F19" i="24" a="1"/>
  <c r="F19" i="24" s="1"/>
  <c r="N19" i="24" a="1"/>
  <c r="N19" i="24" s="1"/>
  <c r="N43" i="24" s="1"/>
  <c r="V19" i="24" a="1"/>
  <c r="V19" i="24" s="1"/>
  <c r="AD19" i="24" a="1"/>
  <c r="AD19" i="24" s="1"/>
  <c r="E20" i="24" a="1"/>
  <c r="E20" i="24" s="1"/>
  <c r="M20" i="24" a="1"/>
  <c r="M20" i="24" s="1"/>
  <c r="U20" i="24" a="1"/>
  <c r="U20" i="24" s="1"/>
  <c r="AC20" i="24" a="1"/>
  <c r="AC20" i="24" s="1"/>
  <c r="D21" i="24" a="1"/>
  <c r="D21" i="24" s="1"/>
  <c r="L21" i="24" a="1"/>
  <c r="L21" i="24" s="1"/>
  <c r="L45" i="24" s="1"/>
  <c r="T21" i="24" a="1"/>
  <c r="T21" i="24" s="1"/>
  <c r="AB21" i="24" a="1"/>
  <c r="AB21" i="24" s="1"/>
  <c r="C22" i="24" a="1"/>
  <c r="C22" i="24" s="1"/>
  <c r="K22" i="24" a="1"/>
  <c r="K22" i="24" s="1"/>
  <c r="S22" i="24" a="1"/>
  <c r="S22" i="24" s="1"/>
  <c r="AA22" i="24" a="1"/>
  <c r="AA22" i="24" s="1"/>
  <c r="AI22" i="24" a="1"/>
  <c r="AI22" i="24" s="1"/>
  <c r="J23" i="24" a="1"/>
  <c r="J23" i="24" s="1"/>
  <c r="J47" i="24" s="1"/>
  <c r="R23" i="24" a="1"/>
  <c r="R23" i="24" s="1"/>
  <c r="Z23" i="24" a="1"/>
  <c r="Z23" i="24" s="1"/>
  <c r="AH23" i="24" a="1"/>
  <c r="AH23" i="24" s="1"/>
  <c r="I24" i="24" a="1"/>
  <c r="I24" i="24" s="1"/>
  <c r="Q24" i="24" a="1"/>
  <c r="Q24" i="24" s="1"/>
  <c r="Y24" i="24" a="1"/>
  <c r="Y24" i="24" s="1"/>
  <c r="AG24" i="24" a="1"/>
  <c r="AG24" i="24" s="1"/>
  <c r="B13" i="24" a="1"/>
  <c r="B13" i="24" s="1"/>
  <c r="B22" i="24" a="1"/>
  <c r="B22" i="24" s="1"/>
  <c r="T22" i="24" a="1"/>
  <c r="T22" i="24" s="1"/>
  <c r="S23" i="24" a="1"/>
  <c r="S23" i="24" s="1"/>
  <c r="Z24" i="24" a="1"/>
  <c r="Z24" i="24" s="1"/>
  <c r="B4" i="24" a="1"/>
  <c r="B4" i="24" s="1"/>
  <c r="B6" i="24" a="1"/>
  <c r="B6" i="24" s="1"/>
  <c r="I4" i="24" a="1"/>
  <c r="I4" i="24" s="1"/>
  <c r="Q4" i="24" a="1"/>
  <c r="Q4" i="24" s="1"/>
  <c r="Y4" i="24" a="1"/>
  <c r="Y4" i="24" s="1"/>
  <c r="AG4" i="24" a="1"/>
  <c r="AG4" i="24" s="1"/>
  <c r="H5" i="24" a="1"/>
  <c r="H5" i="24" s="1"/>
  <c r="P5" i="24" a="1"/>
  <c r="P5" i="24" s="1"/>
  <c r="X5" i="24" a="1"/>
  <c r="X5" i="24" s="1"/>
  <c r="AF5" i="24" a="1"/>
  <c r="AF5" i="24" s="1"/>
  <c r="G6" i="24" a="1"/>
  <c r="G6" i="24" s="1"/>
  <c r="O6" i="24" a="1"/>
  <c r="O6" i="24" s="1"/>
  <c r="W6" i="24" a="1"/>
  <c r="W6" i="24" s="1"/>
  <c r="AE6" i="24" a="1"/>
  <c r="AE6" i="24" s="1"/>
  <c r="N31" i="24"/>
  <c r="AD31" i="24"/>
  <c r="G11" i="24" a="1"/>
  <c r="G11" i="24" s="1"/>
  <c r="O11" i="24" a="1"/>
  <c r="O11" i="24" s="1"/>
  <c r="W11" i="24" a="1"/>
  <c r="W11" i="24" s="1"/>
  <c r="AE11" i="24" a="1"/>
  <c r="AE11" i="24" s="1"/>
  <c r="F12" i="24" a="1"/>
  <c r="F12" i="24" s="1"/>
  <c r="N12" i="24" a="1"/>
  <c r="N12" i="24" s="1"/>
  <c r="V12" i="24" a="1"/>
  <c r="V12" i="24" s="1"/>
  <c r="AD12" i="24" a="1"/>
  <c r="AD12" i="24" s="1"/>
  <c r="E13" i="24" a="1"/>
  <c r="E13" i="24" s="1"/>
  <c r="M13" i="24" a="1"/>
  <c r="M13" i="24" s="1"/>
  <c r="U13" i="24" a="1"/>
  <c r="U13" i="24" s="1"/>
  <c r="AC13" i="24" a="1"/>
  <c r="AC13" i="24" s="1"/>
  <c r="D14" i="24" a="1"/>
  <c r="D14" i="24" s="1"/>
  <c r="L14" i="24" a="1"/>
  <c r="L14" i="24" s="1"/>
  <c r="T14" i="24" a="1"/>
  <c r="T14" i="24" s="1"/>
  <c r="AB14" i="24" a="1"/>
  <c r="AB14" i="24" s="1"/>
  <c r="C15" i="24" a="1"/>
  <c r="C15" i="24" s="1"/>
  <c r="C39" i="24" s="1"/>
  <c r="K15" i="24" a="1"/>
  <c r="K15" i="24" s="1"/>
  <c r="S15" i="24" a="1"/>
  <c r="S15" i="24" s="1"/>
  <c r="AA15" i="24" a="1"/>
  <c r="AA15" i="24" s="1"/>
  <c r="AI15" i="24" a="1"/>
  <c r="AI15" i="24" s="1"/>
  <c r="J16" i="24" a="1"/>
  <c r="J16" i="24" s="1"/>
  <c r="R16" i="24" a="1"/>
  <c r="R16" i="24" s="1"/>
  <c r="Z16" i="24" a="1"/>
  <c r="Z16" i="24" s="1"/>
  <c r="AH16" i="24" a="1"/>
  <c r="AH16" i="24" s="1"/>
  <c r="I17" i="24" a="1"/>
  <c r="I17" i="24" s="1"/>
  <c r="Q17" i="24" a="1"/>
  <c r="Q17" i="24" s="1"/>
  <c r="Y17" i="24" a="1"/>
  <c r="Y17" i="24" s="1"/>
  <c r="AG17" i="24" a="1"/>
  <c r="AG17" i="24" s="1"/>
  <c r="G19" i="24" a="1"/>
  <c r="G19" i="24" s="1"/>
  <c r="O19" i="24" a="1"/>
  <c r="O19" i="24" s="1"/>
  <c r="W19" i="24" a="1"/>
  <c r="W19" i="24" s="1"/>
  <c r="AE19" i="24" a="1"/>
  <c r="AE19" i="24" s="1"/>
  <c r="F20" i="24" a="1"/>
  <c r="F20" i="24" s="1"/>
  <c r="N20" i="24" a="1"/>
  <c r="N20" i="24" s="1"/>
  <c r="V20" i="24" a="1"/>
  <c r="V20" i="24" s="1"/>
  <c r="AD20" i="24" a="1"/>
  <c r="AD20" i="24" s="1"/>
  <c r="E21" i="24" a="1"/>
  <c r="E21" i="24" s="1"/>
  <c r="M21" i="24" a="1"/>
  <c r="M21" i="24" s="1"/>
  <c r="U21" i="24" a="1"/>
  <c r="U21" i="24" s="1"/>
  <c r="AC21" i="24" a="1"/>
  <c r="AC21" i="24" s="1"/>
  <c r="AB22" i="24" a="1"/>
  <c r="AB22" i="24" s="1"/>
  <c r="J24" i="24" a="1"/>
  <c r="J24" i="24" s="1"/>
  <c r="B16" i="24" a="1"/>
  <c r="B16" i="24" s="1"/>
  <c r="B17" i="24" a="1"/>
  <c r="B17" i="24" s="1"/>
  <c r="X47" i="24" l="1"/>
  <c r="Z45" i="24"/>
  <c r="AB43" i="24"/>
  <c r="AE40" i="24"/>
  <c r="AG38" i="24"/>
  <c r="AI36" i="24"/>
  <c r="K35" i="24"/>
  <c r="R29" i="24"/>
  <c r="S31" i="24"/>
  <c r="V29" i="24"/>
  <c r="F46" i="24"/>
  <c r="H44" i="24"/>
  <c r="K41" i="24"/>
  <c r="M39" i="24"/>
  <c r="O37" i="24"/>
  <c r="Q35" i="24"/>
  <c r="E40" i="24"/>
  <c r="G38" i="24"/>
  <c r="I36" i="24"/>
  <c r="K29" i="24"/>
  <c r="L30" i="24"/>
  <c r="N28" i="24"/>
  <c r="AE46" i="24"/>
  <c r="AG44" i="24"/>
  <c r="AD44" i="24"/>
  <c r="AG41" i="24"/>
  <c r="AI39" i="24"/>
  <c r="F36" i="24"/>
  <c r="AF48" i="24"/>
  <c r="AH46" i="24"/>
  <c r="E43" i="24"/>
  <c r="H40" i="24"/>
  <c r="J38" i="24"/>
  <c r="L36" i="24"/>
  <c r="AB41" i="24"/>
  <c r="AD39" i="24"/>
  <c r="D117" i="24"/>
  <c r="D10" i="12"/>
  <c r="F28" i="24"/>
  <c r="W46" i="24"/>
  <c r="Y44" i="24"/>
  <c r="AF38" i="24"/>
  <c r="AH36" i="24"/>
  <c r="D121" i="24"/>
  <c r="D14" i="13" s="1"/>
  <c r="D67" i="24"/>
  <c r="D10" i="13"/>
  <c r="T28" i="24"/>
  <c r="W28" i="24"/>
  <c r="O30" i="24"/>
  <c r="F44" i="24"/>
  <c r="I41" i="24"/>
  <c r="K39" i="24"/>
  <c r="M37" i="24"/>
  <c r="O35" i="24"/>
  <c r="O29" i="24"/>
  <c r="H48" i="24"/>
  <c r="J46" i="24"/>
  <c r="L44" i="24"/>
  <c r="O41" i="24"/>
  <c r="Q39" i="24"/>
  <c r="S37" i="24"/>
  <c r="U35" i="24"/>
  <c r="Q28" i="24"/>
  <c r="M29" i="24"/>
  <c r="W48" i="24"/>
  <c r="Y46" i="24"/>
  <c r="AA44" i="24"/>
  <c r="AD41" i="24"/>
  <c r="AF39" i="24"/>
  <c r="AH37" i="24"/>
  <c r="G47" i="24"/>
  <c r="I45" i="24"/>
  <c r="K43" i="24"/>
  <c r="F40" i="24"/>
  <c r="H38" i="24"/>
  <c r="J36" i="24"/>
  <c r="F31" i="24"/>
  <c r="G30" i="24"/>
  <c r="I28" i="24"/>
  <c r="AG48" i="24"/>
  <c r="AI46" i="24"/>
  <c r="D45" i="24"/>
  <c r="F43" i="24"/>
  <c r="I40" i="24"/>
  <c r="K38" i="24"/>
  <c r="M36" i="24"/>
  <c r="M30" i="24"/>
  <c r="O28" i="24"/>
  <c r="G29" i="24"/>
  <c r="AG47" i="24"/>
  <c r="AI45" i="24"/>
  <c r="D44" i="24"/>
  <c r="D98" i="24" s="1"/>
  <c r="D18" i="19" s="1"/>
  <c r="G41" i="24"/>
  <c r="I39" i="24"/>
  <c r="K37" i="24"/>
  <c r="M35" i="24"/>
  <c r="E29" i="24"/>
  <c r="E110" i="24" s="1"/>
  <c r="Q46" i="24"/>
  <c r="S44" i="24"/>
  <c r="V41" i="24"/>
  <c r="X39" i="24"/>
  <c r="Z37" i="24"/>
  <c r="AB35" i="24"/>
  <c r="AC41" i="24"/>
  <c r="AE39" i="24"/>
  <c r="AG37" i="24"/>
  <c r="AI35" i="24"/>
  <c r="C31" i="24"/>
  <c r="T30" i="24"/>
  <c r="V28" i="24"/>
  <c r="P29" i="24"/>
  <c r="I48" i="24"/>
  <c r="K46" i="24"/>
  <c r="M44" i="24"/>
  <c r="P41" i="24"/>
  <c r="R39" i="24"/>
  <c r="T37" i="24"/>
  <c r="V35" i="24"/>
  <c r="E45" i="24"/>
  <c r="G43" i="24"/>
  <c r="J40" i="24"/>
  <c r="L38" i="24"/>
  <c r="N36" i="24"/>
  <c r="N30" i="24"/>
  <c r="P28" i="24"/>
  <c r="I47" i="24"/>
  <c r="K45" i="24"/>
  <c r="M43" i="24"/>
  <c r="P40" i="24"/>
  <c r="R38" i="24"/>
  <c r="T36" i="24"/>
  <c r="H46" i="24"/>
  <c r="J44" i="24"/>
  <c r="E41" i="24"/>
  <c r="G39" i="24"/>
  <c r="I37" i="24"/>
  <c r="X29" i="24"/>
  <c r="Q48" i="24"/>
  <c r="S46" i="24"/>
  <c r="U44" i="24"/>
  <c r="X41" i="24"/>
  <c r="Z39" i="24"/>
  <c r="AB37" i="24"/>
  <c r="AD35" i="24"/>
  <c r="S35" i="24"/>
  <c r="AE30" i="24"/>
  <c r="AG28" i="24"/>
  <c r="Z47" i="24"/>
  <c r="AB45" i="24"/>
  <c r="AD43" i="24"/>
  <c r="AG40" i="24"/>
  <c r="AI38" i="24"/>
  <c r="D37" i="24"/>
  <c r="F35" i="24"/>
  <c r="AA39" i="24"/>
  <c r="AC37" i="24"/>
  <c r="AE35" i="24"/>
  <c r="AE29" i="24"/>
  <c r="X48" i="24"/>
  <c r="Z46" i="24"/>
  <c r="AB44" i="24"/>
  <c r="AE41" i="24"/>
  <c r="AC45" i="24"/>
  <c r="AE43" i="24"/>
  <c r="AH40" i="24"/>
  <c r="E37" i="24"/>
  <c r="G35" i="24"/>
  <c r="M45" i="24"/>
  <c r="O43" i="24"/>
  <c r="R40" i="24"/>
  <c r="T38" i="24"/>
  <c r="V36" i="24"/>
  <c r="V30" i="24"/>
  <c r="X28" i="24"/>
  <c r="Q47" i="24"/>
  <c r="S45" i="24"/>
  <c r="U43" i="24"/>
  <c r="X40" i="24"/>
  <c r="Z38" i="24"/>
  <c r="AB36" i="24"/>
  <c r="T46" i="24"/>
  <c r="AF47" i="24"/>
  <c r="AH45" i="24"/>
  <c r="F41" i="24"/>
  <c r="H39" i="24"/>
  <c r="J37" i="24"/>
  <c r="L35" i="24"/>
  <c r="P46" i="24"/>
  <c r="R44" i="24"/>
  <c r="M41" i="24"/>
  <c r="O39" i="24"/>
  <c r="Q37" i="24"/>
  <c r="D94" i="24"/>
  <c r="U48" i="24"/>
  <c r="D90" i="24"/>
  <c r="D48" i="24"/>
  <c r="P47" i="24"/>
  <c r="R45" i="24"/>
  <c r="T43" i="24"/>
  <c r="W40" i="24"/>
  <c r="Y38" i="24"/>
  <c r="AA36" i="24"/>
  <c r="AG45" i="24"/>
  <c r="AI43" i="24"/>
  <c r="H29" i="24"/>
  <c r="AH47" i="24"/>
  <c r="E44" i="24"/>
  <c r="H41" i="24"/>
  <c r="J39" i="24"/>
  <c r="L37" i="24"/>
  <c r="N35" i="24"/>
  <c r="N29" i="24"/>
  <c r="F30" i="24"/>
  <c r="H28" i="24"/>
  <c r="Y40" i="24"/>
  <c r="AA38" i="24"/>
  <c r="AC36" i="24"/>
  <c r="AC30" i="24"/>
  <c r="AE28" i="24"/>
  <c r="L41" i="24"/>
  <c r="N39" i="24"/>
  <c r="P37" i="24"/>
  <c r="R35" i="24"/>
  <c r="R30" i="24"/>
  <c r="V44" i="24"/>
  <c r="Y41" i="24"/>
  <c r="W30" i="24"/>
  <c r="Y28" i="24"/>
  <c r="R47" i="24"/>
  <c r="T45" i="24"/>
  <c r="V43" i="24"/>
  <c r="AF46" i="24"/>
  <c r="AH44" i="24"/>
  <c r="N44" i="24"/>
  <c r="S39" i="24"/>
  <c r="W35" i="24"/>
  <c r="W29" i="24"/>
  <c r="P48" i="24"/>
  <c r="R46" i="24"/>
  <c r="T44" i="24"/>
  <c r="W41" i="24"/>
  <c r="Y39" i="24"/>
  <c r="AA37" i="24"/>
  <c r="AC35" i="24"/>
  <c r="J48" i="24"/>
  <c r="Q41" i="24"/>
  <c r="U37" i="24"/>
  <c r="U29" i="24"/>
  <c r="G46" i="24"/>
  <c r="I44" i="24"/>
  <c r="C38" i="24"/>
  <c r="AE48" i="24"/>
  <c r="AG46" i="24"/>
  <c r="AI44" i="24"/>
  <c r="D43" i="24"/>
  <c r="D124" i="24" s="1"/>
  <c r="G40" i="24"/>
  <c r="I38" i="24"/>
  <c r="K36" i="24"/>
  <c r="O47" i="24"/>
  <c r="Q45" i="24"/>
  <c r="S43" i="24"/>
  <c r="N40" i="24"/>
  <c r="P38" i="24"/>
  <c r="R36" i="24"/>
  <c r="E121" i="24"/>
  <c r="V46" i="24"/>
  <c r="X44" i="24"/>
  <c r="AA41" i="24"/>
  <c r="AC39" i="24"/>
  <c r="AE37" i="24"/>
  <c r="AG35" i="24"/>
  <c r="W43" i="24"/>
  <c r="Z40" i="24"/>
  <c r="AB38" i="24"/>
  <c r="AD36" i="24"/>
  <c r="AD30" i="24"/>
  <c r="AF28" i="24"/>
  <c r="Y47" i="24"/>
  <c r="AA45" i="24"/>
  <c r="AC43" i="24"/>
  <c r="AF40" i="24"/>
  <c r="AH38" i="24"/>
  <c r="E35" i="24"/>
  <c r="AA29" i="24"/>
  <c r="V48" i="24"/>
  <c r="AH29" i="24"/>
  <c r="AF29" i="24"/>
  <c r="Y48" i="24"/>
  <c r="AA46" i="24"/>
  <c r="AC44" i="24"/>
  <c r="AF41" i="24"/>
  <c r="AH39" i="24"/>
  <c r="E36" i="24"/>
  <c r="E117" i="24" s="1"/>
  <c r="K47" i="24"/>
  <c r="E30" i="24"/>
  <c r="G28" i="24"/>
  <c r="U45" i="24"/>
  <c r="D83" i="24"/>
  <c r="D56" i="24"/>
  <c r="E85" i="24"/>
  <c r="F48" i="24"/>
  <c r="D58" i="24"/>
  <c r="S48" i="24"/>
  <c r="U46" i="24"/>
  <c r="W44" i="24"/>
  <c r="Z41" i="24"/>
  <c r="AB39" i="24"/>
  <c r="AD37" i="24"/>
  <c r="AF35" i="24"/>
  <c r="AF30" i="24"/>
  <c r="AH28" i="24"/>
  <c r="L46" i="24"/>
  <c r="C37" i="24"/>
  <c r="AH48" i="24"/>
  <c r="K48" i="24"/>
  <c r="M46" i="24"/>
  <c r="O44" i="24"/>
  <c r="R41" i="24"/>
  <c r="T39" i="24"/>
  <c r="V37" i="24"/>
  <c r="X35" i="24"/>
  <c r="X30" i="24"/>
  <c r="Z28" i="24"/>
  <c r="Z48" i="24"/>
  <c r="AB31" i="24"/>
  <c r="AD29" i="24"/>
  <c r="C36" i="24"/>
  <c r="AA47" i="24"/>
  <c r="W47" i="24"/>
  <c r="C35" i="24"/>
  <c r="T48" i="24"/>
  <c r="E46" i="24"/>
  <c r="G44" i="24"/>
  <c r="J41" i="24"/>
  <c r="L39" i="24"/>
  <c r="N37" i="24"/>
  <c r="P35" i="24"/>
  <c r="P30" i="24"/>
  <c r="R28" i="24"/>
  <c r="D38" i="24"/>
  <c r="D65" i="24" s="1"/>
  <c r="D12" i="12" s="1"/>
  <c r="S47" i="24"/>
  <c r="C46" i="24"/>
  <c r="C30" i="24"/>
  <c r="AB47" i="24"/>
  <c r="AD45" i="24"/>
  <c r="AF43" i="24"/>
  <c r="AI40" i="24"/>
  <c r="D39" i="24"/>
  <c r="D66" i="24" s="1"/>
  <c r="F37" i="24"/>
  <c r="H35" i="24"/>
  <c r="H30" i="24"/>
  <c r="J28" i="24"/>
  <c r="C45" i="24"/>
  <c r="AI47" i="24"/>
  <c r="G48" i="24"/>
  <c r="I46" i="24"/>
  <c r="K44" i="24"/>
  <c r="N41" i="24"/>
  <c r="P39" i="24"/>
  <c r="R37" i="24"/>
  <c r="T35" i="24"/>
  <c r="AB30" i="24"/>
  <c r="AD28" i="24"/>
  <c r="U40" i="24"/>
  <c r="W38" i="24"/>
  <c r="Y36" i="24"/>
  <c r="M48" i="24"/>
  <c r="T47" i="24"/>
  <c r="V45" i="24"/>
  <c r="X43" i="24"/>
  <c r="AA40" i="24"/>
  <c r="AC38" i="24"/>
  <c r="AE36" i="24"/>
  <c r="AE31" i="24"/>
  <c r="AG29" i="24"/>
  <c r="C47" i="24"/>
  <c r="C44" i="24"/>
  <c r="AD48" i="24"/>
  <c r="C43" i="24"/>
  <c r="N47" i="24"/>
  <c r="P45" i="24"/>
  <c r="R43" i="24"/>
  <c r="L47" i="24"/>
  <c r="N45" i="24"/>
  <c r="P43" i="24"/>
  <c r="S40" i="24"/>
  <c r="U38" i="24"/>
  <c r="W36" i="24"/>
  <c r="W31" i="24"/>
  <c r="Y29" i="24"/>
  <c r="AB46" i="24"/>
  <c r="D46" i="24"/>
  <c r="D73" i="24" s="1"/>
  <c r="D35" i="24"/>
  <c r="X46" i="24"/>
  <c r="Z44" i="24"/>
  <c r="C41" i="24"/>
  <c r="AI48" i="24"/>
  <c r="D47" i="24"/>
  <c r="D74" i="24" s="1"/>
  <c r="F45" i="24"/>
  <c r="H43" i="24"/>
  <c r="K40" i="24"/>
  <c r="M38" i="24"/>
  <c r="O36" i="24"/>
  <c r="O31" i="24"/>
  <c r="Q29" i="24"/>
  <c r="R48" i="24"/>
  <c r="D30" i="24"/>
  <c r="U41" i="24"/>
  <c r="W39" i="24"/>
  <c r="Y37" i="24"/>
  <c r="AA35" i="24"/>
  <c r="C28" i="24"/>
  <c r="AA48" i="24"/>
  <c r="AC46" i="24"/>
  <c r="AE44" i="24"/>
  <c r="AH41" i="24"/>
  <c r="C40" i="24"/>
  <c r="E38" i="24"/>
  <c r="G36" i="24"/>
  <c r="G31" i="24"/>
  <c r="I29" i="24"/>
  <c r="E67" i="24" l="1"/>
  <c r="D14" i="12"/>
  <c r="E63" i="24"/>
  <c r="D99" i="24"/>
  <c r="D19" i="19" s="1"/>
  <c r="D72" i="24"/>
  <c r="D118" i="24"/>
  <c r="D11" i="13" s="1"/>
  <c r="D64" i="24"/>
  <c r="E73" i="24"/>
  <c r="D20" i="12"/>
  <c r="D71" i="24"/>
  <c r="D18" i="12" s="1"/>
  <c r="D125" i="24"/>
  <c r="E125" i="24" s="1"/>
  <c r="E98" i="24"/>
  <c r="F98" i="24" s="1"/>
  <c r="F18" i="19" s="1"/>
  <c r="D126" i="24"/>
  <c r="E126" i="24" s="1"/>
  <c r="E19" i="13" s="1"/>
  <c r="E118" i="24"/>
  <c r="E11" i="13" s="1"/>
  <c r="D91" i="24"/>
  <c r="D11" i="19" s="1"/>
  <c r="D10" i="19"/>
  <c r="E90" i="24"/>
  <c r="D14" i="19"/>
  <c r="E94" i="24"/>
  <c r="E83" i="24"/>
  <c r="D3" i="19"/>
  <c r="E124" i="24"/>
  <c r="D17" i="13"/>
  <c r="E66" i="24"/>
  <c r="D13" i="12"/>
  <c r="D70" i="24"/>
  <c r="E58" i="24"/>
  <c r="E5" i="12" s="1"/>
  <c r="D5" i="12"/>
  <c r="D97" i="24"/>
  <c r="F121" i="24"/>
  <c r="F14" i="13" s="1"/>
  <c r="E14" i="13"/>
  <c r="E74" i="24"/>
  <c r="D21" i="12"/>
  <c r="F85" i="24"/>
  <c r="F5" i="19" s="1"/>
  <c r="E5" i="19"/>
  <c r="F117" i="24"/>
  <c r="F10" i="13" s="1"/>
  <c r="E10" i="13"/>
  <c r="F110" i="24"/>
  <c r="E3" i="13"/>
  <c r="E56" i="24"/>
  <c r="D3" i="12"/>
  <c r="D127" i="24"/>
  <c r="D100" i="24"/>
  <c r="E65" i="24"/>
  <c r="D57" i="24"/>
  <c r="D111" i="24"/>
  <c r="D84" i="24"/>
  <c r="D128" i="24"/>
  <c r="D101" i="24"/>
  <c r="D62" i="24"/>
  <c r="D116" i="24"/>
  <c r="D89" i="24"/>
  <c r="D93" i="24"/>
  <c r="D120" i="24"/>
  <c r="D119" i="24"/>
  <c r="D92" i="24"/>
  <c r="E99" i="24" l="1"/>
  <c r="E19" i="19" s="1"/>
  <c r="E20" i="12"/>
  <c r="F73" i="24"/>
  <c r="E64" i="24"/>
  <c r="D11" i="12"/>
  <c r="E72" i="24"/>
  <c r="D19" i="12"/>
  <c r="F63" i="24"/>
  <c r="E10" i="12"/>
  <c r="F67" i="24"/>
  <c r="E14" i="12"/>
  <c r="E71" i="24"/>
  <c r="E18" i="12" s="1"/>
  <c r="F118" i="24"/>
  <c r="F11" i="13" s="1"/>
  <c r="D18" i="13"/>
  <c r="F99" i="24"/>
  <c r="G99" i="24" s="1"/>
  <c r="E18" i="19"/>
  <c r="D19" i="13"/>
  <c r="E91" i="24"/>
  <c r="E11" i="19" s="1"/>
  <c r="F58" i="24"/>
  <c r="F5" i="12" s="1"/>
  <c r="E10" i="19"/>
  <c r="F90" i="24"/>
  <c r="E14" i="19"/>
  <c r="F94" i="24"/>
  <c r="G117" i="24"/>
  <c r="H117" i="24" s="1"/>
  <c r="G98" i="24"/>
  <c r="H98" i="24" s="1"/>
  <c r="E97" i="24"/>
  <c r="D17" i="19"/>
  <c r="E84" i="24"/>
  <c r="D4" i="19"/>
  <c r="E70" i="24"/>
  <c r="D17" i="12"/>
  <c r="E89" i="24"/>
  <c r="D9" i="19"/>
  <c r="E111" i="24"/>
  <c r="D4" i="13"/>
  <c r="E3" i="12"/>
  <c r="F56" i="24"/>
  <c r="F74" i="24"/>
  <c r="E21" i="12"/>
  <c r="E128" i="24"/>
  <c r="D21" i="13"/>
  <c r="F83" i="24"/>
  <c r="E3" i="19"/>
  <c r="E93" i="24"/>
  <c r="D13" i="19"/>
  <c r="E116" i="24"/>
  <c r="D9" i="13"/>
  <c r="E57" i="24"/>
  <c r="D4" i="12"/>
  <c r="F66" i="24"/>
  <c r="E13" i="12"/>
  <c r="E127" i="24"/>
  <c r="D20" i="13"/>
  <c r="G121" i="24"/>
  <c r="F125" i="24"/>
  <c r="E18" i="13"/>
  <c r="F126" i="24"/>
  <c r="F65" i="24"/>
  <c r="E12" i="12"/>
  <c r="F124" i="24"/>
  <c r="E17" i="13"/>
  <c r="E119" i="24"/>
  <c r="D12" i="13"/>
  <c r="E120" i="24"/>
  <c r="D13" i="13"/>
  <c r="E62" i="24"/>
  <c r="D9" i="12"/>
  <c r="G110" i="24"/>
  <c r="F3" i="13"/>
  <c r="E92" i="24"/>
  <c r="D12" i="19"/>
  <c r="E101" i="24"/>
  <c r="D21" i="19"/>
  <c r="E100" i="24"/>
  <c r="D20" i="19"/>
  <c r="G85" i="24"/>
  <c r="F72" i="24" l="1"/>
  <c r="E19" i="12"/>
  <c r="F64" i="24"/>
  <c r="E11" i="12"/>
  <c r="G73" i="24"/>
  <c r="F20" i="12"/>
  <c r="G67" i="24"/>
  <c r="F14" i="12"/>
  <c r="G63" i="24"/>
  <c r="F10" i="12"/>
  <c r="F71" i="24"/>
  <c r="F18" i="12" s="1"/>
  <c r="G118" i="24"/>
  <c r="G11" i="13" s="1"/>
  <c r="G58" i="24"/>
  <c r="G5" i="12" s="1"/>
  <c r="F19" i="19"/>
  <c r="F91" i="24"/>
  <c r="G91" i="24" s="1"/>
  <c r="G18" i="19"/>
  <c r="G94" i="24"/>
  <c r="F14" i="19"/>
  <c r="G10" i="13"/>
  <c r="F10" i="19"/>
  <c r="G90" i="24"/>
  <c r="G65" i="24"/>
  <c r="F12" i="12"/>
  <c r="F89" i="24"/>
  <c r="E9" i="19"/>
  <c r="F18" i="13"/>
  <c r="G125" i="24"/>
  <c r="G56" i="24"/>
  <c r="F3" i="12"/>
  <c r="F120" i="24"/>
  <c r="E13" i="13"/>
  <c r="F128" i="24"/>
  <c r="E21" i="13"/>
  <c r="F92" i="24"/>
  <c r="E12" i="19"/>
  <c r="F119" i="24"/>
  <c r="E12" i="13"/>
  <c r="F57" i="24"/>
  <c r="E4" i="12"/>
  <c r="H99" i="24"/>
  <c r="G19" i="19"/>
  <c r="G74" i="24"/>
  <c r="F21" i="12"/>
  <c r="H85" i="24"/>
  <c r="G5" i="19"/>
  <c r="H110" i="24"/>
  <c r="G3" i="13"/>
  <c r="G124" i="24"/>
  <c r="F17" i="13"/>
  <c r="H121" i="24"/>
  <c r="G14" i="13"/>
  <c r="F116" i="24"/>
  <c r="E9" i="13"/>
  <c r="G83" i="24"/>
  <c r="F3" i="19"/>
  <c r="E17" i="12"/>
  <c r="F70" i="24"/>
  <c r="F111" i="24"/>
  <c r="E4" i="13"/>
  <c r="F127" i="24"/>
  <c r="E20" i="13"/>
  <c r="I98" i="24"/>
  <c r="H18" i="19"/>
  <c r="F84" i="24"/>
  <c r="E4" i="19"/>
  <c r="F101" i="24"/>
  <c r="E21" i="19"/>
  <c r="G66" i="24"/>
  <c r="F13" i="12"/>
  <c r="F97" i="24"/>
  <c r="E17" i="19"/>
  <c r="G126" i="24"/>
  <c r="F19" i="13"/>
  <c r="F100" i="24"/>
  <c r="E20" i="19"/>
  <c r="F62" i="24"/>
  <c r="E9" i="12"/>
  <c r="I117" i="24"/>
  <c r="H10" i="13"/>
  <c r="F93" i="24"/>
  <c r="E13" i="19"/>
  <c r="H67" i="24" l="1"/>
  <c r="G14" i="12"/>
  <c r="H73" i="24"/>
  <c r="G20" i="12"/>
  <c r="H63" i="24"/>
  <c r="G10" i="12"/>
  <c r="G72" i="24"/>
  <c r="F19" i="12"/>
  <c r="G64" i="24"/>
  <c r="F11" i="12"/>
  <c r="H118" i="24"/>
  <c r="I118" i="24" s="1"/>
  <c r="G71" i="24"/>
  <c r="G18" i="12" s="1"/>
  <c r="H58" i="24"/>
  <c r="H5" i="12" s="1"/>
  <c r="F11" i="19"/>
  <c r="H90" i="24"/>
  <c r="G10" i="19"/>
  <c r="H94" i="24"/>
  <c r="G14" i="19"/>
  <c r="H91" i="24"/>
  <c r="G11" i="19"/>
  <c r="J117" i="24"/>
  <c r="I10" i="13"/>
  <c r="H83" i="24"/>
  <c r="G3" i="19"/>
  <c r="G62" i="24"/>
  <c r="F9" i="12"/>
  <c r="I85" i="24"/>
  <c r="H5" i="19"/>
  <c r="H65" i="24"/>
  <c r="G12" i="12"/>
  <c r="G111" i="24"/>
  <c r="F4" i="13"/>
  <c r="H74" i="24"/>
  <c r="G21" i="12"/>
  <c r="G97" i="24"/>
  <c r="F17" i="19"/>
  <c r="G127" i="24"/>
  <c r="F20" i="13"/>
  <c r="H56" i="24"/>
  <c r="G3" i="12"/>
  <c r="G100" i="24"/>
  <c r="F20" i="19"/>
  <c r="I121" i="24"/>
  <c r="H14" i="13"/>
  <c r="G70" i="24"/>
  <c r="F17" i="12"/>
  <c r="G93" i="24"/>
  <c r="F13" i="19"/>
  <c r="H126" i="24"/>
  <c r="G19" i="13"/>
  <c r="G84" i="24"/>
  <c r="F4" i="19"/>
  <c r="G17" i="13"/>
  <c r="H124" i="24"/>
  <c r="I99" i="24"/>
  <c r="H19" i="19"/>
  <c r="G128" i="24"/>
  <c r="F21" i="13"/>
  <c r="G89" i="24"/>
  <c r="F9" i="19"/>
  <c r="H3" i="13"/>
  <c r="I110" i="24"/>
  <c r="H66" i="24"/>
  <c r="G13" i="12"/>
  <c r="G116" i="24"/>
  <c r="F9" i="13"/>
  <c r="G119" i="24"/>
  <c r="F12" i="13"/>
  <c r="H125" i="24"/>
  <c r="G18" i="13"/>
  <c r="G101" i="24"/>
  <c r="F21" i="19"/>
  <c r="G92" i="24"/>
  <c r="F12" i="19"/>
  <c r="J98" i="24"/>
  <c r="I18" i="19"/>
  <c r="G57" i="24"/>
  <c r="F4" i="12"/>
  <c r="G120" i="24"/>
  <c r="F13" i="13"/>
  <c r="H72" i="24" l="1"/>
  <c r="G19" i="12"/>
  <c r="I63" i="24"/>
  <c r="H10" i="12"/>
  <c r="H20" i="12"/>
  <c r="I73" i="24"/>
  <c r="H64" i="24"/>
  <c r="G11" i="12"/>
  <c r="I67" i="24"/>
  <c r="H14" i="12"/>
  <c r="H11" i="13"/>
  <c r="H71" i="24"/>
  <c r="I71" i="24" s="1"/>
  <c r="I58" i="24"/>
  <c r="I5" i="12" s="1"/>
  <c r="H14" i="19"/>
  <c r="I94" i="24"/>
  <c r="I91" i="24"/>
  <c r="H11" i="19"/>
  <c r="I90" i="24"/>
  <c r="H10" i="19"/>
  <c r="H119" i="24"/>
  <c r="G12" i="13"/>
  <c r="K117" i="24"/>
  <c r="J10" i="13"/>
  <c r="H92" i="24"/>
  <c r="G12" i="19"/>
  <c r="H128" i="24"/>
  <c r="G21" i="13"/>
  <c r="J85" i="24"/>
  <c r="I5" i="19"/>
  <c r="H89" i="24"/>
  <c r="G9" i="19"/>
  <c r="J121" i="24"/>
  <c r="I14" i="13"/>
  <c r="H120" i="24"/>
  <c r="G13" i="13"/>
  <c r="H116" i="24"/>
  <c r="G9" i="13"/>
  <c r="I126" i="24"/>
  <c r="H19" i="13"/>
  <c r="H100" i="24"/>
  <c r="G20" i="19"/>
  <c r="I74" i="24"/>
  <c r="H21" i="12"/>
  <c r="H57" i="24"/>
  <c r="G4" i="12"/>
  <c r="H101" i="24"/>
  <c r="G21" i="19"/>
  <c r="I66" i="24"/>
  <c r="H13" i="12"/>
  <c r="J99" i="24"/>
  <c r="I19" i="19"/>
  <c r="H93" i="24"/>
  <c r="G13" i="19"/>
  <c r="H3" i="12"/>
  <c r="I56" i="24"/>
  <c r="H111" i="24"/>
  <c r="G4" i="13"/>
  <c r="G9" i="12"/>
  <c r="H62" i="24"/>
  <c r="H84" i="24"/>
  <c r="G4" i="19"/>
  <c r="G17" i="19"/>
  <c r="H97" i="24"/>
  <c r="J110" i="24"/>
  <c r="I3" i="13"/>
  <c r="K98" i="24"/>
  <c r="J18" i="19"/>
  <c r="I125" i="24"/>
  <c r="H18" i="13"/>
  <c r="H70" i="24"/>
  <c r="G17" i="12"/>
  <c r="H127" i="24"/>
  <c r="G20" i="13"/>
  <c r="J118" i="24"/>
  <c r="I11" i="13"/>
  <c r="H3" i="19"/>
  <c r="I83" i="24"/>
  <c r="I65" i="24"/>
  <c r="H12" i="12"/>
  <c r="I124" i="24"/>
  <c r="H17" i="13"/>
  <c r="I64" i="24" l="1"/>
  <c r="H11" i="12"/>
  <c r="J73" i="24"/>
  <c r="I20" i="12"/>
  <c r="J63" i="24"/>
  <c r="I10" i="12"/>
  <c r="J67" i="24"/>
  <c r="I14" i="12"/>
  <c r="I72" i="24"/>
  <c r="H19" i="12"/>
  <c r="H18" i="12"/>
  <c r="J58" i="24"/>
  <c r="J5" i="12" s="1"/>
  <c r="J90" i="24"/>
  <c r="I10" i="19"/>
  <c r="I11" i="19"/>
  <c r="J91" i="24"/>
  <c r="I14" i="19"/>
  <c r="J94" i="24"/>
  <c r="K99" i="24"/>
  <c r="J19" i="19"/>
  <c r="J74" i="24"/>
  <c r="I21" i="12"/>
  <c r="I120" i="24"/>
  <c r="H13" i="13"/>
  <c r="I128" i="24"/>
  <c r="H21" i="13"/>
  <c r="J124" i="24"/>
  <c r="I17" i="13"/>
  <c r="K118" i="24"/>
  <c r="J11" i="13"/>
  <c r="J65" i="24"/>
  <c r="I12" i="12"/>
  <c r="I127" i="24"/>
  <c r="H20" i="13"/>
  <c r="K110" i="24"/>
  <c r="J3" i="13"/>
  <c r="I111" i="24"/>
  <c r="H4" i="13"/>
  <c r="J66" i="24"/>
  <c r="I13" i="12"/>
  <c r="I100" i="24"/>
  <c r="H20" i="19"/>
  <c r="K121" i="24"/>
  <c r="J14" i="13"/>
  <c r="I92" i="24"/>
  <c r="H12" i="19"/>
  <c r="I62" i="24"/>
  <c r="H9" i="12"/>
  <c r="J56" i="24"/>
  <c r="I3" i="12"/>
  <c r="J71" i="24"/>
  <c r="I18" i="12"/>
  <c r="I70" i="24"/>
  <c r="H17" i="12"/>
  <c r="I101" i="24"/>
  <c r="H21" i="19"/>
  <c r="J126" i="24"/>
  <c r="I19" i="13"/>
  <c r="I89" i="24"/>
  <c r="H9" i="19"/>
  <c r="L117" i="24"/>
  <c r="K10" i="13"/>
  <c r="L98" i="24"/>
  <c r="K18" i="19"/>
  <c r="I97" i="24"/>
  <c r="H17" i="19"/>
  <c r="J83" i="24"/>
  <c r="I3" i="19"/>
  <c r="J125" i="24"/>
  <c r="I18" i="13"/>
  <c r="I84" i="24"/>
  <c r="H4" i="19"/>
  <c r="I93" i="24"/>
  <c r="H13" i="19"/>
  <c r="I57" i="24"/>
  <c r="H4" i="12"/>
  <c r="I116" i="24"/>
  <c r="H9" i="13"/>
  <c r="K85" i="24"/>
  <c r="J5" i="19"/>
  <c r="I119" i="24"/>
  <c r="H12" i="13"/>
  <c r="K67" i="24" l="1"/>
  <c r="J14" i="12"/>
  <c r="K63" i="24"/>
  <c r="J10" i="12"/>
  <c r="K73" i="24"/>
  <c r="J20" i="12"/>
  <c r="J72" i="24"/>
  <c r="I19" i="12"/>
  <c r="J64" i="24"/>
  <c r="I11" i="12"/>
  <c r="K58" i="24"/>
  <c r="K5" i="12" s="1"/>
  <c r="K94" i="24"/>
  <c r="J14" i="19"/>
  <c r="K91" i="24"/>
  <c r="J11" i="19"/>
  <c r="K90" i="24"/>
  <c r="J10" i="19"/>
  <c r="J119" i="24"/>
  <c r="I12" i="13"/>
  <c r="J97" i="24"/>
  <c r="I17" i="19"/>
  <c r="K126" i="24"/>
  <c r="J19" i="13"/>
  <c r="K56" i="24"/>
  <c r="J3" i="12"/>
  <c r="J100" i="24"/>
  <c r="I20" i="19"/>
  <c r="J127" i="24"/>
  <c r="I20" i="13"/>
  <c r="J128" i="24"/>
  <c r="I21" i="13"/>
  <c r="L85" i="24"/>
  <c r="K5" i="19"/>
  <c r="J84" i="24"/>
  <c r="I4" i="19"/>
  <c r="M98" i="24"/>
  <c r="L18" i="19"/>
  <c r="J101" i="24"/>
  <c r="I21" i="19"/>
  <c r="J62" i="24"/>
  <c r="I9" i="12"/>
  <c r="K66" i="24"/>
  <c r="J13" i="12"/>
  <c r="K65" i="24"/>
  <c r="J12" i="12"/>
  <c r="J120" i="24"/>
  <c r="I13" i="13"/>
  <c r="J93" i="24"/>
  <c r="I13" i="19"/>
  <c r="J92" i="24"/>
  <c r="I12" i="19"/>
  <c r="J111" i="24"/>
  <c r="I4" i="13"/>
  <c r="L118" i="24"/>
  <c r="K11" i="13"/>
  <c r="J21" i="12"/>
  <c r="K74" i="24"/>
  <c r="K125" i="24"/>
  <c r="J18" i="13"/>
  <c r="J70" i="24"/>
  <c r="I17" i="12"/>
  <c r="J116" i="24"/>
  <c r="I9" i="13"/>
  <c r="M117" i="24"/>
  <c r="L10" i="13"/>
  <c r="J57" i="24"/>
  <c r="I4" i="12"/>
  <c r="K83" i="24"/>
  <c r="J3" i="19"/>
  <c r="J89" i="24"/>
  <c r="I9" i="19"/>
  <c r="K71" i="24"/>
  <c r="J18" i="12"/>
  <c r="L121" i="24"/>
  <c r="K14" i="13"/>
  <c r="L110" i="24"/>
  <c r="K3" i="13"/>
  <c r="K124" i="24"/>
  <c r="J17" i="13"/>
  <c r="L99" i="24"/>
  <c r="K19" i="19"/>
  <c r="K72" i="24" l="1"/>
  <c r="J19" i="12"/>
  <c r="L73" i="24"/>
  <c r="K20" i="12"/>
  <c r="L63" i="24"/>
  <c r="K10" i="12"/>
  <c r="K64" i="24"/>
  <c r="J11" i="12"/>
  <c r="L67" i="24"/>
  <c r="K14" i="12"/>
  <c r="L58" i="24"/>
  <c r="L5" i="12" s="1"/>
  <c r="L90" i="24"/>
  <c r="K10" i="19"/>
  <c r="K11" i="19"/>
  <c r="L91" i="24"/>
  <c r="L94" i="24"/>
  <c r="K14" i="19"/>
  <c r="N117" i="24"/>
  <c r="M10" i="13"/>
  <c r="K93" i="24"/>
  <c r="J13" i="19"/>
  <c r="K62" i="24"/>
  <c r="J9" i="12"/>
  <c r="M85" i="24"/>
  <c r="L5" i="19"/>
  <c r="L56" i="24"/>
  <c r="K3" i="12"/>
  <c r="M99" i="24"/>
  <c r="L19" i="19"/>
  <c r="L124" i="24"/>
  <c r="K17" i="13"/>
  <c r="K89" i="24"/>
  <c r="J9" i="19"/>
  <c r="K116" i="24"/>
  <c r="J9" i="13"/>
  <c r="M118" i="24"/>
  <c r="L11" i="13"/>
  <c r="K120" i="24"/>
  <c r="J13" i="13"/>
  <c r="K101" i="24"/>
  <c r="J21" i="19"/>
  <c r="K128" i="24"/>
  <c r="J21" i="13"/>
  <c r="L126" i="24"/>
  <c r="K19" i="13"/>
  <c r="L83" i="24"/>
  <c r="K3" i="19"/>
  <c r="K111" i="24"/>
  <c r="J4" i="13"/>
  <c r="L65" i="24"/>
  <c r="K12" i="12"/>
  <c r="N98" i="24"/>
  <c r="M18" i="19"/>
  <c r="K127" i="24"/>
  <c r="J20" i="13"/>
  <c r="K97" i="24"/>
  <c r="J17" i="19"/>
  <c r="L74" i="24"/>
  <c r="K21" i="12"/>
  <c r="K18" i="12"/>
  <c r="L71" i="24"/>
  <c r="M110" i="24"/>
  <c r="L3" i="13"/>
  <c r="K70" i="24"/>
  <c r="J17" i="12"/>
  <c r="M121" i="24"/>
  <c r="L14" i="13"/>
  <c r="K57" i="24"/>
  <c r="J4" i="12"/>
  <c r="L125" i="24"/>
  <c r="K18" i="13"/>
  <c r="K92" i="24"/>
  <c r="J12" i="19"/>
  <c r="K13" i="12"/>
  <c r="L66" i="24"/>
  <c r="K84" i="24"/>
  <c r="J4" i="19"/>
  <c r="K100" i="24"/>
  <c r="J20" i="19"/>
  <c r="K119" i="24"/>
  <c r="J12" i="13"/>
  <c r="L64" i="24" l="1"/>
  <c r="K11" i="12"/>
  <c r="M63" i="24"/>
  <c r="L10" i="12"/>
  <c r="M73" i="24"/>
  <c r="L20" i="12"/>
  <c r="M67" i="24"/>
  <c r="L14" i="12"/>
  <c r="L72" i="24"/>
  <c r="K19" i="12"/>
  <c r="M58" i="24"/>
  <c r="M5" i="12" s="1"/>
  <c r="M94" i="24"/>
  <c r="L14" i="19"/>
  <c r="L11" i="19"/>
  <c r="M91" i="24"/>
  <c r="L10" i="19"/>
  <c r="M90" i="24"/>
  <c r="L92" i="24"/>
  <c r="K12" i="19"/>
  <c r="L111" i="24"/>
  <c r="K4" i="13"/>
  <c r="L101" i="24"/>
  <c r="K21" i="19"/>
  <c r="L89" i="24"/>
  <c r="K9" i="19"/>
  <c r="N85" i="24"/>
  <c r="M5" i="19"/>
  <c r="L70" i="24"/>
  <c r="K17" i="12"/>
  <c r="L97" i="24"/>
  <c r="K17" i="19"/>
  <c r="L100" i="24"/>
  <c r="K20" i="19"/>
  <c r="N110" i="24"/>
  <c r="M3" i="13"/>
  <c r="L127" i="24"/>
  <c r="K20" i="13"/>
  <c r="M83" i="24"/>
  <c r="L3" i="19"/>
  <c r="L120" i="24"/>
  <c r="K13" i="13"/>
  <c r="M124" i="24"/>
  <c r="L17" i="13"/>
  <c r="L62" i="24"/>
  <c r="K9" i="12"/>
  <c r="L119" i="24"/>
  <c r="K12" i="13"/>
  <c r="M125" i="24"/>
  <c r="L18" i="13"/>
  <c r="M71" i="24"/>
  <c r="L18" i="12"/>
  <c r="O98" i="24"/>
  <c r="N18" i="19"/>
  <c r="M126" i="24"/>
  <c r="L19" i="13"/>
  <c r="N118" i="24"/>
  <c r="M11" i="13"/>
  <c r="N99" i="24"/>
  <c r="M19" i="19"/>
  <c r="L93" i="24"/>
  <c r="K13" i="19"/>
  <c r="L84" i="24"/>
  <c r="K4" i="19"/>
  <c r="M66" i="24"/>
  <c r="L13" i="12"/>
  <c r="L57" i="24"/>
  <c r="K4" i="12"/>
  <c r="N121" i="24"/>
  <c r="M14" i="13"/>
  <c r="M74" i="24"/>
  <c r="L21" i="12"/>
  <c r="L12" i="12"/>
  <c r="M65" i="24"/>
  <c r="L128" i="24"/>
  <c r="K21" i="13"/>
  <c r="L116" i="24"/>
  <c r="K9" i="13"/>
  <c r="M56" i="24"/>
  <c r="L3" i="12"/>
  <c r="O117" i="24"/>
  <c r="N10" i="13"/>
  <c r="N73" i="24" l="1"/>
  <c r="M20" i="12"/>
  <c r="N63" i="24"/>
  <c r="M10" i="12"/>
  <c r="N67" i="24"/>
  <c r="M14" i="12"/>
  <c r="M72" i="24"/>
  <c r="L19" i="12"/>
  <c r="M64" i="24"/>
  <c r="L11" i="12"/>
  <c r="N58" i="24"/>
  <c r="N5" i="12" s="1"/>
  <c r="M10" i="19"/>
  <c r="N90" i="24"/>
  <c r="M11" i="19"/>
  <c r="N91" i="24"/>
  <c r="N94" i="24"/>
  <c r="M14" i="19"/>
  <c r="M57" i="24"/>
  <c r="L4" i="12"/>
  <c r="N124" i="24"/>
  <c r="M17" i="13"/>
  <c r="M92" i="24"/>
  <c r="L12" i="19"/>
  <c r="N65" i="24"/>
  <c r="M12" i="12"/>
  <c r="N125" i="24"/>
  <c r="M18" i="13"/>
  <c r="M100" i="24"/>
  <c r="L20" i="19"/>
  <c r="M128" i="24"/>
  <c r="L21" i="13"/>
  <c r="N71" i="24"/>
  <c r="M18" i="12"/>
  <c r="O110" i="24"/>
  <c r="N3" i="13"/>
  <c r="O85" i="24"/>
  <c r="N5" i="19"/>
  <c r="P117" i="24"/>
  <c r="O10" i="13"/>
  <c r="N66" i="24"/>
  <c r="M13" i="12"/>
  <c r="O118" i="24"/>
  <c r="N11" i="13"/>
  <c r="M120" i="24"/>
  <c r="L13" i="13"/>
  <c r="M89" i="24"/>
  <c r="L9" i="19"/>
  <c r="N56" i="24"/>
  <c r="M3" i="12"/>
  <c r="N74" i="24"/>
  <c r="M21" i="12"/>
  <c r="M84" i="24"/>
  <c r="L4" i="19"/>
  <c r="N126" i="24"/>
  <c r="M19" i="13"/>
  <c r="M119" i="24"/>
  <c r="L12" i="13"/>
  <c r="N83" i="24"/>
  <c r="M3" i="19"/>
  <c r="M97" i="24"/>
  <c r="L17" i="19"/>
  <c r="M101" i="24"/>
  <c r="L21" i="19"/>
  <c r="O99" i="24"/>
  <c r="N19" i="19"/>
  <c r="M116" i="24"/>
  <c r="L9" i="13"/>
  <c r="O121" i="24"/>
  <c r="N14" i="13"/>
  <c r="M93" i="24"/>
  <c r="L13" i="19"/>
  <c r="P98" i="24"/>
  <c r="O18" i="19"/>
  <c r="M62" i="24"/>
  <c r="L9" i="12"/>
  <c r="M127" i="24"/>
  <c r="L20" i="13"/>
  <c r="M70" i="24"/>
  <c r="L17" i="12"/>
  <c r="M111" i="24"/>
  <c r="L4" i="13"/>
  <c r="O67" i="24" l="1"/>
  <c r="N14" i="12"/>
  <c r="O63" i="24"/>
  <c r="N10" i="12"/>
  <c r="N72" i="24"/>
  <c r="M19" i="12"/>
  <c r="N64" i="24"/>
  <c r="M11" i="12"/>
  <c r="O73" i="24"/>
  <c r="N20" i="12"/>
  <c r="O58" i="24"/>
  <c r="O5" i="12" s="1"/>
  <c r="N10" i="19"/>
  <c r="O90" i="24"/>
  <c r="O94" i="24"/>
  <c r="N14" i="19"/>
  <c r="N11" i="19"/>
  <c r="O91" i="24"/>
  <c r="N62" i="24"/>
  <c r="M9" i="12"/>
  <c r="P118" i="24"/>
  <c r="O11" i="13"/>
  <c r="P99" i="24"/>
  <c r="O19" i="19"/>
  <c r="O65" i="24"/>
  <c r="N12" i="12"/>
  <c r="O74" i="24"/>
  <c r="N21" i="12"/>
  <c r="O125" i="24"/>
  <c r="N18" i="13"/>
  <c r="Q98" i="24"/>
  <c r="P18" i="19"/>
  <c r="O66" i="24"/>
  <c r="N13" i="12"/>
  <c r="O71" i="24"/>
  <c r="N18" i="12"/>
  <c r="N70" i="24"/>
  <c r="M17" i="12"/>
  <c r="N93" i="24"/>
  <c r="M13" i="19"/>
  <c r="N101" i="24"/>
  <c r="M21" i="19"/>
  <c r="O126" i="24"/>
  <c r="N19" i="13"/>
  <c r="N89" i="24"/>
  <c r="M9" i="19"/>
  <c r="Q117" i="24"/>
  <c r="P10" i="13"/>
  <c r="N128" i="24"/>
  <c r="M21" i="13"/>
  <c r="N92" i="24"/>
  <c r="M12" i="19"/>
  <c r="N116" i="24"/>
  <c r="M9" i="13"/>
  <c r="P110" i="24"/>
  <c r="O3" i="13"/>
  <c r="O56" i="24"/>
  <c r="N3" i="12"/>
  <c r="N127" i="24"/>
  <c r="M20" i="13"/>
  <c r="P121" i="24"/>
  <c r="O14" i="13"/>
  <c r="N97" i="24"/>
  <c r="M17" i="19"/>
  <c r="N84" i="24"/>
  <c r="M4" i="19"/>
  <c r="N120" i="24"/>
  <c r="M13" i="13"/>
  <c r="P85" i="24"/>
  <c r="O5" i="19"/>
  <c r="N100" i="24"/>
  <c r="M20" i="19"/>
  <c r="O124" i="24"/>
  <c r="N17" i="13"/>
  <c r="O83" i="24"/>
  <c r="N3" i="19"/>
  <c r="N57" i="24"/>
  <c r="M4" i="12"/>
  <c r="N111" i="24"/>
  <c r="M4" i="13"/>
  <c r="N119" i="24"/>
  <c r="M12" i="13"/>
  <c r="O64" i="24" l="1"/>
  <c r="N11" i="12"/>
  <c r="O72" i="24"/>
  <c r="N19" i="12"/>
  <c r="P63" i="24"/>
  <c r="O10" i="12"/>
  <c r="P73" i="24"/>
  <c r="O20" i="12"/>
  <c r="P67" i="24"/>
  <c r="O14" i="12"/>
  <c r="P58" i="24"/>
  <c r="P5" i="12" s="1"/>
  <c r="P91" i="24"/>
  <c r="O11" i="19"/>
  <c r="O14" i="19"/>
  <c r="P94" i="24"/>
  <c r="O10" i="19"/>
  <c r="P90" i="24"/>
  <c r="O127" i="24"/>
  <c r="N20" i="13"/>
  <c r="O18" i="12"/>
  <c r="P71" i="24"/>
  <c r="P74" i="24"/>
  <c r="O21" i="12"/>
  <c r="O119" i="24"/>
  <c r="N12" i="13"/>
  <c r="P124" i="24"/>
  <c r="O17" i="13"/>
  <c r="O84" i="24"/>
  <c r="N4" i="19"/>
  <c r="P56" i="24"/>
  <c r="O3" i="12"/>
  <c r="O128" i="24"/>
  <c r="N21" i="13"/>
  <c r="O101" i="24"/>
  <c r="N21" i="19"/>
  <c r="P66" i="24"/>
  <c r="O13" i="12"/>
  <c r="P65" i="24"/>
  <c r="O12" i="12"/>
  <c r="O120" i="24"/>
  <c r="N13" i="13"/>
  <c r="P126" i="24"/>
  <c r="O19" i="13"/>
  <c r="O62" i="24"/>
  <c r="N9" i="12"/>
  <c r="P83" i="24"/>
  <c r="O3" i="19"/>
  <c r="O92" i="24"/>
  <c r="N12" i="19"/>
  <c r="O111" i="24"/>
  <c r="N4" i="13"/>
  <c r="O100" i="24"/>
  <c r="N20" i="19"/>
  <c r="O97" i="24"/>
  <c r="N17" i="19"/>
  <c r="Q110" i="24"/>
  <c r="P3" i="13"/>
  <c r="R117" i="24"/>
  <c r="Q10" i="13"/>
  <c r="O93" i="24"/>
  <c r="N13" i="19"/>
  <c r="R98" i="24"/>
  <c r="Q18" i="19"/>
  <c r="Q99" i="24"/>
  <c r="P19" i="19"/>
  <c r="O57" i="24"/>
  <c r="N4" i="12"/>
  <c r="Q85" i="24"/>
  <c r="P5" i="19"/>
  <c r="Q121" i="24"/>
  <c r="P14" i="13"/>
  <c r="O116" i="24"/>
  <c r="N9" i="13"/>
  <c r="O89" i="24"/>
  <c r="N9" i="19"/>
  <c r="O70" i="24"/>
  <c r="N17" i="12"/>
  <c r="P125" i="24"/>
  <c r="O18" i="13"/>
  <c r="Q118" i="24"/>
  <c r="P11" i="13"/>
  <c r="Q63" i="24" l="1"/>
  <c r="P10" i="12"/>
  <c r="Q73" i="24"/>
  <c r="P20" i="12"/>
  <c r="P72" i="24"/>
  <c r="O19" i="12"/>
  <c r="Q67" i="24"/>
  <c r="P14" i="12"/>
  <c r="P64" i="24"/>
  <c r="O11" i="12"/>
  <c r="Q58" i="24"/>
  <c r="Q5" i="12" s="1"/>
  <c r="Q90" i="24"/>
  <c r="P10" i="19"/>
  <c r="P14" i="19"/>
  <c r="Q94" i="24"/>
  <c r="Q91" i="24"/>
  <c r="P11" i="19"/>
  <c r="P111" i="24"/>
  <c r="O4" i="13"/>
  <c r="Q124" i="24"/>
  <c r="P17" i="13"/>
  <c r="Q11" i="13"/>
  <c r="R118" i="24"/>
  <c r="P116" i="24"/>
  <c r="O9" i="13"/>
  <c r="R99" i="24"/>
  <c r="Q19" i="19"/>
  <c r="R110" i="24"/>
  <c r="Q3" i="13"/>
  <c r="P92" i="24"/>
  <c r="O12" i="19"/>
  <c r="P120" i="24"/>
  <c r="O13" i="13"/>
  <c r="P128" i="24"/>
  <c r="O21" i="13"/>
  <c r="P119" i="24"/>
  <c r="O12" i="13"/>
  <c r="P57" i="24"/>
  <c r="O4" i="12"/>
  <c r="P101" i="24"/>
  <c r="O21" i="19"/>
  <c r="P89" i="24"/>
  <c r="O9" i="19"/>
  <c r="Q126" i="24"/>
  <c r="P19" i="13"/>
  <c r="Q125" i="24"/>
  <c r="P18" i="13"/>
  <c r="R121" i="24"/>
  <c r="Q14" i="13"/>
  <c r="S98" i="24"/>
  <c r="R18" i="19"/>
  <c r="P97" i="24"/>
  <c r="O17" i="19"/>
  <c r="Q83" i="24"/>
  <c r="P3" i="19"/>
  <c r="Q65" i="24"/>
  <c r="P12" i="12"/>
  <c r="Q56" i="24"/>
  <c r="P3" i="12"/>
  <c r="Q74" i="24"/>
  <c r="P21" i="12"/>
  <c r="Q71" i="24"/>
  <c r="P18" i="12"/>
  <c r="P100" i="24"/>
  <c r="O20" i="19"/>
  <c r="S117" i="24"/>
  <c r="R10" i="13"/>
  <c r="P127" i="24"/>
  <c r="O20" i="13"/>
  <c r="P70" i="24"/>
  <c r="O17" i="12"/>
  <c r="R85" i="24"/>
  <c r="Q5" i="19"/>
  <c r="P93" i="24"/>
  <c r="O13" i="19"/>
  <c r="P62" i="24"/>
  <c r="O9" i="12"/>
  <c r="Q66" i="24"/>
  <c r="P13" i="12"/>
  <c r="P84" i="24"/>
  <c r="O4" i="19"/>
  <c r="R67" i="24" l="1"/>
  <c r="Q14" i="12"/>
  <c r="Q72" i="24"/>
  <c r="P19" i="12"/>
  <c r="R73" i="24"/>
  <c r="Q20" i="12"/>
  <c r="Q64" i="24"/>
  <c r="P11" i="12"/>
  <c r="R63" i="24"/>
  <c r="Q10" i="12"/>
  <c r="R58" i="24"/>
  <c r="R5" i="12" s="1"/>
  <c r="R91" i="24"/>
  <c r="Q11" i="19"/>
  <c r="Q14" i="19"/>
  <c r="R94" i="24"/>
  <c r="R90" i="24"/>
  <c r="Q10" i="19"/>
  <c r="Q62" i="24"/>
  <c r="P9" i="12"/>
  <c r="R124" i="24"/>
  <c r="Q17" i="13"/>
  <c r="Q93" i="24"/>
  <c r="P13" i="19"/>
  <c r="T117" i="24"/>
  <c r="S10" i="13"/>
  <c r="Q84" i="24"/>
  <c r="P4" i="19"/>
  <c r="S85" i="24"/>
  <c r="R5" i="19"/>
  <c r="Q100" i="24"/>
  <c r="P20" i="19"/>
  <c r="R65" i="24"/>
  <c r="Q12" i="12"/>
  <c r="S121" i="24"/>
  <c r="R14" i="13"/>
  <c r="Q101" i="24"/>
  <c r="P21" i="19"/>
  <c r="Q120" i="24"/>
  <c r="P13" i="13"/>
  <c r="Q116" i="24"/>
  <c r="P9" i="13"/>
  <c r="Q97" i="24"/>
  <c r="P17" i="19"/>
  <c r="R126" i="24"/>
  <c r="Q19" i="13"/>
  <c r="R125" i="24"/>
  <c r="Q18" i="13"/>
  <c r="R74" i="24"/>
  <c r="Q21" i="12"/>
  <c r="S110" i="24"/>
  <c r="R3" i="13"/>
  <c r="S118" i="24"/>
  <c r="R11" i="13"/>
  <c r="R66" i="24"/>
  <c r="Q13" i="12"/>
  <c r="Q70" i="24"/>
  <c r="P17" i="12"/>
  <c r="R71" i="24"/>
  <c r="Q18" i="12"/>
  <c r="R83" i="24"/>
  <c r="Q3" i="19"/>
  <c r="Q57" i="24"/>
  <c r="P4" i="12"/>
  <c r="Q92" i="24"/>
  <c r="P12" i="19"/>
  <c r="Q127" i="24"/>
  <c r="P20" i="13"/>
  <c r="Q119" i="24"/>
  <c r="P12" i="13"/>
  <c r="R56" i="24"/>
  <c r="Q3" i="12"/>
  <c r="T98" i="24"/>
  <c r="S18" i="19"/>
  <c r="Q89" i="24"/>
  <c r="P9" i="19"/>
  <c r="Q128" i="24"/>
  <c r="P21" i="13"/>
  <c r="S99" i="24"/>
  <c r="R19" i="19"/>
  <c r="Q111" i="24"/>
  <c r="P4" i="13"/>
  <c r="R64" i="24" l="1"/>
  <c r="Q11" i="12"/>
  <c r="S73" i="24"/>
  <c r="R20" i="12"/>
  <c r="R72" i="24"/>
  <c r="Q19" i="12"/>
  <c r="S63" i="24"/>
  <c r="R10" i="12"/>
  <c r="S67" i="24"/>
  <c r="R14" i="12"/>
  <c r="S58" i="24"/>
  <c r="S5" i="12" s="1"/>
  <c r="S90" i="24"/>
  <c r="R10" i="19"/>
  <c r="R14" i="19"/>
  <c r="S94" i="24"/>
  <c r="S91" i="24"/>
  <c r="R11" i="19"/>
  <c r="S83" i="24"/>
  <c r="R3" i="19"/>
  <c r="T85" i="24"/>
  <c r="S5" i="19"/>
  <c r="R89" i="24"/>
  <c r="Q9" i="19"/>
  <c r="T110" i="24"/>
  <c r="S3" i="13"/>
  <c r="R84" i="24"/>
  <c r="Q4" i="19"/>
  <c r="R111" i="24"/>
  <c r="Q4" i="13"/>
  <c r="U98" i="24"/>
  <c r="T18" i="19"/>
  <c r="R92" i="24"/>
  <c r="Q12" i="19"/>
  <c r="R70" i="24"/>
  <c r="Q17" i="12"/>
  <c r="S74" i="24"/>
  <c r="R21" i="12"/>
  <c r="R116" i="24"/>
  <c r="Q9" i="13"/>
  <c r="S65" i="24"/>
  <c r="R12" i="12"/>
  <c r="U117" i="24"/>
  <c r="T10" i="13"/>
  <c r="R119" i="24"/>
  <c r="Q12" i="13"/>
  <c r="S126" i="24"/>
  <c r="R19" i="13"/>
  <c r="S124" i="24"/>
  <c r="R17" i="13"/>
  <c r="S71" i="24"/>
  <c r="R18" i="12"/>
  <c r="T121" i="24"/>
  <c r="S14" i="13"/>
  <c r="R128" i="24"/>
  <c r="Q21" i="13"/>
  <c r="T118" i="24"/>
  <c r="S11" i="13"/>
  <c r="R101" i="24"/>
  <c r="Q21" i="19"/>
  <c r="R127" i="24"/>
  <c r="Q20" i="13"/>
  <c r="R97" i="24"/>
  <c r="Q17" i="19"/>
  <c r="R62" i="24"/>
  <c r="Q9" i="12"/>
  <c r="T99" i="24"/>
  <c r="S19" i="19"/>
  <c r="S56" i="24"/>
  <c r="R3" i="12"/>
  <c r="R57" i="24"/>
  <c r="Q4" i="12"/>
  <c r="S66" i="24"/>
  <c r="R13" i="12"/>
  <c r="S125" i="24"/>
  <c r="R18" i="13"/>
  <c r="R120" i="24"/>
  <c r="Q13" i="13"/>
  <c r="R100" i="24"/>
  <c r="Q20" i="19"/>
  <c r="R93" i="24"/>
  <c r="Q13" i="19"/>
  <c r="T63" i="24" l="1"/>
  <c r="S10" i="12"/>
  <c r="S72" i="24"/>
  <c r="R19" i="12"/>
  <c r="T73" i="24"/>
  <c r="S20" i="12"/>
  <c r="T67" i="24"/>
  <c r="S14" i="12"/>
  <c r="S64" i="24"/>
  <c r="R11" i="12"/>
  <c r="T58" i="24"/>
  <c r="T5" i="12" s="1"/>
  <c r="S11" i="19"/>
  <c r="T91" i="24"/>
  <c r="S14" i="19"/>
  <c r="T94" i="24"/>
  <c r="T90" i="24"/>
  <c r="S10" i="19"/>
  <c r="T125" i="24"/>
  <c r="S18" i="13"/>
  <c r="U118" i="24"/>
  <c r="T11" i="13"/>
  <c r="T124" i="24"/>
  <c r="S17" i="13"/>
  <c r="T65" i="24"/>
  <c r="S12" i="12"/>
  <c r="S92" i="24"/>
  <c r="R12" i="19"/>
  <c r="U110" i="24"/>
  <c r="T3" i="13"/>
  <c r="S101" i="24"/>
  <c r="R21" i="19"/>
  <c r="S93" i="24"/>
  <c r="R13" i="19"/>
  <c r="S62" i="24"/>
  <c r="R9" i="12"/>
  <c r="S100" i="24"/>
  <c r="R20" i="19"/>
  <c r="S57" i="24"/>
  <c r="R4" i="12"/>
  <c r="S97" i="24"/>
  <c r="R17" i="19"/>
  <c r="S128" i="24"/>
  <c r="R21" i="13"/>
  <c r="T126" i="24"/>
  <c r="S19" i="13"/>
  <c r="S116" i="24"/>
  <c r="R9" i="13"/>
  <c r="V98" i="24"/>
  <c r="U18" i="19"/>
  <c r="S89" i="24"/>
  <c r="R9" i="19"/>
  <c r="U99" i="24"/>
  <c r="T19" i="19"/>
  <c r="T66" i="24"/>
  <c r="S13" i="12"/>
  <c r="T71" i="24"/>
  <c r="S18" i="12"/>
  <c r="S120" i="24"/>
  <c r="R13" i="13"/>
  <c r="S127" i="24"/>
  <c r="R20" i="13"/>
  <c r="S119" i="24"/>
  <c r="R12" i="13"/>
  <c r="T74" i="24"/>
  <c r="S21" i="12"/>
  <c r="S111" i="24"/>
  <c r="R4" i="13"/>
  <c r="U85" i="24"/>
  <c r="T5" i="19"/>
  <c r="V117" i="24"/>
  <c r="U10" i="13"/>
  <c r="T56" i="24"/>
  <c r="S3" i="12"/>
  <c r="U121" i="24"/>
  <c r="T14" i="13"/>
  <c r="S70" i="24"/>
  <c r="R17" i="12"/>
  <c r="S84" i="24"/>
  <c r="R4" i="19"/>
  <c r="T83" i="24"/>
  <c r="S3" i="19"/>
  <c r="U67" i="24" l="1"/>
  <c r="T14" i="12"/>
  <c r="U73" i="24"/>
  <c r="T20" i="12"/>
  <c r="T72" i="24"/>
  <c r="S19" i="12"/>
  <c r="T64" i="24"/>
  <c r="S11" i="12"/>
  <c r="U63" i="24"/>
  <c r="T10" i="12"/>
  <c r="U58" i="24"/>
  <c r="U5" i="12" s="1"/>
  <c r="T10" i="19"/>
  <c r="U90" i="24"/>
  <c r="T14" i="19"/>
  <c r="U94" i="24"/>
  <c r="T11" i="19"/>
  <c r="U91" i="24"/>
  <c r="U56" i="24"/>
  <c r="T3" i="12"/>
  <c r="U71" i="24"/>
  <c r="T18" i="12"/>
  <c r="T97" i="24"/>
  <c r="S17" i="19"/>
  <c r="U65" i="24"/>
  <c r="T12" i="12"/>
  <c r="U83" i="24"/>
  <c r="T3" i="19"/>
  <c r="U74" i="24"/>
  <c r="T21" i="12"/>
  <c r="W98" i="24"/>
  <c r="V18" i="19"/>
  <c r="T93" i="24"/>
  <c r="S13" i="19"/>
  <c r="T84" i="24"/>
  <c r="S4" i="19"/>
  <c r="W117" i="24"/>
  <c r="V10" i="13"/>
  <c r="T119" i="24"/>
  <c r="S12" i="13"/>
  <c r="U66" i="24"/>
  <c r="T13" i="12"/>
  <c r="T116" i="24"/>
  <c r="S9" i="13"/>
  <c r="T57" i="24"/>
  <c r="S4" i="12"/>
  <c r="T101" i="24"/>
  <c r="S21" i="19"/>
  <c r="U124" i="24"/>
  <c r="T17" i="13"/>
  <c r="T127" i="24"/>
  <c r="S20" i="13"/>
  <c r="T100" i="24"/>
  <c r="S20" i="19"/>
  <c r="V110" i="24"/>
  <c r="U3" i="13"/>
  <c r="V118" i="24"/>
  <c r="U11" i="13"/>
  <c r="T70" i="24"/>
  <c r="S17" i="12"/>
  <c r="U126" i="24"/>
  <c r="T19" i="13"/>
  <c r="V85" i="24"/>
  <c r="U5" i="19"/>
  <c r="V99" i="24"/>
  <c r="U19" i="19"/>
  <c r="V121" i="24"/>
  <c r="U14" i="13"/>
  <c r="T111" i="24"/>
  <c r="S4" i="13"/>
  <c r="T120" i="24"/>
  <c r="S13" i="13"/>
  <c r="T89" i="24"/>
  <c r="S9" i="19"/>
  <c r="T128" i="24"/>
  <c r="S21" i="13"/>
  <c r="T62" i="24"/>
  <c r="S9" i="12"/>
  <c r="T92" i="24"/>
  <c r="S12" i="19"/>
  <c r="U125" i="24"/>
  <c r="T18" i="13"/>
  <c r="U64" i="24" l="1"/>
  <c r="T11" i="12"/>
  <c r="V67" i="24"/>
  <c r="U14" i="12"/>
  <c r="V63" i="24"/>
  <c r="U10" i="12"/>
  <c r="U72" i="24"/>
  <c r="T19" i="12"/>
  <c r="V73" i="24"/>
  <c r="U20" i="12"/>
  <c r="V58" i="24"/>
  <c r="V5" i="12" s="1"/>
  <c r="U11" i="19"/>
  <c r="V91" i="24"/>
  <c r="V94" i="24"/>
  <c r="U14" i="19"/>
  <c r="U10" i="19"/>
  <c r="V90" i="24"/>
  <c r="U111" i="24"/>
  <c r="T4" i="13"/>
  <c r="V125" i="24"/>
  <c r="U18" i="13"/>
  <c r="U89" i="24"/>
  <c r="T9" i="19"/>
  <c r="W99" i="24"/>
  <c r="V19" i="19"/>
  <c r="W118" i="24"/>
  <c r="V11" i="13"/>
  <c r="V124" i="24"/>
  <c r="U17" i="13"/>
  <c r="V66" i="24"/>
  <c r="U13" i="12"/>
  <c r="U93" i="24"/>
  <c r="T13" i="19"/>
  <c r="V65" i="24"/>
  <c r="U12" i="12"/>
  <c r="U62" i="24"/>
  <c r="T9" i="12"/>
  <c r="U92" i="24"/>
  <c r="T12" i="19"/>
  <c r="U120" i="24"/>
  <c r="T13" i="13"/>
  <c r="W85" i="24"/>
  <c r="V5" i="19"/>
  <c r="W110" i="24"/>
  <c r="V3" i="13"/>
  <c r="U101" i="24"/>
  <c r="T21" i="19"/>
  <c r="U119" i="24"/>
  <c r="T12" i="13"/>
  <c r="X98" i="24"/>
  <c r="W18" i="19"/>
  <c r="U97" i="24"/>
  <c r="T17" i="19"/>
  <c r="V126" i="24"/>
  <c r="U19" i="13"/>
  <c r="U57" i="24"/>
  <c r="T4" i="12"/>
  <c r="V71" i="24"/>
  <c r="U18" i="12"/>
  <c r="U100" i="24"/>
  <c r="T20" i="19"/>
  <c r="X117" i="24"/>
  <c r="W10" i="13"/>
  <c r="V74" i="24"/>
  <c r="U21" i="12"/>
  <c r="U128" i="24"/>
  <c r="T21" i="13"/>
  <c r="W121" i="24"/>
  <c r="V14" i="13"/>
  <c r="U70" i="24"/>
  <c r="T17" i="12"/>
  <c r="U127" i="24"/>
  <c r="T20" i="13"/>
  <c r="U116" i="24"/>
  <c r="T9" i="13"/>
  <c r="U84" i="24"/>
  <c r="T4" i="19"/>
  <c r="V83" i="24"/>
  <c r="U3" i="19"/>
  <c r="V56" i="24"/>
  <c r="U3" i="12"/>
  <c r="V72" i="24" l="1"/>
  <c r="U19" i="12"/>
  <c r="W73" i="24"/>
  <c r="V20" i="12"/>
  <c r="V64" i="24"/>
  <c r="U11" i="12"/>
  <c r="W63" i="24"/>
  <c r="V10" i="12"/>
  <c r="W67" i="24"/>
  <c r="V14" i="12"/>
  <c r="W58" i="24"/>
  <c r="W5" i="12" s="1"/>
  <c r="V10" i="19"/>
  <c r="W90" i="24"/>
  <c r="V14" i="19"/>
  <c r="W94" i="24"/>
  <c r="V11" i="19"/>
  <c r="W91" i="24"/>
  <c r="W83" i="24"/>
  <c r="V3" i="19"/>
  <c r="W126" i="24"/>
  <c r="V19" i="13"/>
  <c r="X121" i="24"/>
  <c r="W14" i="13"/>
  <c r="V97" i="24"/>
  <c r="U17" i="19"/>
  <c r="V62" i="24"/>
  <c r="U9" i="12"/>
  <c r="W125" i="24"/>
  <c r="V18" i="13"/>
  <c r="V116" i="24"/>
  <c r="U9" i="13"/>
  <c r="W71" i="24"/>
  <c r="V18" i="12"/>
  <c r="Y98" i="24"/>
  <c r="X18" i="19"/>
  <c r="W65" i="24"/>
  <c r="V12" i="12"/>
  <c r="X118" i="24"/>
  <c r="W11" i="13"/>
  <c r="W56" i="24"/>
  <c r="V3" i="12"/>
  <c r="V127" i="24"/>
  <c r="U20" i="13"/>
  <c r="W74" i="24"/>
  <c r="V21" i="12"/>
  <c r="V57" i="24"/>
  <c r="U4" i="12"/>
  <c r="V119" i="24"/>
  <c r="U12" i="13"/>
  <c r="V120" i="24"/>
  <c r="U13" i="13"/>
  <c r="V93" i="24"/>
  <c r="U13" i="19"/>
  <c r="X99" i="24"/>
  <c r="W19" i="19"/>
  <c r="Y117" i="24"/>
  <c r="X10" i="13"/>
  <c r="V84" i="24"/>
  <c r="U4" i="19"/>
  <c r="V100" i="24"/>
  <c r="U20" i="19"/>
  <c r="X110" i="24"/>
  <c r="W3" i="13"/>
  <c r="W124" i="24"/>
  <c r="V17" i="13"/>
  <c r="V128" i="24"/>
  <c r="U21" i="13"/>
  <c r="X85" i="24"/>
  <c r="W5" i="19"/>
  <c r="V111" i="24"/>
  <c r="U4" i="13"/>
  <c r="V70" i="24"/>
  <c r="U17" i="12"/>
  <c r="V101" i="24"/>
  <c r="U21" i="19"/>
  <c r="V92" i="24"/>
  <c r="U12" i="19"/>
  <c r="W66" i="24"/>
  <c r="V13" i="12"/>
  <c r="V89" i="24"/>
  <c r="U9" i="19"/>
  <c r="X58" i="24" l="1"/>
  <c r="X5" i="12" s="1"/>
  <c r="X63" i="24"/>
  <c r="W10" i="12"/>
  <c r="W64" i="24"/>
  <c r="V11" i="12"/>
  <c r="X73" i="24"/>
  <c r="W20" i="12"/>
  <c r="X67" i="24"/>
  <c r="W14" i="12"/>
  <c r="W72" i="24"/>
  <c r="V19" i="12"/>
  <c r="W11" i="19"/>
  <c r="X91" i="24"/>
  <c r="W14" i="19"/>
  <c r="X94" i="24"/>
  <c r="W10" i="19"/>
  <c r="X90" i="24"/>
  <c r="W92" i="24"/>
  <c r="V12" i="19"/>
  <c r="W93" i="24"/>
  <c r="V13" i="19"/>
  <c r="X74" i="24"/>
  <c r="W21" i="12"/>
  <c r="X125" i="24"/>
  <c r="W18" i="13"/>
  <c r="W101" i="24"/>
  <c r="V21" i="19"/>
  <c r="W84" i="24"/>
  <c r="V4" i="19"/>
  <c r="W127" i="24"/>
  <c r="V20" i="13"/>
  <c r="W62" i="24"/>
  <c r="V9" i="12"/>
  <c r="W89" i="24"/>
  <c r="V9" i="19"/>
  <c r="W70" i="24"/>
  <c r="V17" i="12"/>
  <c r="X124" i="24"/>
  <c r="W17" i="13"/>
  <c r="Z117" i="24"/>
  <c r="Y10" i="13"/>
  <c r="W119" i="24"/>
  <c r="V12" i="13"/>
  <c r="X56" i="24"/>
  <c r="W3" i="12"/>
  <c r="X71" i="24"/>
  <c r="W18" i="12"/>
  <c r="W97" i="24"/>
  <c r="V17" i="19"/>
  <c r="Y85" i="24"/>
  <c r="X5" i="19"/>
  <c r="W100" i="24"/>
  <c r="V20" i="19"/>
  <c r="X65" i="24"/>
  <c r="W12" i="12"/>
  <c r="X126" i="24"/>
  <c r="W19" i="13"/>
  <c r="W128" i="24"/>
  <c r="V21" i="13"/>
  <c r="W120" i="24"/>
  <c r="V13" i="13"/>
  <c r="Z98" i="24"/>
  <c r="Y18" i="19"/>
  <c r="X83" i="24"/>
  <c r="W3" i="19"/>
  <c r="X66" i="24"/>
  <c r="W13" i="12"/>
  <c r="W111" i="24"/>
  <c r="V4" i="13"/>
  <c r="Y110" i="24"/>
  <c r="X3" i="13"/>
  <c r="Y99" i="24"/>
  <c r="X19" i="19"/>
  <c r="W57" i="24"/>
  <c r="V4" i="12"/>
  <c r="Y118" i="24"/>
  <c r="X11" i="13"/>
  <c r="W116" i="24"/>
  <c r="V9" i="13"/>
  <c r="Y121" i="24"/>
  <c r="X14" i="13"/>
  <c r="Y58" i="24"/>
  <c r="Y5" i="12" s="1"/>
  <c r="Y67" i="24" l="1"/>
  <c r="X14" i="12"/>
  <c r="Y73" i="24"/>
  <c r="X20" i="12"/>
  <c r="X64" i="24"/>
  <c r="W11" i="12"/>
  <c r="X72" i="24"/>
  <c r="W19" i="12"/>
  <c r="Y63" i="24"/>
  <c r="X10" i="12"/>
  <c r="X10" i="19"/>
  <c r="Y90" i="24"/>
  <c r="Y94" i="24"/>
  <c r="X14" i="19"/>
  <c r="Y91" i="24"/>
  <c r="X11" i="19"/>
  <c r="X116" i="24"/>
  <c r="W9" i="13"/>
  <c r="AA98" i="24"/>
  <c r="Z18" i="19"/>
  <c r="Y71" i="24"/>
  <c r="X18" i="12"/>
  <c r="X127" i="24"/>
  <c r="W20" i="13"/>
  <c r="X111" i="24"/>
  <c r="W4" i="13"/>
  <c r="X100" i="24"/>
  <c r="W20" i="19"/>
  <c r="X70" i="24"/>
  <c r="W17" i="12"/>
  <c r="X93" i="24"/>
  <c r="W13" i="19"/>
  <c r="Y66" i="24"/>
  <c r="X13" i="12"/>
  <c r="Z85" i="24"/>
  <c r="Y5" i="19"/>
  <c r="X89" i="24"/>
  <c r="W9" i="19"/>
  <c r="X101" i="24"/>
  <c r="W21" i="19"/>
  <c r="Z121" i="24"/>
  <c r="Y14" i="13"/>
  <c r="Z99" i="24"/>
  <c r="Y19" i="19"/>
  <c r="Y83" i="24"/>
  <c r="X3" i="19"/>
  <c r="Y126" i="24"/>
  <c r="X19" i="13"/>
  <c r="X97" i="24"/>
  <c r="W17" i="19"/>
  <c r="AA117" i="24"/>
  <c r="Z10" i="13"/>
  <c r="X62" i="24"/>
  <c r="W9" i="12"/>
  <c r="Y125" i="24"/>
  <c r="X18" i="13"/>
  <c r="Z110" i="24"/>
  <c r="Y3" i="13"/>
  <c r="Y65" i="24"/>
  <c r="X12" i="12"/>
  <c r="Y124" i="24"/>
  <c r="X17" i="13"/>
  <c r="Y74" i="24"/>
  <c r="X21" i="12"/>
  <c r="Z118" i="24"/>
  <c r="Y11" i="13"/>
  <c r="X120" i="24"/>
  <c r="W13" i="13"/>
  <c r="Y56" i="24"/>
  <c r="X3" i="12"/>
  <c r="X84" i="24"/>
  <c r="W4" i="19"/>
  <c r="X57" i="24"/>
  <c r="W4" i="12"/>
  <c r="X128" i="24"/>
  <c r="W21" i="13"/>
  <c r="X119" i="24"/>
  <c r="W12" i="13"/>
  <c r="X92" i="24"/>
  <c r="W12" i="19"/>
  <c r="Z58" i="24"/>
  <c r="Z5" i="12" s="1"/>
  <c r="Y72" i="24" l="1"/>
  <c r="X19" i="12"/>
  <c r="Y64" i="24"/>
  <c r="X11" i="12"/>
  <c r="Z73" i="24"/>
  <c r="Y20" i="12"/>
  <c r="Z63" i="24"/>
  <c r="Y10" i="12"/>
  <c r="Z67" i="24"/>
  <c r="Y14" i="12"/>
  <c r="Z91" i="24"/>
  <c r="Y11" i="19"/>
  <c r="Z94" i="24"/>
  <c r="Y14" i="19"/>
  <c r="Z90" i="24"/>
  <c r="Y10" i="19"/>
  <c r="Y120" i="24"/>
  <c r="X13" i="13"/>
  <c r="Y100" i="24"/>
  <c r="X20" i="19"/>
  <c r="Y92" i="24"/>
  <c r="X12" i="19"/>
  <c r="Y84" i="24"/>
  <c r="X4" i="19"/>
  <c r="Z74" i="24"/>
  <c r="Y21" i="12"/>
  <c r="Z125" i="24"/>
  <c r="Y18" i="13"/>
  <c r="Z126" i="24"/>
  <c r="Y19" i="13"/>
  <c r="Y101" i="24"/>
  <c r="X21" i="19"/>
  <c r="Y93" i="24"/>
  <c r="X13" i="19"/>
  <c r="Y127" i="24"/>
  <c r="X20" i="13"/>
  <c r="AA99" i="24"/>
  <c r="Z19" i="19"/>
  <c r="Z65" i="24"/>
  <c r="Y12" i="12"/>
  <c r="Y119" i="24"/>
  <c r="X12" i="13"/>
  <c r="Z124" i="24"/>
  <c r="Y17" i="13"/>
  <c r="Z83" i="24"/>
  <c r="Y3" i="19"/>
  <c r="Y89" i="24"/>
  <c r="X9" i="19"/>
  <c r="Y70" i="24"/>
  <c r="X17" i="12"/>
  <c r="Z71" i="24"/>
  <c r="Y18" i="12"/>
  <c r="Y128" i="24"/>
  <c r="X21" i="13"/>
  <c r="AA85" i="24"/>
  <c r="Z5" i="19"/>
  <c r="Z56" i="24"/>
  <c r="Y3" i="12"/>
  <c r="Y62" i="24"/>
  <c r="X9" i="12"/>
  <c r="AB98" i="24"/>
  <c r="AA18" i="19"/>
  <c r="AB117" i="24"/>
  <c r="AA10" i="13"/>
  <c r="Y57" i="24"/>
  <c r="X4" i="12"/>
  <c r="AA118" i="24"/>
  <c r="Z11" i="13"/>
  <c r="AA110" i="24"/>
  <c r="Z3" i="13"/>
  <c r="Y97" i="24"/>
  <c r="X17" i="19"/>
  <c r="AA121" i="24"/>
  <c r="Z14" i="13"/>
  <c r="Z66" i="24"/>
  <c r="Y13" i="12"/>
  <c r="Y111" i="24"/>
  <c r="X4" i="13"/>
  <c r="Y116" i="24"/>
  <c r="X9" i="13"/>
  <c r="AA58" i="24"/>
  <c r="AA5" i="12" s="1"/>
  <c r="AA73" i="24" l="1"/>
  <c r="Z20" i="12"/>
  <c r="AA63" i="24"/>
  <c r="Z10" i="12"/>
  <c r="Z64" i="24"/>
  <c r="Y11" i="12"/>
  <c r="AA67" i="24"/>
  <c r="Z14" i="12"/>
  <c r="Z72" i="24"/>
  <c r="Y19" i="12"/>
  <c r="Z10" i="19"/>
  <c r="AA90" i="24"/>
  <c r="Z14" i="19"/>
  <c r="AA94" i="24"/>
  <c r="AA91" i="24"/>
  <c r="Z11" i="19"/>
  <c r="AB118" i="24"/>
  <c r="AA11" i="13"/>
  <c r="AA71" i="24"/>
  <c r="Z18" i="12"/>
  <c r="Z127" i="24"/>
  <c r="Y20" i="13"/>
  <c r="Z100" i="24"/>
  <c r="Y20" i="19"/>
  <c r="AB121" i="24"/>
  <c r="AA14" i="13"/>
  <c r="Z57" i="24"/>
  <c r="Y4" i="12"/>
  <c r="AA56" i="24"/>
  <c r="Z3" i="12"/>
  <c r="Z70" i="24"/>
  <c r="Y17" i="12"/>
  <c r="Z119" i="24"/>
  <c r="Y12" i="13"/>
  <c r="Z93" i="24"/>
  <c r="Y13" i="19"/>
  <c r="AA74" i="24"/>
  <c r="Z21" i="12"/>
  <c r="Z120" i="24"/>
  <c r="Y13" i="13"/>
  <c r="Z116" i="24"/>
  <c r="Y9" i="13"/>
  <c r="Z97" i="24"/>
  <c r="Y17" i="19"/>
  <c r="AC117" i="24"/>
  <c r="AB10" i="13"/>
  <c r="AB85" i="24"/>
  <c r="AA5" i="19"/>
  <c r="Z89" i="24"/>
  <c r="Y9" i="19"/>
  <c r="AA65" i="24"/>
  <c r="Z12" i="12"/>
  <c r="Z101" i="24"/>
  <c r="Y21" i="19"/>
  <c r="Z84" i="24"/>
  <c r="Y4" i="19"/>
  <c r="AA66" i="24"/>
  <c r="Z13" i="12"/>
  <c r="Z62" i="24"/>
  <c r="Y9" i="12"/>
  <c r="AA124" i="24"/>
  <c r="Z17" i="13"/>
  <c r="AA125" i="24"/>
  <c r="Z18" i="13"/>
  <c r="Z111" i="24"/>
  <c r="Y4" i="13"/>
  <c r="AB110" i="24"/>
  <c r="AA3" i="13"/>
  <c r="AC98" i="24"/>
  <c r="AB18" i="19"/>
  <c r="Z128" i="24"/>
  <c r="Y21" i="13"/>
  <c r="AA83" i="24"/>
  <c r="Z3" i="19"/>
  <c r="AB99" i="24"/>
  <c r="AA19" i="19"/>
  <c r="AA126" i="24"/>
  <c r="Z19" i="13"/>
  <c r="Z92" i="24"/>
  <c r="Y12" i="19"/>
  <c r="AB58" i="24"/>
  <c r="AB5" i="12" s="1"/>
  <c r="AB67" i="24" l="1"/>
  <c r="AA14" i="12"/>
  <c r="AA72" i="24"/>
  <c r="Z19" i="12"/>
  <c r="AA64" i="24"/>
  <c r="Z11" i="12"/>
  <c r="AB73" i="24"/>
  <c r="AA20" i="12"/>
  <c r="AB63" i="24"/>
  <c r="AA10" i="12"/>
  <c r="AA11" i="19"/>
  <c r="AB91" i="24"/>
  <c r="AA14" i="19"/>
  <c r="AB94" i="24"/>
  <c r="AA10" i="19"/>
  <c r="AB90" i="24"/>
  <c r="AB66" i="24"/>
  <c r="AA13" i="12"/>
  <c r="AC118" i="24"/>
  <c r="AB11" i="13"/>
  <c r="AA92" i="24"/>
  <c r="Z12" i="19"/>
  <c r="AA128" i="24"/>
  <c r="Z21" i="13"/>
  <c r="AB125" i="24"/>
  <c r="AA18" i="13"/>
  <c r="AA84" i="24"/>
  <c r="Z4" i="19"/>
  <c r="AC85" i="24"/>
  <c r="AB5" i="19"/>
  <c r="AA120" i="24"/>
  <c r="Z13" i="13"/>
  <c r="AA70" i="24"/>
  <c r="Z17" i="12"/>
  <c r="AA100" i="24"/>
  <c r="Z20" i="19"/>
  <c r="AA89" i="24"/>
  <c r="Z9" i="19"/>
  <c r="AC121" i="24"/>
  <c r="AB14" i="13"/>
  <c r="AB126" i="24"/>
  <c r="AA19" i="13"/>
  <c r="AD98" i="24"/>
  <c r="AC18" i="19"/>
  <c r="AB124" i="24"/>
  <c r="AA17" i="13"/>
  <c r="AA101" i="24"/>
  <c r="Z21" i="19"/>
  <c r="AD117" i="24"/>
  <c r="AC10" i="13"/>
  <c r="AB74" i="24"/>
  <c r="AA21" i="12"/>
  <c r="AB56" i="24"/>
  <c r="AA3" i="12"/>
  <c r="AA127" i="24"/>
  <c r="Z20" i="13"/>
  <c r="AA111" i="24"/>
  <c r="Z4" i="13"/>
  <c r="AA116" i="24"/>
  <c r="Z9" i="13"/>
  <c r="AC99" i="24"/>
  <c r="AB19" i="19"/>
  <c r="AC110" i="24"/>
  <c r="AB3" i="13"/>
  <c r="AA62" i="24"/>
  <c r="Z9" i="12"/>
  <c r="AB65" i="24"/>
  <c r="AA12" i="12"/>
  <c r="AA97" i="24"/>
  <c r="Z17" i="19"/>
  <c r="AA93" i="24"/>
  <c r="Z13" i="19"/>
  <c r="AA57" i="24"/>
  <c r="Z4" i="12"/>
  <c r="AB71" i="24"/>
  <c r="AA18" i="12"/>
  <c r="AB83" i="24"/>
  <c r="AA3" i="19"/>
  <c r="AA119" i="24"/>
  <c r="Z12" i="13"/>
  <c r="AC58" i="24"/>
  <c r="AC5" i="12" s="1"/>
  <c r="AC73" i="24" l="1"/>
  <c r="AB20" i="12"/>
  <c r="AB64" i="24"/>
  <c r="AA11" i="12"/>
  <c r="AB72" i="24"/>
  <c r="AA19" i="12"/>
  <c r="AC63" i="24"/>
  <c r="AB10" i="12"/>
  <c r="AC67" i="24"/>
  <c r="AB14" i="12"/>
  <c r="AB10" i="19"/>
  <c r="AC90" i="24"/>
  <c r="AB14" i="19"/>
  <c r="AC94" i="24"/>
  <c r="AC91" i="24"/>
  <c r="AB11" i="19"/>
  <c r="AB119" i="24"/>
  <c r="AA12" i="13"/>
  <c r="AB93" i="24"/>
  <c r="AA13" i="19"/>
  <c r="AD110" i="24"/>
  <c r="AC3" i="13"/>
  <c r="AB127" i="24"/>
  <c r="AA20" i="13"/>
  <c r="AB101" i="24"/>
  <c r="AA21" i="19"/>
  <c r="AD121" i="24"/>
  <c r="AC14" i="13"/>
  <c r="AB120" i="24"/>
  <c r="AA13" i="13"/>
  <c r="AB128" i="24"/>
  <c r="AA21" i="13"/>
  <c r="AC83" i="24"/>
  <c r="AB3" i="19"/>
  <c r="AC124" i="24"/>
  <c r="AB17" i="13"/>
  <c r="AB89" i="24"/>
  <c r="AA9" i="19"/>
  <c r="AD85" i="24"/>
  <c r="AC5" i="19"/>
  <c r="AB92" i="24"/>
  <c r="AA12" i="19"/>
  <c r="AB97" i="24"/>
  <c r="AA17" i="19"/>
  <c r="AC71" i="24"/>
  <c r="AB18" i="12"/>
  <c r="AC65" i="24"/>
  <c r="AB12" i="12"/>
  <c r="AB116" i="24"/>
  <c r="AA9" i="13"/>
  <c r="AC74" i="24"/>
  <c r="AB21" i="12"/>
  <c r="AE98" i="24"/>
  <c r="AD18" i="19"/>
  <c r="AB100" i="24"/>
  <c r="AA20" i="19"/>
  <c r="AB84" i="24"/>
  <c r="AA4" i="19"/>
  <c r="AD118" i="24"/>
  <c r="AC11" i="13"/>
  <c r="AC56" i="24"/>
  <c r="AB3" i="12"/>
  <c r="AD99" i="24"/>
  <c r="AC19" i="19"/>
  <c r="AB57" i="24"/>
  <c r="AA4" i="12"/>
  <c r="AB62" i="24"/>
  <c r="AA9" i="12"/>
  <c r="AB111" i="24"/>
  <c r="AA4" i="13"/>
  <c r="AE117" i="24"/>
  <c r="AD10" i="13"/>
  <c r="AC126" i="24"/>
  <c r="AB19" i="13"/>
  <c r="AB70" i="24"/>
  <c r="AA17" i="12"/>
  <c r="AC125" i="24"/>
  <c r="AB18" i="13"/>
  <c r="AC66" i="24"/>
  <c r="AB13" i="12"/>
  <c r="AD58" i="24"/>
  <c r="AD5" i="12" s="1"/>
  <c r="AD67" i="24" l="1"/>
  <c r="AC14" i="12"/>
  <c r="AD63" i="24"/>
  <c r="AC10" i="12"/>
  <c r="AD73" i="24"/>
  <c r="AC20" i="12"/>
  <c r="AC72" i="24"/>
  <c r="AB19" i="12"/>
  <c r="AC64" i="24"/>
  <c r="AB11" i="12"/>
  <c r="AC11" i="19"/>
  <c r="AD91" i="24"/>
  <c r="AC14" i="19"/>
  <c r="AD94" i="24"/>
  <c r="AD90" i="24"/>
  <c r="AC10" i="19"/>
  <c r="AD66" i="24"/>
  <c r="AC13" i="12"/>
  <c r="AF117" i="24"/>
  <c r="AE10" i="13"/>
  <c r="AE99" i="24"/>
  <c r="AD19" i="19"/>
  <c r="AC100" i="24"/>
  <c r="AB20" i="19"/>
  <c r="AD65" i="24"/>
  <c r="AC12" i="12"/>
  <c r="AE85" i="24"/>
  <c r="AD5" i="19"/>
  <c r="AC128" i="24"/>
  <c r="AB21" i="13"/>
  <c r="AC127" i="24"/>
  <c r="AB20" i="13"/>
  <c r="AD56" i="24"/>
  <c r="AC3" i="12"/>
  <c r="AD71" i="24"/>
  <c r="AC18" i="12"/>
  <c r="AC120" i="24"/>
  <c r="AB13" i="13"/>
  <c r="AE110" i="24"/>
  <c r="AD3" i="13"/>
  <c r="AC111" i="24"/>
  <c r="AB4" i="13"/>
  <c r="AD125" i="24"/>
  <c r="AC18" i="13"/>
  <c r="AF98" i="24"/>
  <c r="AE18" i="19"/>
  <c r="AC89" i="24"/>
  <c r="AB9" i="19"/>
  <c r="AC70" i="24"/>
  <c r="AB17" i="12"/>
  <c r="AC62" i="24"/>
  <c r="AB9" i="12"/>
  <c r="AE118" i="24"/>
  <c r="AD11" i="13"/>
  <c r="AD74" i="24"/>
  <c r="AC21" i="12"/>
  <c r="AC97" i="24"/>
  <c r="AB17" i="19"/>
  <c r="AD124" i="24"/>
  <c r="AC17" i="13"/>
  <c r="AE121" i="24"/>
  <c r="AD14" i="13"/>
  <c r="AC93" i="24"/>
  <c r="AB13" i="19"/>
  <c r="AD126" i="24"/>
  <c r="AC19" i="13"/>
  <c r="AC57" i="24"/>
  <c r="AB4" i="12"/>
  <c r="AC84" i="24"/>
  <c r="AB4" i="19"/>
  <c r="AC116" i="24"/>
  <c r="AB9" i="13"/>
  <c r="AC92" i="24"/>
  <c r="AB12" i="19"/>
  <c r="AD83" i="24"/>
  <c r="AC3" i="19"/>
  <c r="AC101" i="24"/>
  <c r="AB21" i="19"/>
  <c r="AC119" i="24"/>
  <c r="AB12" i="13"/>
  <c r="AE58" i="24"/>
  <c r="AE5" i="12" s="1"/>
  <c r="AD72" i="24" l="1"/>
  <c r="AC19" i="12"/>
  <c r="AE73" i="24"/>
  <c r="AD20" i="12"/>
  <c r="AE63" i="24"/>
  <c r="AD10" i="12"/>
  <c r="AD64" i="24"/>
  <c r="AC11" i="12"/>
  <c r="AE67" i="24"/>
  <c r="AD14" i="12"/>
  <c r="AD10" i="19"/>
  <c r="AE90" i="24"/>
  <c r="AD14" i="19"/>
  <c r="AE94" i="24"/>
  <c r="AD11" i="19"/>
  <c r="AE91" i="24"/>
  <c r="AD93" i="24"/>
  <c r="AC13" i="19"/>
  <c r="AE74" i="24"/>
  <c r="AD21" i="12"/>
  <c r="AD89" i="24"/>
  <c r="AC9" i="19"/>
  <c r="AF110" i="24"/>
  <c r="AE3" i="13"/>
  <c r="AD127" i="24"/>
  <c r="AC20" i="13"/>
  <c r="AD100" i="24"/>
  <c r="AC20" i="19"/>
  <c r="AD84" i="24"/>
  <c r="AC4" i="19"/>
  <c r="AG98" i="24"/>
  <c r="AF18" i="19"/>
  <c r="AD120" i="24"/>
  <c r="AC13" i="13"/>
  <c r="AD128" i="24"/>
  <c r="AC21" i="13"/>
  <c r="AF99" i="24"/>
  <c r="AE19" i="19"/>
  <c r="AD116" i="24"/>
  <c r="AC9" i="13"/>
  <c r="AD101" i="24"/>
  <c r="AC21" i="19"/>
  <c r="AE83" i="24"/>
  <c r="AD3" i="19"/>
  <c r="AD57" i="24"/>
  <c r="AC4" i="12"/>
  <c r="AE124" i="24"/>
  <c r="AD17" i="13"/>
  <c r="AD62" i="24"/>
  <c r="AC9" i="12"/>
  <c r="AE125" i="24"/>
  <c r="AD18" i="13"/>
  <c r="AE71" i="24"/>
  <c r="AD18" i="12"/>
  <c r="AF85" i="24"/>
  <c r="AE5" i="19"/>
  <c r="AG117" i="24"/>
  <c r="AF10" i="13"/>
  <c r="AF121" i="24"/>
  <c r="AE14" i="13"/>
  <c r="AD119" i="24"/>
  <c r="AC12" i="13"/>
  <c r="AF118" i="24"/>
  <c r="AE11" i="13"/>
  <c r="AD92" i="24"/>
  <c r="AC12" i="19"/>
  <c r="AE126" i="24"/>
  <c r="AD19" i="13"/>
  <c r="AD97" i="24"/>
  <c r="AC17" i="19"/>
  <c r="AD70" i="24"/>
  <c r="AC17" i="12"/>
  <c r="AD111" i="24"/>
  <c r="AC4" i="13"/>
  <c r="AE56" i="24"/>
  <c r="AD3" i="12"/>
  <c r="AE65" i="24"/>
  <c r="AD12" i="12"/>
  <c r="AE66" i="24"/>
  <c r="AD13" i="12"/>
  <c r="AF58" i="24"/>
  <c r="AF5" i="12" s="1"/>
  <c r="AE64" i="24" l="1"/>
  <c r="AD11" i="12"/>
  <c r="AF63" i="24"/>
  <c r="AE10" i="12"/>
  <c r="AF73" i="24"/>
  <c r="AE20" i="12"/>
  <c r="AF67" i="24"/>
  <c r="AE14" i="12"/>
  <c r="AE72" i="24"/>
  <c r="AD19" i="12"/>
  <c r="AE11" i="19"/>
  <c r="AF91" i="24"/>
  <c r="AF94" i="24"/>
  <c r="AE14" i="19"/>
  <c r="AE10" i="19"/>
  <c r="AF90" i="24"/>
  <c r="AE111" i="24"/>
  <c r="AD4" i="13"/>
  <c r="AE101" i="24"/>
  <c r="AD21" i="19"/>
  <c r="AE127" i="24"/>
  <c r="AD20" i="13"/>
  <c r="AE62" i="24"/>
  <c r="AD9" i="12"/>
  <c r="AE120" i="24"/>
  <c r="AD13" i="13"/>
  <c r="AE70" i="24"/>
  <c r="AD17" i="12"/>
  <c r="AG118" i="24"/>
  <c r="AF11" i="13"/>
  <c r="AG85" i="24"/>
  <c r="AF5" i="19"/>
  <c r="AF124" i="24"/>
  <c r="AE17" i="13"/>
  <c r="AE116" i="24"/>
  <c r="AD9" i="13"/>
  <c r="AH98" i="24"/>
  <c r="AG18" i="19"/>
  <c r="AG110" i="24"/>
  <c r="AF3" i="13"/>
  <c r="AH117" i="24"/>
  <c r="AG10" i="13"/>
  <c r="AE93" i="24"/>
  <c r="AD13" i="19"/>
  <c r="AF66" i="24"/>
  <c r="AE13" i="12"/>
  <c r="AF71" i="24"/>
  <c r="AE18" i="12"/>
  <c r="AE84" i="24"/>
  <c r="AD4" i="19"/>
  <c r="AE92" i="24"/>
  <c r="AD12" i="19"/>
  <c r="AF65" i="24"/>
  <c r="AE12" i="12"/>
  <c r="AE119" i="24"/>
  <c r="AD12" i="13"/>
  <c r="AE57" i="24"/>
  <c r="AD4" i="12"/>
  <c r="AG99" i="24"/>
  <c r="AF19" i="19"/>
  <c r="AF56" i="24"/>
  <c r="AE3" i="12"/>
  <c r="AF126" i="24"/>
  <c r="AE19" i="13"/>
  <c r="AG121" i="24"/>
  <c r="AF14" i="13"/>
  <c r="AF125" i="24"/>
  <c r="AE18" i="13"/>
  <c r="AF83" i="24"/>
  <c r="AE3" i="19"/>
  <c r="AE128" i="24"/>
  <c r="AD21" i="13"/>
  <c r="AE100" i="24"/>
  <c r="AD20" i="19"/>
  <c r="AF74" i="24"/>
  <c r="AE21" i="12"/>
  <c r="AE97" i="24"/>
  <c r="AD17" i="19"/>
  <c r="AE89" i="24"/>
  <c r="AD9" i="19"/>
  <c r="AG58" i="24"/>
  <c r="AG5" i="12" s="1"/>
  <c r="AG73" i="24" l="1"/>
  <c r="AF20" i="12"/>
  <c r="AG63" i="24"/>
  <c r="AF10" i="12"/>
  <c r="AG67" i="24"/>
  <c r="AF14" i="12"/>
  <c r="AF72" i="24"/>
  <c r="AE19" i="12"/>
  <c r="AF64" i="24"/>
  <c r="AE11" i="12"/>
  <c r="AG90" i="24"/>
  <c r="AF10" i="19"/>
  <c r="AF14" i="19"/>
  <c r="AG94" i="24"/>
  <c r="AF11" i="19"/>
  <c r="AG91" i="24"/>
  <c r="AF100" i="24"/>
  <c r="AE20" i="19"/>
  <c r="AF89" i="24"/>
  <c r="AE9" i="19"/>
  <c r="AG126" i="24"/>
  <c r="AF19" i="13"/>
  <c r="AF119" i="24"/>
  <c r="AE12" i="13"/>
  <c r="AH110" i="24"/>
  <c r="AG3" i="13"/>
  <c r="AH85" i="24"/>
  <c r="AG5" i="19"/>
  <c r="AF62" i="24"/>
  <c r="AE9" i="12"/>
  <c r="AF128" i="24"/>
  <c r="AE21" i="13"/>
  <c r="AG71" i="24"/>
  <c r="AF18" i="12"/>
  <c r="AG66" i="24"/>
  <c r="AF13" i="12"/>
  <c r="AH118" i="24"/>
  <c r="AG11" i="13"/>
  <c r="AF127" i="24"/>
  <c r="AE20" i="13"/>
  <c r="AF97" i="24"/>
  <c r="AE17" i="19"/>
  <c r="AH121" i="24"/>
  <c r="AG14" i="13"/>
  <c r="AG56" i="24"/>
  <c r="AF3" i="12"/>
  <c r="AG65" i="24"/>
  <c r="AF12" i="12"/>
  <c r="AG74" i="24"/>
  <c r="AF21" i="12"/>
  <c r="AG125" i="24"/>
  <c r="AF18" i="13"/>
  <c r="AH99" i="24"/>
  <c r="AG19" i="19"/>
  <c r="AF92" i="24"/>
  <c r="AE12" i="19"/>
  <c r="AF93" i="24"/>
  <c r="AE13" i="19"/>
  <c r="AF116" i="24"/>
  <c r="AE9" i="13"/>
  <c r="AF70" i="24"/>
  <c r="AE17" i="12"/>
  <c r="AF101" i="24"/>
  <c r="AE21" i="19"/>
  <c r="AG83" i="24"/>
  <c r="AF3" i="19"/>
  <c r="AI98" i="24"/>
  <c r="AI18" i="19" s="1"/>
  <c r="AH18" i="19"/>
  <c r="AF57" i="24"/>
  <c r="AE4" i="12"/>
  <c r="AF84" i="24"/>
  <c r="AE4" i="19"/>
  <c r="AI117" i="24"/>
  <c r="AI10" i="13" s="1"/>
  <c r="AH10" i="13"/>
  <c r="AG124" i="24"/>
  <c r="AF17" i="13"/>
  <c r="AF120" i="24"/>
  <c r="AE13" i="13"/>
  <c r="AF111" i="24"/>
  <c r="AE4" i="13"/>
  <c r="AH58" i="24"/>
  <c r="AH5" i="12" s="1"/>
  <c r="AG64" i="24" l="1"/>
  <c r="AF11" i="12"/>
  <c r="AG72" i="24"/>
  <c r="AF19" i="12"/>
  <c r="AH67" i="24"/>
  <c r="AG14" i="12"/>
  <c r="AH73" i="24"/>
  <c r="AG20" i="12"/>
  <c r="AH63" i="24"/>
  <c r="AG10" i="12"/>
  <c r="AH91" i="24"/>
  <c r="AG11" i="19"/>
  <c r="AG14" i="19"/>
  <c r="AH94" i="24"/>
  <c r="AG10" i="19"/>
  <c r="AH90" i="24"/>
  <c r="AH65" i="24"/>
  <c r="AG12" i="12"/>
  <c r="AG127" i="24"/>
  <c r="AF20" i="13"/>
  <c r="AG128" i="24"/>
  <c r="AF21" i="13"/>
  <c r="AG119" i="24"/>
  <c r="AF12" i="13"/>
  <c r="AG111" i="24"/>
  <c r="AF4" i="13"/>
  <c r="AG120" i="24"/>
  <c r="AF13" i="13"/>
  <c r="AG57" i="24"/>
  <c r="AF4" i="12"/>
  <c r="AG70" i="24"/>
  <c r="AF17" i="12"/>
  <c r="AI99" i="24"/>
  <c r="AI19" i="19" s="1"/>
  <c r="AH19" i="19"/>
  <c r="AH56" i="24"/>
  <c r="AG3" i="12"/>
  <c r="AI118" i="24"/>
  <c r="AI11" i="13" s="1"/>
  <c r="AH11" i="13"/>
  <c r="AG62" i="24"/>
  <c r="AF9" i="12"/>
  <c r="AH126" i="24"/>
  <c r="AG19" i="13"/>
  <c r="AG92" i="24"/>
  <c r="AF12" i="19"/>
  <c r="AG101" i="24"/>
  <c r="AF21" i="19"/>
  <c r="AH124" i="24"/>
  <c r="AG17" i="13"/>
  <c r="AG116" i="24"/>
  <c r="AF9" i="13"/>
  <c r="AH125" i="24"/>
  <c r="AG18" i="13"/>
  <c r="AI121" i="24"/>
  <c r="AI14" i="13" s="1"/>
  <c r="AH14" i="13"/>
  <c r="AH66" i="24"/>
  <c r="AG13" i="12"/>
  <c r="AI85" i="24"/>
  <c r="AI5" i="19" s="1"/>
  <c r="AH5" i="19"/>
  <c r="AG89" i="24"/>
  <c r="AF9" i="19"/>
  <c r="AG84" i="24"/>
  <c r="AF4" i="19"/>
  <c r="AH83" i="24"/>
  <c r="AG3" i="19"/>
  <c r="AG93" i="24"/>
  <c r="AF13" i="19"/>
  <c r="AH74" i="24"/>
  <c r="AG21" i="12"/>
  <c r="AG97" i="24"/>
  <c r="AF17" i="19"/>
  <c r="AH71" i="24"/>
  <c r="AG18" i="12"/>
  <c r="AI110" i="24"/>
  <c r="AI3" i="13" s="1"/>
  <c r="AH3" i="13"/>
  <c r="AG100" i="24"/>
  <c r="AF20" i="19"/>
  <c r="AI58" i="24"/>
  <c r="AI5" i="12" s="1"/>
  <c r="AI73" i="24" l="1"/>
  <c r="AI20" i="12" s="1"/>
  <c r="AH20" i="12"/>
  <c r="AI67" i="24"/>
  <c r="AI14" i="12" s="1"/>
  <c r="AH14" i="12"/>
  <c r="AH72" i="24"/>
  <c r="AG19" i="12"/>
  <c r="AI63" i="24"/>
  <c r="AI10" i="12" s="1"/>
  <c r="AH10" i="12"/>
  <c r="AH64" i="24"/>
  <c r="AG11" i="12"/>
  <c r="AI90" i="24"/>
  <c r="AI10" i="19" s="1"/>
  <c r="AH10" i="19"/>
  <c r="AI94" i="24"/>
  <c r="AI14" i="19" s="1"/>
  <c r="AH14" i="19"/>
  <c r="AI91" i="24"/>
  <c r="AI11" i="19" s="1"/>
  <c r="AH11" i="19"/>
  <c r="AI83" i="24"/>
  <c r="AI3" i="19" s="1"/>
  <c r="AH3" i="19"/>
  <c r="AI66" i="24"/>
  <c r="AI13" i="12" s="1"/>
  <c r="AH13" i="12"/>
  <c r="AI124" i="24"/>
  <c r="AI17" i="13" s="1"/>
  <c r="AH17" i="13"/>
  <c r="AH62" i="24"/>
  <c r="AG9" i="12"/>
  <c r="AH70" i="24"/>
  <c r="AG17" i="12"/>
  <c r="AH119" i="24"/>
  <c r="AG12" i="13"/>
  <c r="AH84" i="24"/>
  <c r="AG4" i="19"/>
  <c r="AH101" i="24"/>
  <c r="AG21" i="19"/>
  <c r="AH57" i="24"/>
  <c r="AG4" i="12"/>
  <c r="AH128" i="24"/>
  <c r="AG21" i="13"/>
  <c r="AH97" i="24"/>
  <c r="AG17" i="19"/>
  <c r="AH100" i="24"/>
  <c r="AG20" i="19"/>
  <c r="AI74" i="24"/>
  <c r="AI21" i="12" s="1"/>
  <c r="AH21" i="12"/>
  <c r="AH89" i="24"/>
  <c r="AG9" i="19"/>
  <c r="AI125" i="24"/>
  <c r="AI18" i="13" s="1"/>
  <c r="AH18" i="13"/>
  <c r="AH92" i="24"/>
  <c r="AG12" i="19"/>
  <c r="AI56" i="24"/>
  <c r="AI3" i="12" s="1"/>
  <c r="AH3" i="12"/>
  <c r="AH120" i="24"/>
  <c r="AG13" i="13"/>
  <c r="AH127" i="24"/>
  <c r="AG20" i="13"/>
  <c r="AI71" i="24"/>
  <c r="AI18" i="12" s="1"/>
  <c r="AH18" i="12"/>
  <c r="AH93" i="24"/>
  <c r="AG13" i="19"/>
  <c r="AH116" i="24"/>
  <c r="AG9" i="13"/>
  <c r="AI126" i="24"/>
  <c r="AI19" i="13" s="1"/>
  <c r="AH19" i="13"/>
  <c r="AH111" i="24"/>
  <c r="AG4" i="13"/>
  <c r="AI65" i="24"/>
  <c r="AI12" i="12" s="1"/>
  <c r="AH12" i="12"/>
  <c r="AI72" i="24" l="1"/>
  <c r="AI19" i="12" s="1"/>
  <c r="AH19" i="12"/>
  <c r="AI64" i="24"/>
  <c r="AI11" i="12" s="1"/>
  <c r="AH11" i="12"/>
  <c r="AI92" i="24"/>
  <c r="AI12" i="19" s="1"/>
  <c r="AH12" i="19"/>
  <c r="AI100" i="24"/>
  <c r="AI20" i="19" s="1"/>
  <c r="AH20" i="19"/>
  <c r="AI101" i="24"/>
  <c r="AI21" i="19" s="1"/>
  <c r="AH21" i="19"/>
  <c r="AI62" i="24"/>
  <c r="AI9" i="12" s="1"/>
  <c r="AH9" i="12"/>
  <c r="AI97" i="24"/>
  <c r="AI17" i="19" s="1"/>
  <c r="AH17" i="19"/>
  <c r="AI84" i="24"/>
  <c r="AI4" i="19" s="1"/>
  <c r="AH4" i="19"/>
  <c r="AI120" i="24"/>
  <c r="AI13" i="13" s="1"/>
  <c r="AH13" i="13"/>
  <c r="AI89" i="24"/>
  <c r="AI9" i="19" s="1"/>
  <c r="AH9" i="19"/>
  <c r="AI128" i="24"/>
  <c r="AI21" i="13" s="1"/>
  <c r="AH21" i="13"/>
  <c r="AI119" i="24"/>
  <c r="AI12" i="13" s="1"/>
  <c r="AH12" i="13"/>
  <c r="AI127" i="24"/>
  <c r="AI20" i="13" s="1"/>
  <c r="AH20" i="13"/>
  <c r="AI116" i="24"/>
  <c r="AI9" i="13" s="1"/>
  <c r="AH9" i="13"/>
  <c r="AI111" i="24"/>
  <c r="AI4" i="13" s="1"/>
  <c r="AH4" i="13"/>
  <c r="AI93" i="24"/>
  <c r="AI13" i="19" s="1"/>
  <c r="AH13" i="19"/>
  <c r="AI57" i="24"/>
  <c r="AI4" i="12" s="1"/>
  <c r="AH4" i="12"/>
  <c r="AI70" i="24"/>
  <c r="AI17" i="12" s="1"/>
  <c r="AH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<sst xmlns="http://schemas.openxmlformats.org/spreadsheetml/2006/main" count="1861" uniqueCount="621">
  <si>
    <t>Source:</t>
  </si>
  <si>
    <t>Notes</t>
  </si>
  <si>
    <t>Hydro, wind, solar, and geothermal are neither fuels nor energy carriers</t>
  </si>
  <si>
    <t>Electricity and heat are energy carriers and are not handled in this</t>
  </si>
  <si>
    <t>part of the model.  (Electricity imports/exports are exogenous</t>
  </si>
  <si>
    <t>Hydrogen is an energy carrier, but can theoretically be imported</t>
  </si>
  <si>
    <t>Ethane</t>
  </si>
  <si>
    <t>Hydrogen</t>
  </si>
  <si>
    <t>Residual Fuel Oil</t>
  </si>
  <si>
    <t>Lubricants</t>
  </si>
  <si>
    <t>Petroleum Coke</t>
  </si>
  <si>
    <t>natural gas</t>
  </si>
  <si>
    <t>biomass</t>
  </si>
  <si>
    <t>petroleum gasoline</t>
  </si>
  <si>
    <t>jet fuel or kerosene</t>
  </si>
  <si>
    <t>crude oil</t>
  </si>
  <si>
    <t>LPG propane or butane</t>
  </si>
  <si>
    <t>electricity (not used in this variable)</t>
  </si>
  <si>
    <t>hard coal</t>
  </si>
  <si>
    <t>nuclear</t>
  </si>
  <si>
    <t>hydro (is not a fuel)</t>
  </si>
  <si>
    <t>wind (is not a fuel)</t>
  </si>
  <si>
    <t>solar (is not a fuel)</t>
  </si>
  <si>
    <t>petroleum diesel</t>
  </si>
  <si>
    <t>biofuel gasoline</t>
  </si>
  <si>
    <t>biofuel diesel</t>
  </si>
  <si>
    <t>heat (energy carrier)</t>
  </si>
  <si>
    <t>geothermal (is not a fuel)</t>
  </si>
  <si>
    <t>lignite</t>
  </si>
  <si>
    <t>heavy fuel oil</t>
  </si>
  <si>
    <t>municipal solid waste</t>
  </si>
  <si>
    <t>hydrogen</t>
  </si>
  <si>
    <t>Hard Coal</t>
  </si>
  <si>
    <t>Lignite</t>
  </si>
  <si>
    <t>Crude oil</t>
  </si>
  <si>
    <t>Bitumen</t>
  </si>
  <si>
    <t>Natural gas liquids</t>
  </si>
  <si>
    <t>Natural gas</t>
  </si>
  <si>
    <t>Coking coal</t>
  </si>
  <si>
    <t>The consolidated data in this variable (production, imports, exports, and domestic use of each fuel)</t>
  </si>
  <si>
    <t>is used in the variable fuels/CiFIaEpUDFS.  Therefore, even though this variable only outputs</t>
  </si>
  <si>
    <t>production and exports, you should also collect data on fuel imports.  (Domestic use data</t>
  </si>
  <si>
    <t>can be calculated from production, imports, and exports.  We ignore changes in fuel stocks,</t>
  </si>
  <si>
    <t>which should average to zero over multi-year timeframes.)</t>
  </si>
  <si>
    <t>Collect Export, Import, and Production Data for Each Fuel</t>
  </si>
  <si>
    <t>Time Series</t>
  </si>
  <si>
    <t>Included Fuels</t>
  </si>
  <si>
    <t>and handled in the power sector.  District heat imports/exports are assumed to be negligible.)</t>
  </si>
  <si>
    <t>or exported in bulk, so is included here.</t>
  </si>
  <si>
    <t>Units</t>
  </si>
  <si>
    <t>In this variable, units are standardized to BTU, the internal working energy unit of the model.</t>
  </si>
  <si>
    <t>Variable fuels/CiFIaEpUDFS is not sensitive to the units used, as long as the same unit is used</t>
  </si>
  <si>
    <t>for all quantities associated with the same fuel (imports, exports, production, use).</t>
  </si>
  <si>
    <t>However, only data from the first year are used in variable fuels/CiFIaEpUDFS.</t>
  </si>
  <si>
    <t>In the future, fuels/CiFIaEpUDFS may be replaced with internal Vensim calculations,</t>
  </si>
  <si>
    <t>making those values sensitive to changes over time.</t>
  </si>
  <si>
    <t>This variable contains time series data.</t>
  </si>
  <si>
    <t>BFPIaE BAU Fuel Production</t>
  </si>
  <si>
    <t>BFPIaE BAU Fuel Imports</t>
  </si>
  <si>
    <t>BFPIaE BAU Fuel Exports</t>
  </si>
  <si>
    <t>Fuel (BTU)</t>
  </si>
  <si>
    <t>EUROSTAT</t>
  </si>
  <si>
    <t>Current import, exports and domestic production of fuels</t>
  </si>
  <si>
    <t>Joint Research Center</t>
  </si>
  <si>
    <t>POTEnCIA Central Scenario</t>
  </si>
  <si>
    <t>https://rcp.jrc.es/</t>
  </si>
  <si>
    <t>available on request</t>
  </si>
  <si>
    <t>Uranium imports</t>
  </si>
  <si>
    <t>Euratom Supply Agency</t>
  </si>
  <si>
    <t>https://www.world-nuclear.org/information-library/facts-and-figures/heat-values-of-various-fuels.aspx</t>
  </si>
  <si>
    <t>https://ec.europa.eu/euratom/ar/last.pdf</t>
  </si>
  <si>
    <t>Annual Report 2018</t>
  </si>
  <si>
    <t>World Nuclear Association</t>
  </si>
  <si>
    <t>Heat Values of Various Fuels</t>
  </si>
  <si>
    <t>nrg_bal</t>
  </si>
  <si>
    <t>siec</t>
  </si>
  <si>
    <t>EXP</t>
  </si>
  <si>
    <t>BIOE</t>
  </si>
  <si>
    <t>Bioenergy</t>
  </si>
  <si>
    <t>C0000X0350-0370</t>
  </si>
  <si>
    <t>Solid fossil fuels</t>
  </si>
  <si>
    <t>C0110</t>
  </si>
  <si>
    <t>Anthracite</t>
  </si>
  <si>
    <t>C0121</t>
  </si>
  <si>
    <t>C0129</t>
  </si>
  <si>
    <t>Other bituminous coal</t>
  </si>
  <si>
    <t>C0210</t>
  </si>
  <si>
    <t>Sub-bituminous coal</t>
  </si>
  <si>
    <t>C0220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</si>
  <si>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</si>
  <si>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</si>
  <si>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</si>
  <si>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</si>
  <si>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</si>
  <si>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</si>
  <si>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</si>
  <si>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</si>
  <si>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</si>
  <si>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</si>
  <si>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</si>
  <si>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</si>
  <si>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C0350-0370</t>
  </si>
  <si>
    <t>Manufactured gases</t>
  </si>
  <si>
    <t>C0360</t>
  </si>
  <si>
    <t>Gas works gas</t>
  </si>
  <si>
    <t>C0371</t>
  </si>
  <si>
    <t>Blast furnace gas</t>
  </si>
  <si>
    <t>C0379</t>
  </si>
  <si>
    <t>Other recovered gases</t>
  </si>
  <si>
    <t>E7000</t>
  </si>
  <si>
    <t>Electricity</t>
  </si>
  <si>
    <t>FE</t>
  </si>
  <si>
    <t>G3000</t>
  </si>
  <si>
    <t>H8000</t>
  </si>
  <si>
    <t>Heat</t>
  </si>
  <si>
    <t>O4000XBIO</t>
  </si>
  <si>
    <t>Oil and petroleum products (excluding biofuel portion)</t>
  </si>
  <si>
    <t>O4100_TOT</t>
  </si>
  <si>
    <t>O4200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</si>
  <si>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</si>
  <si>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</si>
  <si>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</si>
  <si>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</si>
  <si>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</si>
  <si>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</si>
  <si>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O4620</t>
  </si>
  <si>
    <t>O4630</t>
  </si>
  <si>
    <t>Liquefied petroleum gases</t>
  </si>
  <si>
    <t>O4640</t>
  </si>
  <si>
    <t>Naphtha</t>
  </si>
  <si>
    <t>O4651</t>
  </si>
  <si>
    <t>Aviation gasoline</t>
  </si>
  <si>
    <t>O4652XR5210B</t>
  </si>
  <si>
    <t>Motor gasoline (excluding biofuel portion)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</si>
  <si>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</si>
  <si>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</si>
  <si>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</si>
  <si>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</si>
  <si>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</si>
  <si>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</si>
  <si>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O4671XR5220B</t>
  </si>
  <si>
    <t>Gas oil and diesel oil (excluding biofuel portion)</t>
  </si>
  <si>
    <t>O4680</t>
  </si>
  <si>
    <t>Fuel oil</t>
  </si>
  <si>
    <t>O4691</t>
  </si>
  <si>
    <t>White spirit and special boiling point industrial spirits</t>
  </si>
  <si>
    <t>O4692</t>
  </si>
  <si>
    <t>O4693</t>
  </si>
  <si>
    <t>Paraffin waxes</t>
  </si>
  <si>
    <t>O4694</t>
  </si>
  <si>
    <t>Petroleum coke</t>
  </si>
  <si>
    <t>O4695</t>
  </si>
  <si>
    <t>O4699</t>
  </si>
  <si>
    <t>Other oil products n.e.c.</t>
  </si>
  <si>
    <t>P1000</t>
  </si>
  <si>
    <t>Peat and peat products</t>
  </si>
  <si>
    <t>P1100</t>
  </si>
  <si>
    <t>Peat</t>
  </si>
  <si>
    <t>P1200</t>
  </si>
  <si>
    <t>Peat products</t>
  </si>
  <si>
    <t>R5110-5150_W6000RI</t>
  </si>
  <si>
    <t>Primary solid biofuels</t>
  </si>
  <si>
    <t>R5160</t>
  </si>
  <si>
    <t>Charcoal</t>
  </si>
  <si>
    <t>R5210B</t>
  </si>
  <si>
    <t>Blended biogasoline</t>
  </si>
  <si>
    <t>R5210P</t>
  </si>
  <si>
    <t>Pure biogasoline</t>
  </si>
  <si>
    <t>R5220B</t>
  </si>
  <si>
    <t>Blended biodiesels</t>
  </si>
  <si>
    <t>R5220P</t>
  </si>
  <si>
    <t>Pure biodiesels</t>
  </si>
  <si>
    <t>R5230B</t>
  </si>
  <si>
    <t>Blended bio jet kerosene</t>
  </si>
  <si>
    <t>R5230P</t>
  </si>
  <si>
    <t>Pure bio jet kerosene</t>
  </si>
  <si>
    <t>R5290</t>
  </si>
  <si>
    <t>Other liquid biofuels</t>
  </si>
  <si>
    <t>R5300</t>
  </si>
  <si>
    <t>Biogases</t>
  </si>
  <si>
    <t>RA000</t>
  </si>
  <si>
    <t>Renewables and biofuels</t>
  </si>
  <si>
    <t>RA200</t>
  </si>
  <si>
    <t>Geothermal</t>
  </si>
  <si>
    <t>RA410</t>
  </si>
  <si>
    <t>Solar thermal</t>
  </si>
  <si>
    <t>S2000</t>
  </si>
  <si>
    <t>Oil shale and oil sands</t>
  </si>
  <si>
    <t>TOTAL</t>
  </si>
  <si>
    <t>Total</t>
  </si>
  <si>
    <t>W6100</t>
  </si>
  <si>
    <t>Industrial waste (non-renewable)</t>
  </si>
  <si>
    <t>W6100_6220</t>
  </si>
  <si>
    <t>Non-renewable waste</t>
  </si>
  <si>
    <t>W6210</t>
  </si>
  <si>
    <t>Renewable municipal waste</t>
  </si>
  <si>
    <t>W6220</t>
  </si>
  <si>
    <t>Non-renewable municipal waste</t>
  </si>
  <si>
    <t>IMP</t>
  </si>
  <si>
    <t>PPRD</t>
  </si>
  <si>
    <t>N900H</t>
  </si>
  <si>
    <t>Nuclear heat</t>
  </si>
  <si>
    <t>RA100</t>
  </si>
  <si>
    <t>Hydro</t>
  </si>
  <si>
    <t>RA300</t>
  </si>
  <si>
    <t>Wind</t>
  </si>
  <si>
    <t>RA420</t>
  </si>
  <si>
    <t>Solar photovoltaic</t>
  </si>
  <si>
    <t>RA500</t>
  </si>
  <si>
    <t>Tide, wave, ocean</t>
  </si>
  <si>
    <t>RA600</t>
  </si>
  <si>
    <t>Ambient heat (heat pumps)</t>
  </si>
  <si>
    <t>Final energy consumption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</si>
  <si>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</si>
  <si>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</si>
  <si>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</si>
  <si>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</si>
  <si>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</si>
  <si>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</si>
  <si>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</si>
  <si>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2111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</si>
  <si>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</si>
  <si>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</si>
  <si>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</si>
  <si>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</si>
  <si>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</si>
  <si>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</si>
  <si>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</si>
  <si>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</si>
  <si>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</si>
  <si>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</si>
  <si>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</si>
  <si>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</si>
  <si>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</si>
  <si>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</si>
  <si>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</si>
  <si>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</si>
  <si>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</si>
  <si>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</si>
  <si>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</si>
  <si>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</si>
  <si>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</si>
  <si>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</si>
  <si>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</si>
  <si>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</si>
  <si>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</si>
  <si>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</si>
  <si>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</si>
  <si>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</si>
  <si>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</si>
  <si>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</si>
  <si>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</si>
  <si>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</si>
  <si>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</si>
  <si>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</si>
  <si>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</si>
  <si>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</si>
  <si>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</si>
  <si>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</si>
  <si>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</si>
  <si>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</si>
  <si>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</si>
  <si>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</si>
  <si>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</si>
  <si>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</si>
  <si>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</si>
  <si>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</si>
  <si>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</si>
  <si>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</si>
  <si>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</si>
  <si>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</si>
  <si>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</si>
  <si>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</si>
  <si>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</si>
  <si>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</si>
  <si>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</si>
  <si>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</si>
  <si>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</si>
  <si>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</si>
  <si>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</si>
  <si>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</si>
  <si>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</si>
  <si>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</si>
  <si>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</si>
  <si>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</si>
  <si>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</si>
  <si>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</si>
  <si>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</si>
  <si>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</si>
  <si>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</si>
  <si>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3250</t>
  </si>
  <si>
    <t>Gas/Diesel oil (without biofuels)</t>
  </si>
  <si>
    <t>3260</t>
  </si>
  <si>
    <t>3270A</t>
  </si>
  <si>
    <t>Other Petroleum Products</t>
  </si>
  <si>
    <t>3280</t>
  </si>
  <si>
    <t>White Spirit and SBP</t>
  </si>
  <si>
    <t>3281</t>
  </si>
  <si>
    <t>3282</t>
  </si>
  <si>
    <t>3283</t>
  </si>
  <si>
    <t>3285</t>
  </si>
  <si>
    <t>Paraffin Waxes</t>
  </si>
  <si>
    <t>3286</t>
  </si>
  <si>
    <t>Other Oil Products</t>
  </si>
  <si>
    <t>3295</t>
  </si>
  <si>
    <t>Gases</t>
  </si>
  <si>
    <t>4000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</si>
  <si>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</si>
  <si>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</si>
  <si>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</si>
  <si>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</si>
  <si>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</si>
  <si>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</si>
  <si>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</si>
  <si>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</si>
  <si>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</si>
  <si>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4240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</si>
  <si>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</si>
  <si>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</si>
  <si>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</si>
  <si>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</si>
  <si>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</si>
  <si>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</si>
  <si>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</si>
  <si>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</si>
  <si>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</si>
  <si>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</si>
  <si>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</si>
  <si>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</si>
  <si>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</si>
  <si>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</si>
  <si>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</si>
  <si>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</si>
  <si>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</si>
  <si>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</si>
  <si>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</si>
  <si>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</si>
  <si>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</si>
  <si>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</si>
  <si>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</si>
  <si>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</si>
  <si>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</si>
  <si>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</si>
  <si>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</si>
  <si>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</si>
  <si>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</si>
  <si>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</si>
  <si>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</si>
  <si>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</si>
  <si>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</si>
  <si>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5548</t>
  </si>
  <si>
    <t>5550</t>
  </si>
  <si>
    <t>6000</t>
  </si>
  <si>
    <t>Wastes (non-renewable)</t>
  </si>
  <si>
    <t>Industrial wastes</t>
  </si>
  <si>
    <t>7100</t>
  </si>
  <si>
    <t>Municipal waste (non-renewable)</t>
  </si>
  <si>
    <t>55432</t>
  </si>
  <si>
    <t>H2F</t>
  </si>
  <si>
    <t>Synthetic Liquid Fuels</t>
  </si>
  <si>
    <t>SLF</t>
  </si>
  <si>
    <t>Methanol (fuel cells)</t>
  </si>
  <si>
    <t>MET</t>
  </si>
  <si>
    <t>TJ to BTU conversion factor:</t>
  </si>
  <si>
    <t>Production</t>
  </si>
  <si>
    <t>Imports</t>
  </si>
  <si>
    <t>Exports</t>
  </si>
  <si>
    <t>heat (not used in this variable)</t>
  </si>
  <si>
    <t>EPS Mapping</t>
  </si>
  <si>
    <t>Data filter:</t>
  </si>
  <si>
    <t>ktoe to BTU conversion factor</t>
  </si>
  <si>
    <t>https://www.iea.org/reports/unit-converter-and-glossary</t>
  </si>
  <si>
    <t>EPS Fuel</t>
  </si>
  <si>
    <t>Final Energy Consumption</t>
  </si>
  <si>
    <t>Year-over-year Change</t>
  </si>
  <si>
    <t>and should always contain zeroes in this variable:</t>
  </si>
  <si>
    <t>Natural uranium, in LWR (normal reactor)</t>
  </si>
  <si>
    <t>Uranium enriched to 3.5%, in LWR</t>
  </si>
  <si>
    <t>GJ/kg</t>
  </si>
  <si>
    <t>tonnes of uranium</t>
  </si>
  <si>
    <t>kg of uranium</t>
  </si>
  <si>
    <t>GJ</t>
  </si>
  <si>
    <t>BTU</t>
  </si>
  <si>
    <t>Value</t>
  </si>
  <si>
    <t>Unit</t>
  </si>
  <si>
    <t>Heating values for uranium</t>
  </si>
  <si>
    <t>We use the official EUROSTAT energy balances to calculate current fuel imports, exports, and the domestic production.</t>
  </si>
  <si>
    <t xml:space="preserve">The future trend for all three categories is calculated based on the trend of domestic consumption </t>
  </si>
  <si>
    <t>Assuming natural uranium, in LWR with U &amp; Pu recycle</t>
  </si>
  <si>
    <t>Natural uranium, in LWR with U &amp; Pu recycle</t>
  </si>
  <si>
    <t>2018 Calculations</t>
  </si>
  <si>
    <t>2017 Calculations</t>
  </si>
  <si>
    <t>EU imports</t>
  </si>
  <si>
    <t>Natural uranium, in FNR</t>
  </si>
  <si>
    <t>Transformation input - Nuclear power stations</t>
  </si>
  <si>
    <t>which is in line with EUROSTAT guidelines. We calculate current uranium imports with Euratom and WNA data.</t>
  </si>
  <si>
    <t>Assume zero exports.</t>
  </si>
  <si>
    <t xml:space="preserve">from JRC's POTEnCIA Central Scenario. </t>
  </si>
  <si>
    <t>EUROSTAT does not show uranium imports and exports.</t>
  </si>
  <si>
    <t xml:space="preserve">We calculate the consumption based on the domestic production of nuclear heat assuming an efficiency of </t>
  </si>
  <si>
    <t>We assume that all EU hydrogen consumption is from EU production.</t>
  </si>
  <si>
    <t>Final energy consumption and nuclear input projections</t>
  </si>
  <si>
    <t>https://ec.europa.eu/eurostat/data/database</t>
  </si>
  <si>
    <t>Complete energy balances (nrg_bal_c)</t>
  </si>
  <si>
    <t>Energy balance guide</t>
  </si>
  <si>
    <t>https://ec.europa.eu/eurostat/documents/38154/4956218/ENERGY-BALANCE-GUIDE-DRAFT-31JANUARY2019.pdf/cf121393-919f-4b84-9059-cdf0f69ec045</t>
  </si>
  <si>
    <t>C0000</t>
  </si>
  <si>
    <t>Coal and manufactured gases</t>
  </si>
  <si>
    <t>C0100</t>
  </si>
  <si>
    <t>Hard coal</t>
  </si>
  <si>
    <t>C0120</t>
  </si>
  <si>
    <t>Bituminous coal</t>
  </si>
  <si>
    <t>C0200</t>
  </si>
  <si>
    <t>Brown coal</t>
  </si>
  <si>
    <t>C0300</t>
  </si>
  <si>
    <t>Coal products</t>
  </si>
  <si>
    <t>C0310</t>
  </si>
  <si>
    <t>Coal coke</t>
  </si>
  <si>
    <t>C0313</t>
  </si>
  <si>
    <t>Coke breeze</t>
  </si>
  <si>
    <t>C0314</t>
  </si>
  <si>
    <t>Semi cokes</t>
  </si>
  <si>
    <t>C0370</t>
  </si>
  <si>
    <t>Recovered gases</t>
  </si>
  <si>
    <t>C0372</t>
  </si>
  <si>
    <t>Basic oxygen steel furnace gas</t>
  </si>
  <si>
    <t>C0390</t>
  </si>
  <si>
    <t>Other coal products</t>
  </si>
  <si>
    <t>CF</t>
  </si>
  <si>
    <t>Combustible fuels</t>
  </si>
  <si>
    <t>CF_NR</t>
  </si>
  <si>
    <t>Combustible fuels - non-renewable</t>
  </si>
  <si>
    <t>CF_NR_OTH</t>
  </si>
  <si>
    <t>Combustible fuels - non-renewable - other</t>
  </si>
  <si>
    <t>CF_R</t>
  </si>
  <si>
    <t>Combustible fuels - renewable</t>
  </si>
  <si>
    <t>FF</t>
  </si>
  <si>
    <t>Fossil fuels</t>
  </si>
  <si>
    <t>G3000_C0350-370</t>
  </si>
  <si>
    <t>Gas</t>
  </si>
  <si>
    <t>G3100</t>
  </si>
  <si>
    <t>Compressed natural gas</t>
  </si>
  <si>
    <t>G3200</t>
  </si>
  <si>
    <t>Liquefied natural gas</t>
  </si>
  <si>
    <t>N9000</t>
  </si>
  <si>
    <t>Nuclear fuels and other fuels n.e.c.</t>
  </si>
  <si>
    <t>N9100</t>
  </si>
  <si>
    <t>Uranium, plutonium and thorium</t>
  </si>
  <si>
    <t>N9110</t>
  </si>
  <si>
    <t>Uranium and thorium ores</t>
  </si>
  <si>
    <t>N9190</t>
  </si>
  <si>
    <t>Other uranium, plutonium and thorium</t>
  </si>
  <si>
    <t>N9200</t>
  </si>
  <si>
    <t>Other nuclear fuels</t>
  </si>
  <si>
    <t>NO4100</t>
  </si>
  <si>
    <t>Unconventional crude oil</t>
  </si>
  <si>
    <t>O4000</t>
  </si>
  <si>
    <t>Oil and petroleum products</t>
  </si>
  <si>
    <t>O4100</t>
  </si>
  <si>
    <t>Conventional crude oil</t>
  </si>
  <si>
    <t>O4100_TOT_4200-4500</t>
  </si>
  <si>
    <t>Crude oil, NGL, refinery feedstocks, additives and oxygenates and other hydrocarbons</t>
  </si>
  <si>
    <t>O4100_TOT_4200-4500XBIO</t>
  </si>
  <si>
    <t>Crude oil, NGL, refinery feedstocks, additives and oxygenates and other hydrocarbons (excluding biofuel portion)</t>
  </si>
  <si>
    <t>O4110_4300-4500</t>
  </si>
  <si>
    <t>Other primary oil products</t>
  </si>
  <si>
    <t>O4200-4500</t>
  </si>
  <si>
    <t>Other primary oil</t>
  </si>
  <si>
    <t>O4400</t>
  </si>
  <si>
    <t>Additives and oxygenates</t>
  </si>
  <si>
    <t>O4410</t>
  </si>
  <si>
    <t>Biofuels for blending</t>
  </si>
  <si>
    <t>O4600</t>
  </si>
  <si>
    <t>Oil products</t>
  </si>
  <si>
    <t>O4600XBIO</t>
  </si>
  <si>
    <t>Oil products (excluding biofuel portion)</t>
  </si>
  <si>
    <t>O4610</t>
  </si>
  <si>
    <t>Refinery gas</t>
  </si>
  <si>
    <t>O4650</t>
  </si>
  <si>
    <t>Gasolines</t>
  </si>
  <si>
    <t>O4652</t>
  </si>
  <si>
    <t>Motor gasoline</t>
  </si>
  <si>
    <t>O4660</t>
  </si>
  <si>
    <t>Kerosenes</t>
  </si>
  <si>
    <t>O4661</t>
  </si>
  <si>
    <t>Kerosene-type jet fuel</t>
  </si>
  <si>
    <t>O4670</t>
  </si>
  <si>
    <t>Gas oil and diesel oil and heavy gas oil</t>
  </si>
  <si>
    <t>O4671</t>
  </si>
  <si>
    <t>Gas oil and diesel oil</t>
  </si>
  <si>
    <t>O46711</t>
  </si>
  <si>
    <t>Road diesel</t>
  </si>
  <si>
    <t>O46712</t>
  </si>
  <si>
    <t>Heating and other gasoil</t>
  </si>
  <si>
    <t>O4672</t>
  </si>
  <si>
    <t>Heavy gas oil</t>
  </si>
  <si>
    <t>O4681</t>
  </si>
  <si>
    <t>Fuel oil (low sulphur &lt;1%)</t>
  </si>
  <si>
    <t>O4682</t>
  </si>
  <si>
    <t>Fuel oil (high sulphur ?1%)</t>
  </si>
  <si>
    <t>O4690</t>
  </si>
  <si>
    <t>Other oil products</t>
  </si>
  <si>
    <t>P1110</t>
  </si>
  <si>
    <t>Sod peat</t>
  </si>
  <si>
    <t>P1120</t>
  </si>
  <si>
    <t>Milled peat</t>
  </si>
  <si>
    <t>P1210</t>
  </si>
  <si>
    <t>Peat briquettes</t>
  </si>
  <si>
    <t>P1290</t>
  </si>
  <si>
    <t>Other peat products</t>
  </si>
  <si>
    <t>PP_OTH</t>
  </si>
  <si>
    <t>Other petroleum products</t>
  </si>
  <si>
    <t>R5000</t>
  </si>
  <si>
    <t>Biofuels</t>
  </si>
  <si>
    <t>R5100</t>
  </si>
  <si>
    <t>Solid biofuels</t>
  </si>
  <si>
    <t>R5100F</t>
  </si>
  <si>
    <t>Solid biofuels - co-firing</t>
  </si>
  <si>
    <t>R5110</t>
  </si>
  <si>
    <t>Fuelwood, wood residues and byproducts</t>
  </si>
  <si>
    <t>R5111</t>
  </si>
  <si>
    <t>Wood pellets</t>
  </si>
  <si>
    <t>R5119</t>
  </si>
  <si>
    <t>Other fuelwood, wood residues and byproducts</t>
  </si>
  <si>
    <t>R5120</t>
  </si>
  <si>
    <t>Bagasse</t>
  </si>
  <si>
    <t>R5130</t>
  </si>
  <si>
    <t>Animal waste</t>
  </si>
  <si>
    <t>R5140</t>
  </si>
  <si>
    <t>Black liquor</t>
  </si>
  <si>
    <t>R5150</t>
  </si>
  <si>
    <t>Other vegetal material and residues</t>
  </si>
  <si>
    <t>R5200</t>
  </si>
  <si>
    <t>R5210</t>
  </si>
  <si>
    <t>R5210E</t>
  </si>
  <si>
    <t>Bioethanol</t>
  </si>
  <si>
    <t>R5220</t>
  </si>
  <si>
    <t>R5230</t>
  </si>
  <si>
    <t>R5300B</t>
  </si>
  <si>
    <t>Blended biogases</t>
  </si>
  <si>
    <t>R5310</t>
  </si>
  <si>
    <t>Biogases from anaerobic fermentation</t>
  </si>
  <si>
    <t>R5311</t>
  </si>
  <si>
    <t>Landfill gas</t>
  </si>
  <si>
    <t>R5312</t>
  </si>
  <si>
    <t>Sewage sludge gas</t>
  </si>
  <si>
    <t>R5319</t>
  </si>
  <si>
    <t>Other biogases from anaerobic fermentation</t>
  </si>
  <si>
    <t>R5320</t>
  </si>
  <si>
    <t>Biogases from thermal processes</t>
  </si>
  <si>
    <t>RA110</t>
  </si>
  <si>
    <t>Pure hydro power</t>
  </si>
  <si>
    <t>RA110ROR</t>
  </si>
  <si>
    <t>Run-of-river hydro power</t>
  </si>
  <si>
    <t>RA120</t>
  </si>
  <si>
    <t>Mixed hydro power</t>
  </si>
  <si>
    <t>RA120P</t>
  </si>
  <si>
    <t>Mixed hydro power - pumping</t>
  </si>
  <si>
    <t>RA130</t>
  </si>
  <si>
    <t>Pumped hydro power</t>
  </si>
  <si>
    <t>RA310</t>
  </si>
  <si>
    <t>Wind on shore</t>
  </si>
  <si>
    <t>RA320</t>
  </si>
  <si>
    <t>Wind off shore</t>
  </si>
  <si>
    <t>RA400</t>
  </si>
  <si>
    <t>Solar</t>
  </si>
  <si>
    <t>RA420KW_LT20</t>
  </si>
  <si>
    <t>Solar photovoltaic (&lt; 20 kW)</t>
  </si>
  <si>
    <t>RA420KW20-1000</t>
  </si>
  <si>
    <t>Solar photovoltaic (20 kW - 1000 kW)</t>
  </si>
  <si>
    <t>RA420MW_GT1</t>
  </si>
  <si>
    <t>Solar photovoltaic (1+ MW)</t>
  </si>
  <si>
    <t>RA420OG</t>
  </si>
  <si>
    <t>Solar photovoltaic (Off grid)</t>
  </si>
  <si>
    <t>RA500_5160</t>
  </si>
  <si>
    <t>Other renewable energies</t>
  </si>
  <si>
    <t>ROIL</t>
  </si>
  <si>
    <t>Refined oil products</t>
  </si>
  <si>
    <t>SFF_OTH</t>
  </si>
  <si>
    <t>Other solid fossil fuels</t>
  </si>
  <si>
    <t>SFF_P1000</t>
  </si>
  <si>
    <t>Solid fossil fuels and peat</t>
  </si>
  <si>
    <t>SFF_P1000_S2000</t>
  </si>
  <si>
    <t>Solid fossil fuels, peat, peat products, oil shale and oil sands</t>
  </si>
  <si>
    <t>W6000</t>
  </si>
  <si>
    <t>Waste</t>
  </si>
  <si>
    <t>W6000RI</t>
  </si>
  <si>
    <t>Renewable fraction of industrial waste</t>
  </si>
  <si>
    <t>W6100F</t>
  </si>
  <si>
    <t>Industrial waste (non-renewable) - co-firing</t>
  </si>
  <si>
    <t>W6200</t>
  </si>
  <si>
    <t>Municipal waste</t>
  </si>
  <si>
    <t>W6200F</t>
  </si>
  <si>
    <t>Municipal waste - co-firing</t>
  </si>
  <si>
    <t>W6210F</t>
  </si>
  <si>
    <t>Renewable municipal waste - co-firing</t>
  </si>
  <si>
    <t>W6220F</t>
  </si>
  <si>
    <t>Non-renewable municipal waste - co-firing</t>
  </si>
  <si>
    <t>X9900</t>
  </si>
  <si>
    <t>Other fuels n.e.c.</t>
  </si>
  <si>
    <t>X9900H</t>
  </si>
  <si>
    <t>Other fuels n.e.c. - heat from chemical sources</t>
  </si>
  <si>
    <t>X9900NR</t>
  </si>
  <si>
    <t>Other fuels n.e.c. - non-renewable</t>
  </si>
  <si>
    <t>X9900R</t>
  </si>
  <si>
    <t>Other fuels n.e.c. - renewable</t>
  </si>
  <si>
    <t>https://ec.europa.eu/eurostat/documents/38154/4956218/Energy-Balance-Formulas.xlsx/</t>
  </si>
  <si>
    <t>Sheet: New Eurostat product codes</t>
  </si>
  <si>
    <t>Energy Balance Formulas</t>
  </si>
  <si>
    <t>Eurostat Code</t>
  </si>
  <si>
    <t>Label</t>
  </si>
  <si>
    <t>pp. 15-17: Hierarchical relationships between all products and all aggregates</t>
  </si>
  <si>
    <t>Heat output</t>
  </si>
  <si>
    <t>Final energy consumed</t>
  </si>
  <si>
    <t>unit</t>
  </si>
  <si>
    <t>geo\time</t>
  </si>
  <si>
    <t>TJ</t>
  </si>
  <si>
    <t>EU27_2020</t>
  </si>
  <si>
    <t>TO_RPI_RO</t>
  </si>
  <si>
    <t>Filters: EU27, TJ</t>
  </si>
  <si>
    <t>Categories: PPRD (primary production), IMP (imports), EXP (exports), TO_RPI_RO (refinery outputs)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</si>
</sst>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&quot;-&quot;"/>
    <numFmt numFmtId="165" formatCode="0.0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6" fillId="0" borderId="0" applyNumberFormat="0" applyProtection="0">
      <alignment vertical="top" wrapText="1"/>
    </xf>
    <xf numFmtId="0" fontId="7" fillId="0" borderId="10" applyNumberFormat="0" applyProtection="0">
      <alignment horizontal="left" wrapText="1"/>
    </xf>
    <xf numFmtId="0" fontId="6" fillId="0" borderId="11" applyNumberFormat="0" applyFont="0" applyFill="0" applyProtection="0">
      <alignment wrapText="1"/>
    </xf>
    <xf numFmtId="0" fontId="7" fillId="0" borderId="12" applyNumberFormat="0" applyFill="0" applyProtection="0">
      <alignment wrapText="1"/>
    </xf>
    <xf numFmtId="9" fontId="16" fillId="0" borderId="0" applyFont="0" applyFill="0" applyBorder="0" applyAlignment="0" applyProtection="0"/>
    <xf numFmtId="0" fontId="21" fillId="0" borderId="0"/>
  </cellStyleXfs>
  <cellXfs count="1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  <xf numFmtId="0" fontId="8" fillId="0" borderId="0" xfId="1" applyFont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5" xfId="0" quotePrefix="1" applyFont="1" applyFill="1" applyBorder="1" applyAlignment="1">
      <alignment horizontal="center"/>
    </xf>
    <xf numFmtId="0" fontId="10" fillId="3" borderId="6" xfId="0" quotePrefix="1" applyFont="1" applyFill="1" applyBorder="1" applyAlignment="1">
      <alignment horizontal="center"/>
    </xf>
    <xf numFmtId="0" fontId="10" fillId="3" borderId="7" xfId="0" quotePrefix="1" applyFont="1" applyFill="1" applyBorder="1" applyAlignment="1">
      <alignment horizontal="center"/>
    </xf>
    <xf numFmtId="0" fontId="11" fillId="0" borderId="0" xfId="0" applyFont="1"/>
    <xf numFmtId="49" fontId="10" fillId="0" borderId="13" xfId="0" applyNumberFormat="1" applyFont="1" applyFill="1" applyBorder="1"/>
    <xf numFmtId="49" fontId="10" fillId="0" borderId="14" xfId="0" applyNumberFormat="1" applyFont="1" applyFill="1" applyBorder="1"/>
    <xf numFmtId="164" fontId="10" fillId="0" borderId="13" xfId="0" applyNumberFormat="1" applyFont="1" applyFill="1" applyBorder="1"/>
    <xf numFmtId="164" fontId="10" fillId="0" borderId="14" xfId="0" applyNumberFormat="1" applyFont="1" applyFill="1" applyBorder="1"/>
    <xf numFmtId="164" fontId="10" fillId="0" borderId="15" xfId="0" applyNumberFormat="1" applyFont="1" applyFill="1" applyBorder="1"/>
    <xf numFmtId="49" fontId="12" fillId="0" borderId="16" xfId="0" applyNumberFormat="1" applyFont="1" applyFill="1" applyBorder="1" applyAlignment="1">
      <alignment indent="1"/>
    </xf>
    <xf numFmtId="49" fontId="12" fillId="0" borderId="17" xfId="0" applyNumberFormat="1" applyFont="1" applyFill="1" applyBorder="1"/>
    <xf numFmtId="164" fontId="12" fillId="0" borderId="16" xfId="0" applyNumberFormat="1" applyFont="1" applyFill="1" applyBorder="1"/>
    <xf numFmtId="164" fontId="12" fillId="0" borderId="17" xfId="0" applyNumberFormat="1" applyFont="1" applyFill="1" applyBorder="1"/>
    <xf numFmtId="164" fontId="12" fillId="0" borderId="18" xfId="0" applyNumberFormat="1" applyFont="1" applyFill="1" applyBorder="1"/>
    <xf numFmtId="49" fontId="13" fillId="0" borderId="8" xfId="0" applyNumberFormat="1" applyFont="1" applyFill="1" applyBorder="1" applyAlignment="1">
      <alignment indent="2"/>
    </xf>
    <xf numFmtId="49" fontId="13" fillId="0" borderId="0" xfId="0" applyNumberFormat="1" applyFont="1" applyFill="1" applyBorder="1"/>
    <xf numFmtId="164" fontId="13" fillId="0" borderId="8" xfId="0" applyNumberFormat="1" applyFont="1" applyFill="1" applyBorder="1"/>
    <xf numFmtId="164" fontId="13" fillId="0" borderId="0" xfId="0" applyNumberFormat="1" applyFont="1" applyFill="1" applyBorder="1"/>
    <xf numFmtId="164" fontId="13" fillId="0" borderId="9" xfId="0" applyNumberFormat="1" applyFont="1" applyFill="1" applyBorder="1"/>
    <xf numFmtId="49" fontId="14" fillId="0" borderId="8" xfId="0" applyNumberFormat="1" applyFont="1" applyFill="1" applyBorder="1" applyAlignment="1">
      <alignment indent="3"/>
    </xf>
    <xf numFmtId="49" fontId="14" fillId="0" borderId="0" xfId="0" applyNumberFormat="1" applyFont="1" applyFill="1" applyBorder="1"/>
    <xf numFmtId="164" fontId="14" fillId="0" borderId="8" xfId="0" applyNumberFormat="1" applyFont="1" applyFill="1" applyBorder="1"/>
    <xf numFmtId="164" fontId="14" fillId="0" borderId="0" xfId="0" applyNumberFormat="1" applyFont="1" applyFill="1" applyBorder="1"/>
    <xf numFmtId="164" fontId="14" fillId="0" borderId="9" xfId="0" applyNumberFormat="1" applyFont="1" applyFill="1" applyBorder="1"/>
    <xf numFmtId="49" fontId="15" fillId="0" borderId="8" xfId="0" applyNumberFormat="1" applyFont="1" applyFill="1" applyBorder="1" applyAlignment="1">
      <alignment indent="4"/>
    </xf>
    <xf numFmtId="49" fontId="15" fillId="0" borderId="0" xfId="0" applyNumberFormat="1" applyFont="1" applyFill="1" applyBorder="1"/>
    <xf numFmtId="164" fontId="15" fillId="0" borderId="8" xfId="0" applyNumberFormat="1" applyFont="1" applyFill="1" applyBorder="1"/>
    <xf numFmtId="164" fontId="15" fillId="0" borderId="0" xfId="0" applyNumberFormat="1" applyFont="1" applyFill="1" applyBorder="1"/>
    <xf numFmtId="164" fontId="15" fillId="0" borderId="9" xfId="0" applyNumberFormat="1" applyFont="1" applyFill="1" applyBorder="1"/>
    <xf numFmtId="49" fontId="12" fillId="0" borderId="19" xfId="0" applyNumberFormat="1" applyFont="1" applyFill="1" applyBorder="1" applyAlignment="1">
      <alignment indent="1"/>
    </xf>
    <xf numFmtId="49" fontId="12" fillId="0" borderId="20" xfId="0" applyNumberFormat="1" applyFont="1" applyFill="1" applyBorder="1"/>
    <xf numFmtId="164" fontId="12" fillId="0" borderId="19" xfId="0" applyNumberFormat="1" applyFont="1" applyFill="1" applyBorder="1"/>
    <xf numFmtId="164" fontId="12" fillId="0" borderId="20" xfId="0" applyNumberFormat="1" applyFont="1" applyFill="1" applyBorder="1"/>
    <xf numFmtId="164" fontId="12" fillId="0" borderId="21" xfId="0" applyNumberFormat="1" applyFont="1" applyFill="1" applyBorder="1"/>
    <xf numFmtId="49" fontId="12" fillId="0" borderId="22" xfId="0" applyNumberFormat="1" applyFont="1" applyFill="1" applyBorder="1" applyAlignment="1">
      <alignment indent="1"/>
    </xf>
    <xf numFmtId="49" fontId="12" fillId="0" borderId="23" xfId="0" applyNumberFormat="1" applyFont="1" applyFill="1" applyBorder="1"/>
    <xf numFmtId="164" fontId="12" fillId="0" borderId="22" xfId="0" applyNumberFormat="1" applyFont="1" applyFill="1" applyBorder="1"/>
    <xf numFmtId="164" fontId="12" fillId="0" borderId="23" xfId="0" applyNumberFormat="1" applyFont="1" applyFill="1" applyBorder="1"/>
    <xf numFmtId="164" fontId="12" fillId="0" borderId="24" xfId="0" applyNumberFormat="1" applyFont="1" applyFill="1" applyBorder="1"/>
    <xf numFmtId="0" fontId="9" fillId="0" borderId="0" xfId="0" applyFont="1" applyBorder="1" applyAlignment="1">
      <alignment horizontal="center" vertical="top"/>
    </xf>
    <xf numFmtId="0" fontId="0" fillId="0" borderId="0" xfId="0" applyBorder="1"/>
    <xf numFmtId="0" fontId="9" fillId="0" borderId="0" xfId="0" applyFont="1" applyFill="1" applyBorder="1" applyAlignment="1">
      <alignment horizontal="center" vertical="top"/>
    </xf>
    <xf numFmtId="11" fontId="0" fillId="0" borderId="0" xfId="0" applyNumberFormat="1" applyFill="1"/>
    <xf numFmtId="0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7" fillId="0" borderId="0" xfId="0" applyFont="1" applyBorder="1" applyAlignment="1">
      <alignment horizontal="center" vertical="top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8" fillId="0" borderId="0" xfId="0" applyFont="1"/>
    <xf numFmtId="0" fontId="19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1" fontId="0" fillId="5" borderId="0" xfId="0" applyNumberFormat="1" applyFont="1" applyFill="1" applyAlignment="1">
      <alignment horizontal="center"/>
    </xf>
    <xf numFmtId="11" fontId="0" fillId="0" borderId="0" xfId="0" applyNumberFormat="1"/>
    <xf numFmtId="11" fontId="0" fillId="0" borderId="0" xfId="0" applyNumberFormat="1" applyFill="1" applyAlignment="1">
      <alignment horizontal="left"/>
    </xf>
    <xf numFmtId="0" fontId="20" fillId="3" borderId="6" xfId="0" applyFont="1" applyFill="1" applyBorder="1" applyAlignment="1">
      <alignment horizontal="center"/>
    </xf>
    <xf numFmtId="49" fontId="20" fillId="0" borderId="14" xfId="0" applyNumberFormat="1" applyFont="1" applyFill="1" applyBorder="1" applyAlignment="1">
      <alignment horizontal="center"/>
    </xf>
    <xf numFmtId="49" fontId="20" fillId="0" borderId="17" xfId="0" applyNumberFormat="1" applyFont="1" applyFill="1" applyBorder="1" applyAlignment="1">
      <alignment horizontal="center"/>
    </xf>
    <xf numFmtId="49" fontId="20" fillId="0" borderId="0" xfId="0" applyNumberFormat="1" applyFont="1" applyFill="1" applyBorder="1" applyAlignment="1">
      <alignment horizontal="center"/>
    </xf>
    <xf numFmtId="49" fontId="20" fillId="0" borderId="20" xfId="0" applyNumberFormat="1" applyFont="1" applyFill="1" applyBorder="1" applyAlignment="1">
      <alignment horizontal="center"/>
    </xf>
    <xf numFmtId="49" fontId="20" fillId="0" borderId="23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 applyFont="1" applyFill="1" applyAlignment="1">
      <alignment horizontal="center"/>
    </xf>
    <xf numFmtId="0" fontId="1" fillId="0" borderId="0" xfId="0" applyFont="1" applyBorder="1"/>
    <xf numFmtId="9" fontId="0" fillId="0" borderId="0" xfId="19" applyFont="1" applyFill="1" applyAlignment="1">
      <alignment horizontal="center"/>
    </xf>
    <xf numFmtId="9" fontId="0" fillId="6" borderId="0" xfId="19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ill="1"/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19" applyFont="1"/>
    <xf numFmtId="0" fontId="1" fillId="0" borderId="0" xfId="0" applyFont="1" applyAlignment="1">
      <alignment horizontal="left"/>
    </xf>
    <xf numFmtId="9" fontId="0" fillId="5" borderId="25" xfId="0" applyNumberFormat="1" applyFill="1" applyBorder="1"/>
    <xf numFmtId="0" fontId="0" fillId="5" borderId="25" xfId="0" applyFill="1" applyBorder="1"/>
    <xf numFmtId="0" fontId="0" fillId="5" borderId="25" xfId="0" applyFill="1" applyBorder="1" applyAlignment="1">
      <alignment horizontal="center"/>
    </xf>
    <xf numFmtId="49" fontId="10" fillId="0" borderId="13" xfId="0" applyNumberFormat="1" applyFont="1" applyBorder="1"/>
    <xf numFmtId="49" fontId="10" fillId="0" borderId="14" xfId="0" applyNumberFormat="1" applyFont="1" applyBorder="1"/>
    <xf numFmtId="164" fontId="10" fillId="0" borderId="13" xfId="0" applyNumberFormat="1" applyFont="1" applyBorder="1"/>
    <xf numFmtId="164" fontId="10" fillId="0" borderId="14" xfId="0" applyNumberFormat="1" applyFont="1" applyBorder="1"/>
    <xf numFmtId="164" fontId="10" fillId="0" borderId="15" xfId="0" applyNumberFormat="1" applyFont="1" applyBorder="1"/>
    <xf numFmtId="49" fontId="12" fillId="0" borderId="16" xfId="0" applyNumberFormat="1" applyFont="1" applyBorder="1" applyAlignment="1">
      <alignment indent="1"/>
    </xf>
    <xf numFmtId="49" fontId="12" fillId="0" borderId="17" xfId="0" applyNumberFormat="1" applyFont="1" applyBorder="1"/>
    <xf numFmtId="164" fontId="12" fillId="0" borderId="16" xfId="0" applyNumberFormat="1" applyFont="1" applyBorder="1"/>
    <xf numFmtId="164" fontId="12" fillId="0" borderId="17" xfId="0" applyNumberFormat="1" applyFont="1" applyBorder="1"/>
    <xf numFmtId="164" fontId="12" fillId="0" borderId="18" xfId="0" applyNumberFormat="1" applyFont="1" applyBorder="1"/>
    <xf numFmtId="49" fontId="13" fillId="0" borderId="8" xfId="0" applyNumberFormat="1" applyFont="1" applyBorder="1" applyAlignment="1">
      <alignment indent="2"/>
    </xf>
    <xf numFmtId="49" fontId="13" fillId="0" borderId="0" xfId="0" applyNumberFormat="1" applyFont="1"/>
    <xf numFmtId="164" fontId="13" fillId="0" borderId="8" xfId="0" applyNumberFormat="1" applyFont="1" applyBorder="1"/>
    <xf numFmtId="164" fontId="13" fillId="0" borderId="0" xfId="0" applyNumberFormat="1" applyFont="1"/>
    <xf numFmtId="164" fontId="13" fillId="0" borderId="9" xfId="0" applyNumberFormat="1" applyFont="1" applyBorder="1"/>
    <xf numFmtId="49" fontId="14" fillId="0" borderId="8" xfId="0" applyNumberFormat="1" applyFont="1" applyBorder="1" applyAlignment="1">
      <alignment indent="3"/>
    </xf>
    <xf numFmtId="49" fontId="14" fillId="0" borderId="0" xfId="0" applyNumberFormat="1" applyFont="1"/>
    <xf numFmtId="164" fontId="14" fillId="0" borderId="8" xfId="0" applyNumberFormat="1" applyFont="1" applyBorder="1"/>
    <xf numFmtId="164" fontId="14" fillId="0" borderId="0" xfId="0" applyNumberFormat="1" applyFont="1"/>
    <xf numFmtId="164" fontId="14" fillId="0" borderId="9" xfId="0" applyNumberFormat="1" applyFont="1" applyBorder="1"/>
    <xf numFmtId="49" fontId="15" fillId="0" borderId="8" xfId="0" applyNumberFormat="1" applyFont="1" applyBorder="1" applyAlignment="1">
      <alignment indent="4"/>
    </xf>
    <xf numFmtId="49" fontId="15" fillId="0" borderId="0" xfId="0" applyNumberFormat="1" applyFont="1"/>
    <xf numFmtId="164" fontId="15" fillId="0" borderId="8" xfId="0" applyNumberFormat="1" applyFont="1" applyBorder="1"/>
    <xf numFmtId="164" fontId="15" fillId="0" borderId="0" xfId="0" applyNumberFormat="1" applyFont="1"/>
    <xf numFmtId="164" fontId="15" fillId="0" borderId="9" xfId="0" applyNumberFormat="1" applyFont="1" applyBorder="1"/>
    <xf numFmtId="49" fontId="12" fillId="0" borderId="19" xfId="0" applyNumberFormat="1" applyFont="1" applyBorder="1" applyAlignment="1">
      <alignment indent="1"/>
    </xf>
    <xf numFmtId="49" fontId="12" fillId="0" borderId="20" xfId="0" applyNumberFormat="1" applyFont="1" applyBorder="1"/>
    <xf numFmtId="164" fontId="12" fillId="0" borderId="19" xfId="0" applyNumberFormat="1" applyFont="1" applyBorder="1"/>
    <xf numFmtId="164" fontId="12" fillId="0" borderId="20" xfId="0" applyNumberFormat="1" applyFont="1" applyBorder="1"/>
    <xf numFmtId="164" fontId="12" fillId="0" borderId="21" xfId="0" applyNumberFormat="1" applyFont="1" applyBorder="1"/>
    <xf numFmtId="49" fontId="12" fillId="0" borderId="22" xfId="0" applyNumberFormat="1" applyFont="1" applyBorder="1" applyAlignment="1">
      <alignment indent="1"/>
    </xf>
    <xf numFmtId="49" fontId="12" fillId="0" borderId="23" xfId="0" applyNumberFormat="1" applyFont="1" applyBorder="1"/>
    <xf numFmtId="164" fontId="12" fillId="0" borderId="22" xfId="0" applyNumberFormat="1" applyFont="1" applyBorder="1"/>
    <xf numFmtId="164" fontId="12" fillId="0" borderId="23" xfId="0" applyNumberFormat="1" applyFont="1" applyBorder="1"/>
    <xf numFmtId="164" fontId="12" fillId="0" borderId="24" xfId="0" applyNumberFormat="1" applyFont="1" applyBorder="1"/>
    <xf numFmtId="165" fontId="0" fillId="0" borderId="0" xfId="0" applyNumberFormat="1" applyBorder="1"/>
    <xf numFmtId="0" fontId="21" fillId="0" borderId="0" xfId="20"/>
    <xf numFmtId="11" fontId="17" fillId="0" borderId="0" xfId="0" applyNumberFormat="1" applyFont="1" applyBorder="1" applyAlignment="1">
      <alignment horizontal="center" vertical="top"/>
    </xf>
    <xf numFmtId="0" fontId="22" fillId="0" borderId="26" xfId="20" applyFont="1" applyBorder="1"/>
    <xf numFmtId="0" fontId="22" fillId="0" borderId="27" xfId="20" applyFont="1" applyBorder="1"/>
    <xf numFmtId="0" fontId="22" fillId="0" borderId="28" xfId="20" applyFont="1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22" fillId="0" borderId="28" xfId="20" applyFont="1" applyBorder="1"/>
    <xf numFmtId="0" fontId="21" fillId="0" borderId="29" xfId="20" applyBorder="1"/>
    <xf numFmtId="0" fontId="21" fillId="0" borderId="30" xfId="20" applyBorder="1"/>
    <xf numFmtId="0" fontId="21" fillId="0" borderId="31" xfId="20" applyBorder="1"/>
    <xf numFmtId="0" fontId="21" fillId="0" borderId="33" xfId="20" applyBorder="1"/>
    <xf numFmtId="11" fontId="0" fillId="7" borderId="0" xfId="0" applyNumberFormat="1" applyFill="1" applyAlignment="1">
      <alignment horizontal="center"/>
    </xf>
    <xf numFmtId="11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21">
    <cellStyle name="Body: normal cell" xfId="7" xr:uid="{00000000-0005-0000-0000-000000000000}"/>
    <cellStyle name="Body: normal cell 2" xfId="13" xr:uid="{00000000-0005-0000-0000-000001000000}"/>
    <cellStyle name="Font: Calibri, 9pt regular" xfId="3" xr:uid="{00000000-0005-0000-0000-000002000000}"/>
    <cellStyle name="Font: Calibri, 9pt regular 2" xfId="9" xr:uid="{00000000-0005-0000-0000-000003000000}"/>
    <cellStyle name="Footnotes: all except top row" xfId="15" xr:uid="{00000000-0005-0000-0000-000004000000}"/>
    <cellStyle name="Footnotes: top row" xfId="8" xr:uid="{00000000-0005-0000-0000-000005000000}"/>
    <cellStyle name="Footnotes: top row 2" xfId="14" xr:uid="{00000000-0005-0000-0000-000006000000}"/>
    <cellStyle name="Header: bottom row" xfId="4" xr:uid="{00000000-0005-0000-0000-000007000000}"/>
    <cellStyle name="Header: bottom row 2" xfId="10" xr:uid="{00000000-0005-0000-0000-000008000000}"/>
    <cellStyle name="Header: top rows" xfId="16" xr:uid="{00000000-0005-0000-0000-000009000000}"/>
    <cellStyle name="Hyperlink" xfId="1" builtinId="8"/>
    <cellStyle name="Normal" xfId="0" builtinId="0"/>
    <cellStyle name="Normal 2" xfId="2" xr:uid="{00000000-0005-0000-0000-00000B000000}"/>
    <cellStyle name="Normal 3" xfId="20" xr:uid="{4839C88A-DB2A-43C9-82B6-8CBAEB0780B9}"/>
    <cellStyle name="Parent row" xfId="6" xr:uid="{00000000-0005-0000-0000-00000C000000}"/>
    <cellStyle name="Parent row 2" xfId="12" xr:uid="{00000000-0005-0000-0000-00000D000000}"/>
    <cellStyle name="Percent" xfId="19" builtinId="5"/>
    <cellStyle name="Section Break" xfId="17" xr:uid="{00000000-0005-0000-0000-00000E000000}"/>
    <cellStyle name="Section Break: parent row" xfId="18" xr:uid="{00000000-0005-0000-0000-00000F000000}"/>
    <cellStyle name="Table title" xfId="5" xr:uid="{00000000-0005-0000-0000-000011000000}"/>
    <cellStyle name="Table title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77235</xdr:colOff>
      <xdr:row>0</xdr:row>
      <xdr:rowOff>161096</xdr:rowOff>
    </xdr:from>
    <xdr:to>
      <xdr:col>7</xdr:col>
      <xdr:colOff>573428</xdr:colOff>
      <xdr:row>24</xdr:row>
      <xdr:rowOff>67234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5" y="161096"/>
          <a:ext cx="7075728" cy="42091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675178</xdr:colOff>
      <xdr:row>38</xdr:row>
      <xdr:rowOff>56238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1428" cy="72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unit-converter-and-glossary" TargetMode="External"/><Relationship Id="rId2" Type="http://schemas.openxmlformats.org/officeDocument/2006/relationships/hyperlink" Target="https://ec.europa.eu/euratom/ar/last.pdf" TargetMode="External"/><Relationship Id="rId1" Type="http://schemas.openxmlformats.org/officeDocument/2006/relationships/hyperlink" Target="https://www.eia.gov/todayinenergy/detail.php?id=3719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.europa.eu/eurostat/documents/38154/4956218/Energy-Balance-Formulas.xls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43" zoomScale="85" zoomScaleNormal="85" workbookViewId="0">
      <selection activeCell="M36" sqref="M36"/>
    </sheetView>
  </sheetViews>
  <sheetFormatPr defaultColWidth="9.1328125" defaultRowHeight="14.25" x14ac:dyDescent="0.45"/>
  <cols>
    <col min="2" max="2" width="86.19921875" customWidth="1"/>
  </cols>
  <sheetData>
    <row r="1" spans="1:2" x14ac:dyDescent="0.45">
      <c r="A1" s="1" t="s">
        <v>57</v>
      </c>
    </row>
    <row r="2" spans="1:2" x14ac:dyDescent="0.45">
      <c r="A2" s="1" t="s">
        <v>58</v>
      </c>
    </row>
    <row r="3" spans="1:2" x14ac:dyDescent="0.45">
      <c r="A3" s="1" t="s">
        <v>59</v>
      </c>
    </row>
    <row r="5" spans="1:2" x14ac:dyDescent="0.45">
      <c r="A5" s="1" t="s">
        <v>0</v>
      </c>
      <c r="B5" s="2" t="s">
        <v>62</v>
      </c>
    </row>
    <row r="6" spans="1:2" x14ac:dyDescent="0.45">
      <c r="B6" t="s">
        <v>61</v>
      </c>
    </row>
    <row r="7" spans="1:2" x14ac:dyDescent="0.45">
      <c r="B7" s="3">
        <v>2019</v>
      </c>
    </row>
    <row r="8" spans="1:2" x14ac:dyDescent="0.45">
      <c r="B8" t="s">
        <v>403</v>
      </c>
    </row>
    <row r="9" spans="1:2" x14ac:dyDescent="0.45">
      <c r="B9" s="4" t="s">
        <v>402</v>
      </c>
    </row>
    <row r="10" spans="1:2" x14ac:dyDescent="0.45">
      <c r="B10" t="s">
        <v>619</v>
      </c>
    </row>
    <row r="11" spans="1:2" x14ac:dyDescent="0.45">
      <c r="B11" t="s">
        <v>620</v>
      </c>
    </row>
    <row r="12" spans="1:2" x14ac:dyDescent="0.45">
      <c r="B12" s="4"/>
    </row>
    <row r="13" spans="1:2" x14ac:dyDescent="0.45">
      <c r="B13" t="s">
        <v>61</v>
      </c>
    </row>
    <row r="14" spans="1:2" x14ac:dyDescent="0.45">
      <c r="B14" s="3">
        <v>2019</v>
      </c>
    </row>
    <row r="15" spans="1:2" x14ac:dyDescent="0.45">
      <c r="B15" t="s">
        <v>608</v>
      </c>
    </row>
    <row r="16" spans="1:2" x14ac:dyDescent="0.45">
      <c r="B16" s="4" t="s">
        <v>606</v>
      </c>
    </row>
    <row r="17" spans="2:2" x14ac:dyDescent="0.45">
      <c r="B17" t="s">
        <v>607</v>
      </c>
    </row>
    <row r="19" spans="2:2" x14ac:dyDescent="0.45">
      <c r="B19" t="s">
        <v>61</v>
      </c>
    </row>
    <row r="20" spans="2:2" x14ac:dyDescent="0.45">
      <c r="B20" s="3">
        <v>2019</v>
      </c>
    </row>
    <row r="21" spans="2:2" x14ac:dyDescent="0.45">
      <c r="B21" t="s">
        <v>404</v>
      </c>
    </row>
    <row r="22" spans="2:2" x14ac:dyDescent="0.45">
      <c r="B22" s="4" t="s">
        <v>405</v>
      </c>
    </row>
    <row r="23" spans="2:2" x14ac:dyDescent="0.45">
      <c r="B23" t="s">
        <v>611</v>
      </c>
    </row>
    <row r="24" spans="2:2" x14ac:dyDescent="0.45">
      <c r="B24" s="4"/>
    </row>
    <row r="25" spans="2:2" x14ac:dyDescent="0.45">
      <c r="B25" s="2" t="s">
        <v>401</v>
      </c>
    </row>
    <row r="26" spans="2:2" x14ac:dyDescent="0.45">
      <c r="B26" t="s">
        <v>63</v>
      </c>
    </row>
    <row r="27" spans="2:2" x14ac:dyDescent="0.45">
      <c r="B27" s="3">
        <v>2019</v>
      </c>
    </row>
    <row r="28" spans="2:2" x14ac:dyDescent="0.45">
      <c r="B28" t="s">
        <v>64</v>
      </c>
    </row>
    <row r="29" spans="2:2" x14ac:dyDescent="0.45">
      <c r="B29" s="4" t="s">
        <v>65</v>
      </c>
    </row>
    <row r="30" spans="2:2" x14ac:dyDescent="0.45">
      <c r="B30" t="s">
        <v>66</v>
      </c>
    </row>
    <row r="32" spans="2:2" x14ac:dyDescent="0.45">
      <c r="B32" s="2" t="s">
        <v>67</v>
      </c>
    </row>
    <row r="33" spans="1:2" x14ac:dyDescent="0.45">
      <c r="B33" t="s">
        <v>68</v>
      </c>
    </row>
    <row r="34" spans="1:2" x14ac:dyDescent="0.45">
      <c r="B34" s="3">
        <v>2019</v>
      </c>
    </row>
    <row r="35" spans="1:2" x14ac:dyDescent="0.45">
      <c r="B35" s="4" t="s">
        <v>70</v>
      </c>
    </row>
    <row r="36" spans="1:2" x14ac:dyDescent="0.45">
      <c r="B36" t="s">
        <v>71</v>
      </c>
    </row>
    <row r="38" spans="1:2" x14ac:dyDescent="0.45">
      <c r="B38" s="2" t="s">
        <v>385</v>
      </c>
    </row>
    <row r="39" spans="1:2" x14ac:dyDescent="0.45">
      <c r="B39" t="s">
        <v>72</v>
      </c>
    </row>
    <row r="40" spans="1:2" x14ac:dyDescent="0.45">
      <c r="B40" s="3">
        <v>2018</v>
      </c>
    </row>
    <row r="41" spans="1:2" x14ac:dyDescent="0.45">
      <c r="B41" s="4" t="s">
        <v>69</v>
      </c>
    </row>
    <row r="42" spans="1:2" x14ac:dyDescent="0.45">
      <c r="B42" s="3" t="s">
        <v>73</v>
      </c>
    </row>
    <row r="44" spans="1:2" x14ac:dyDescent="0.45">
      <c r="B44" s="6"/>
    </row>
    <row r="45" spans="1:2" x14ac:dyDescent="0.45">
      <c r="A45" s="1" t="s">
        <v>1</v>
      </c>
    </row>
    <row r="47" spans="1:2" x14ac:dyDescent="0.45">
      <c r="A47" t="s">
        <v>386</v>
      </c>
    </row>
    <row r="48" spans="1:2" x14ac:dyDescent="0.45">
      <c r="A48" t="s">
        <v>387</v>
      </c>
    </row>
    <row r="49" spans="1:3" x14ac:dyDescent="0.45">
      <c r="A49" t="s">
        <v>397</v>
      </c>
    </row>
    <row r="51" spans="1:3" x14ac:dyDescent="0.45">
      <c r="A51" t="s">
        <v>398</v>
      </c>
    </row>
    <row r="52" spans="1:3" x14ac:dyDescent="0.45">
      <c r="A52" t="s">
        <v>399</v>
      </c>
      <c r="C52" s="86">
        <v>0.33</v>
      </c>
    </row>
    <row r="53" spans="1:3" x14ac:dyDescent="0.45">
      <c r="A53" t="s">
        <v>395</v>
      </c>
    </row>
    <row r="54" spans="1:3" x14ac:dyDescent="0.45">
      <c r="A54" t="s">
        <v>396</v>
      </c>
      <c r="C54" s="87">
        <v>0</v>
      </c>
    </row>
    <row r="56" spans="1:3" x14ac:dyDescent="0.45">
      <c r="A56" t="s">
        <v>400</v>
      </c>
    </row>
    <row r="58" spans="1:3" x14ac:dyDescent="0.45">
      <c r="A58" s="1" t="s">
        <v>44</v>
      </c>
    </row>
    <row r="59" spans="1:3" x14ac:dyDescent="0.45">
      <c r="A59" t="s">
        <v>39</v>
      </c>
    </row>
    <row r="60" spans="1:3" x14ac:dyDescent="0.45">
      <c r="A60" t="s">
        <v>40</v>
      </c>
    </row>
    <row r="61" spans="1:3" x14ac:dyDescent="0.45">
      <c r="A61" t="s">
        <v>41</v>
      </c>
    </row>
    <row r="62" spans="1:3" x14ac:dyDescent="0.45">
      <c r="A62" t="s">
        <v>42</v>
      </c>
    </row>
    <row r="63" spans="1:3" x14ac:dyDescent="0.45">
      <c r="A63" t="s">
        <v>43</v>
      </c>
    </row>
    <row r="65" spans="1:3" x14ac:dyDescent="0.45">
      <c r="A65" s="1" t="s">
        <v>45</v>
      </c>
    </row>
    <row r="66" spans="1:3" x14ac:dyDescent="0.45">
      <c r="A66" t="s">
        <v>56</v>
      </c>
    </row>
    <row r="67" spans="1:3" x14ac:dyDescent="0.45">
      <c r="A67" t="s">
        <v>53</v>
      </c>
    </row>
    <row r="68" spans="1:3" x14ac:dyDescent="0.45">
      <c r="A68" t="s">
        <v>54</v>
      </c>
    </row>
    <row r="69" spans="1:3" x14ac:dyDescent="0.45">
      <c r="A69" t="s">
        <v>55</v>
      </c>
    </row>
    <row r="71" spans="1:3" x14ac:dyDescent="0.45">
      <c r="A71" s="1" t="s">
        <v>49</v>
      </c>
    </row>
    <row r="72" spans="1:3" x14ac:dyDescent="0.45">
      <c r="A72" t="s">
        <v>50</v>
      </c>
    </row>
    <row r="73" spans="1:3" x14ac:dyDescent="0.45">
      <c r="A73" t="s">
        <v>51</v>
      </c>
    </row>
    <row r="74" spans="1:3" x14ac:dyDescent="0.45">
      <c r="A74" t="s">
        <v>52</v>
      </c>
    </row>
    <row r="76" spans="1:3" x14ac:dyDescent="0.45">
      <c r="A76" s="65">
        <f>CONVERT(10^12,"J","BTU")</f>
        <v>947817120.31331718</v>
      </c>
      <c r="B76" s="5" t="s">
        <v>363</v>
      </c>
    </row>
    <row r="77" spans="1:3" x14ac:dyDescent="0.45">
      <c r="A77" s="65">
        <f>39.6831*10^9</f>
        <v>39683100000</v>
      </c>
      <c r="B77" s="5" t="s">
        <v>370</v>
      </c>
      <c r="C77" s="4" t="s">
        <v>371</v>
      </c>
    </row>
    <row r="79" spans="1:3" x14ac:dyDescent="0.45">
      <c r="A79" s="1" t="s">
        <v>46</v>
      </c>
    </row>
    <row r="80" spans="1:3" x14ac:dyDescent="0.45">
      <c r="A80" t="s">
        <v>2</v>
      </c>
    </row>
    <row r="81" spans="1:3" x14ac:dyDescent="0.45">
      <c r="A81" t="s">
        <v>375</v>
      </c>
      <c r="C81" s="88">
        <v>0</v>
      </c>
    </row>
    <row r="82" spans="1:3" x14ac:dyDescent="0.45">
      <c r="A82" t="s">
        <v>3</v>
      </c>
    </row>
    <row r="83" spans="1:3" x14ac:dyDescent="0.45">
      <c r="A83" t="s">
        <v>4</v>
      </c>
    </row>
    <row r="84" spans="1:3" x14ac:dyDescent="0.45">
      <c r="A84" t="s">
        <v>47</v>
      </c>
    </row>
    <row r="85" spans="1:3" x14ac:dyDescent="0.45">
      <c r="A85" t="s">
        <v>5</v>
      </c>
    </row>
    <row r="86" spans="1:3" x14ac:dyDescent="0.45">
      <c r="A86" t="s">
        <v>48</v>
      </c>
    </row>
  </sheetData>
  <hyperlinks>
    <hyperlink ref="B29" r:id="rId1" display="https://www.eia.gov/todayinenergy/detail.php?id=37192" xr:uid="{00000000-0004-0000-0000-000000000000}"/>
    <hyperlink ref="B35" r:id="rId2" xr:uid="{00000000-0004-0000-0000-000001000000}"/>
    <hyperlink ref="C77" r:id="rId3" xr:uid="{61F71617-4721-40E1-91AC-42C583FB0AE7}"/>
    <hyperlink ref="B16" r:id="rId4" xr:uid="{79BB7805-5D3A-43E2-8CAD-437AFD5AFBD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D5F9-7F62-4134-85AD-860E5950CDBB}">
  <dimension ref="A1:AH190"/>
  <sheetViews>
    <sheetView topLeftCell="A157" zoomScale="85" zoomScaleNormal="85" workbookViewId="0">
      <selection activeCell="A186" sqref="A186"/>
    </sheetView>
  </sheetViews>
  <sheetFormatPr defaultRowHeight="14.25" x14ac:dyDescent="0.45"/>
  <cols>
    <col min="4" max="4" width="9.86328125" bestFit="1" customWidth="1"/>
    <col min="5" max="5" width="11.796875" bestFit="1" customWidth="1"/>
    <col min="6" max="6" width="11.59765625" bestFit="1" customWidth="1"/>
  </cols>
  <sheetData>
    <row r="1" spans="1:34" x14ac:dyDescent="0.45">
      <c r="A1" s="1" t="s">
        <v>74</v>
      </c>
      <c r="B1" s="1" t="s">
        <v>75</v>
      </c>
      <c r="C1" s="1" t="s">
        <v>614</v>
      </c>
      <c r="D1" s="1" t="s">
        <v>615</v>
      </c>
      <c r="E1" s="1" t="s">
        <v>368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>
        <v>2007</v>
      </c>
      <c r="R1" s="1">
        <v>2006</v>
      </c>
      <c r="S1" s="1">
        <v>2005</v>
      </c>
      <c r="T1" s="1">
        <v>2004</v>
      </c>
      <c r="U1" s="1">
        <v>2003</v>
      </c>
      <c r="V1" s="1">
        <v>2002</v>
      </c>
      <c r="W1" s="1">
        <v>2001</v>
      </c>
      <c r="X1" s="1">
        <v>2000</v>
      </c>
      <c r="Y1" s="1">
        <v>1999</v>
      </c>
      <c r="Z1" s="1">
        <v>1998</v>
      </c>
      <c r="AA1" s="1">
        <v>1997</v>
      </c>
      <c r="AB1" s="1">
        <v>1996</v>
      </c>
      <c r="AC1" s="1">
        <v>1995</v>
      </c>
      <c r="AD1" s="1">
        <v>1994</v>
      </c>
      <c r="AE1" s="1">
        <v>1993</v>
      </c>
      <c r="AF1" s="1">
        <v>1992</v>
      </c>
      <c r="AG1" s="1">
        <v>1991</v>
      </c>
      <c r="AH1" s="1">
        <v>1990</v>
      </c>
    </row>
    <row r="2" spans="1:34" x14ac:dyDescent="0.45">
      <c r="A2" t="s">
        <v>199</v>
      </c>
      <c r="B2" t="s">
        <v>77</v>
      </c>
      <c r="C2" t="s">
        <v>616</v>
      </c>
      <c r="D2" t="s">
        <v>617</v>
      </c>
      <c r="E2" t="str" cm="1">
        <f t="array" ref="E2">IFERROR(INDEX('Eurostat-EPS Mapping'!$G$3:$G$35,MATCH('Eurostat_nrg_bal_c EU27'!B2,'Eurostat-EPS Mapping'!$E$3:$E$35,0),0),"")</f>
        <v/>
      </c>
      <c r="F2">
        <v>5359976.733</v>
      </c>
      <c r="G2">
        <v>5364592.8229999999</v>
      </c>
      <c r="H2">
        <v>5240207.0070000002</v>
      </c>
      <c r="I2">
        <v>5189870.1629999997</v>
      </c>
      <c r="J2">
        <v>5022937.2139999997</v>
      </c>
      <c r="K2">
        <v>5141177.1780000003</v>
      </c>
      <c r="L2">
        <v>4986415.3559999997</v>
      </c>
      <c r="M2">
        <v>4550770.4289999995</v>
      </c>
      <c r="N2">
        <v>4715434.2740000002</v>
      </c>
      <c r="O2">
        <v>4312050.352</v>
      </c>
      <c r="P2">
        <v>4138299.3360000001</v>
      </c>
      <c r="Q2">
        <v>3846473.111</v>
      </c>
      <c r="R2">
        <v>3538228.3050000002</v>
      </c>
      <c r="S2">
        <v>3316855.6310000001</v>
      </c>
      <c r="T2">
        <v>3043131.7209999999</v>
      </c>
      <c r="U2">
        <v>2922259.9720000001</v>
      </c>
      <c r="V2">
        <v>2599986.9610000001</v>
      </c>
      <c r="W2">
        <v>2493453.1460000002</v>
      </c>
      <c r="X2">
        <v>2458364.9879999999</v>
      </c>
      <c r="Y2">
        <v>2392715.4810000001</v>
      </c>
      <c r="Z2">
        <v>2390873.2659999998</v>
      </c>
      <c r="AA2">
        <v>2354261.463</v>
      </c>
      <c r="AB2">
        <v>2250313.2960000001</v>
      </c>
      <c r="AC2">
        <v>2105038.9330000002</v>
      </c>
      <c r="AD2">
        <v>2022331.6810000001</v>
      </c>
      <c r="AE2">
        <v>2037776.2790000001</v>
      </c>
      <c r="AF2">
        <v>1888055.6950000001</v>
      </c>
      <c r="AG2">
        <v>1870015.1710000001</v>
      </c>
      <c r="AH2">
        <v>1792546.8</v>
      </c>
    </row>
    <row r="3" spans="1:34" x14ac:dyDescent="0.45">
      <c r="A3" t="s">
        <v>199</v>
      </c>
      <c r="B3" t="s">
        <v>79</v>
      </c>
      <c r="C3" t="s">
        <v>616</v>
      </c>
      <c r="D3" t="s">
        <v>617</v>
      </c>
      <c r="E3" t="str" cm="1">
        <f t="array" ref="E3">IFERROR(INDEX('Eurostat-EPS Mapping'!$G$3:$G$35,MATCH('Eurostat_nrg_bal_c EU27'!B3,'Eurostat-EPS Mapping'!$E$3:$E$35,0),0),"")</f>
        <v/>
      </c>
      <c r="F3">
        <v>4860476.0719999997</v>
      </c>
      <c r="G3">
        <v>5134217.4069999997</v>
      </c>
      <c r="H3">
        <v>5219657.1840000004</v>
      </c>
      <c r="I3">
        <v>5601133.4869999997</v>
      </c>
      <c r="J3">
        <v>5661700.6430000002</v>
      </c>
      <c r="K3">
        <v>5895443.8039999995</v>
      </c>
      <c r="L3">
        <v>6322966.6339999996</v>
      </c>
      <c r="M3">
        <v>6255895.2999999998</v>
      </c>
      <c r="N3">
        <v>6138745.5410000002</v>
      </c>
      <c r="O3">
        <v>6274272.5159999998</v>
      </c>
      <c r="P3">
        <v>6743017.2989999996</v>
      </c>
      <c r="Q3">
        <v>7087152.6129999999</v>
      </c>
      <c r="R3">
        <v>7232013.6720000003</v>
      </c>
      <c r="S3">
        <v>7404417.9440000001</v>
      </c>
      <c r="T3">
        <v>7575252.5729999999</v>
      </c>
      <c r="U3">
        <v>7737095.2489999998</v>
      </c>
      <c r="V3">
        <v>7788363.7989999996</v>
      </c>
      <c r="W3">
        <v>7840022.4809999997</v>
      </c>
      <c r="X3">
        <v>7945605.2939999998</v>
      </c>
      <c r="Y3">
        <v>8203702.9220000003</v>
      </c>
      <c r="Z3">
        <v>8666089.2589999996</v>
      </c>
      <c r="AA3">
        <v>9620607.5059999991</v>
      </c>
      <c r="AB3">
        <v>9764375.5820000004</v>
      </c>
      <c r="AC3">
        <v>9986240.5130000003</v>
      </c>
      <c r="AD3">
        <v>10048145.561000001</v>
      </c>
      <c r="AE3">
        <v>10507837.726</v>
      </c>
      <c r="AF3">
        <v>11161373.51</v>
      </c>
      <c r="AG3">
        <v>11702852.956</v>
      </c>
      <c r="AH3">
        <v>12790998.18</v>
      </c>
    </row>
    <row r="4" spans="1:34" x14ac:dyDescent="0.45">
      <c r="A4" t="s">
        <v>199</v>
      </c>
      <c r="B4" t="s">
        <v>81</v>
      </c>
      <c r="C4" t="s">
        <v>616</v>
      </c>
      <c r="D4" t="s">
        <v>617</v>
      </c>
      <c r="E4" t="str" cm="1">
        <f t="array" ref="E4">IFERROR(INDEX('Eurostat-EPS Mapping'!$G$3:$G$35,MATCH('Eurostat_nrg_bal_c EU27'!B4,'Eurostat-EPS Mapping'!$E$3:$E$35,0),0),"")</f>
        <v>hard coal</v>
      </c>
      <c r="F4">
        <v>30653.88</v>
      </c>
      <c r="G4">
        <v>38053.300000000003</v>
      </c>
      <c r="H4">
        <v>48109.86</v>
      </c>
      <c r="I4">
        <v>65221.061000000002</v>
      </c>
      <c r="J4">
        <v>86167.392000000007</v>
      </c>
      <c r="K4">
        <v>74716.385999999999</v>
      </c>
      <c r="L4">
        <v>102140.66</v>
      </c>
      <c r="M4">
        <v>107570.603</v>
      </c>
      <c r="N4">
        <v>117166.64</v>
      </c>
      <c r="O4">
        <v>129845.14</v>
      </c>
      <c r="P4">
        <v>115573.25</v>
      </c>
      <c r="Q4">
        <v>124398.3</v>
      </c>
      <c r="R4">
        <v>127383.87300000001</v>
      </c>
      <c r="S4">
        <v>134225.26</v>
      </c>
      <c r="T4">
        <v>131397.82999999999</v>
      </c>
      <c r="U4">
        <v>56402.67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199</v>
      </c>
      <c r="B5" t="s">
        <v>83</v>
      </c>
      <c r="C5" t="s">
        <v>616</v>
      </c>
      <c r="D5" t="s">
        <v>617</v>
      </c>
      <c r="E5" t="str" cm="1">
        <f t="array" ref="E5">IFERROR(INDEX('Eurostat-EPS Mapping'!$G$3:$G$35,MATCH('Eurostat_nrg_bal_c EU27'!B5,'Eurostat-EPS Mapping'!$E$3:$E$35,0),0),"")</f>
        <v>hard coal</v>
      </c>
      <c r="F5">
        <v>461350.87800000003</v>
      </c>
      <c r="G5">
        <v>519481.28499999997</v>
      </c>
      <c r="H5">
        <v>549677.70400000003</v>
      </c>
      <c r="I5">
        <v>611900.31000000006</v>
      </c>
      <c r="J5">
        <v>632184.04</v>
      </c>
      <c r="K5">
        <v>627696.36699999997</v>
      </c>
      <c r="L5">
        <v>676818.53399999999</v>
      </c>
      <c r="M5">
        <v>698406.56499999994</v>
      </c>
      <c r="N5">
        <v>752346.99199999997</v>
      </c>
      <c r="O5">
        <v>684385.9</v>
      </c>
      <c r="P5">
        <v>876218.44799999997</v>
      </c>
      <c r="Q5">
        <v>1020309.468</v>
      </c>
      <c r="R5">
        <v>1032261.339</v>
      </c>
      <c r="S5">
        <v>1059265.72</v>
      </c>
      <c r="T5">
        <v>1179757.662</v>
      </c>
      <c r="U5">
        <v>1200678.94</v>
      </c>
      <c r="V5">
        <v>1205416.0120000001</v>
      </c>
      <c r="W5">
        <v>1224859.922</v>
      </c>
      <c r="X5">
        <v>1284756.8770000001</v>
      </c>
      <c r="Y5">
        <v>1549354.9650000001</v>
      </c>
      <c r="Z5">
        <v>1614991.26</v>
      </c>
      <c r="AA5">
        <v>1864357.0379999999</v>
      </c>
      <c r="AB5">
        <v>1844283.02</v>
      </c>
      <c r="AC5">
        <v>2089779.2150000001</v>
      </c>
      <c r="AD5">
        <v>1980119.0179999999</v>
      </c>
      <c r="AE5">
        <v>2168348.8470000001</v>
      </c>
      <c r="AF5">
        <v>2321012.9559999998</v>
      </c>
      <c r="AG5">
        <v>2362025.8119999999</v>
      </c>
      <c r="AH5">
        <v>2648408.1430000002</v>
      </c>
    </row>
    <row r="6" spans="1:34" x14ac:dyDescent="0.45">
      <c r="A6" t="s">
        <v>199</v>
      </c>
      <c r="B6" t="s">
        <v>84</v>
      </c>
      <c r="C6" t="s">
        <v>616</v>
      </c>
      <c r="D6" t="s">
        <v>617</v>
      </c>
      <c r="E6" t="str" cm="1">
        <f t="array" ref="E6">IFERROR(INDEX('Eurostat-EPS Mapping'!$G$3:$G$35,MATCH('Eurostat_nrg_bal_c EU27'!B6,'Eurostat-EPS Mapping'!$E$3:$E$35,0),0),"")</f>
        <v>hard coal</v>
      </c>
      <c r="F6">
        <v>1214145.4210000001</v>
      </c>
      <c r="G6">
        <v>1284713.7560000001</v>
      </c>
      <c r="H6">
        <v>1420859.2760000001</v>
      </c>
      <c r="I6">
        <v>1503061.335</v>
      </c>
      <c r="J6">
        <v>1524809.7649999999</v>
      </c>
      <c r="K6">
        <v>1647850.449</v>
      </c>
      <c r="L6">
        <v>1794140.686</v>
      </c>
      <c r="M6">
        <v>1726270.213</v>
      </c>
      <c r="N6">
        <v>1758713.307</v>
      </c>
      <c r="O6">
        <v>1865401.0689999999</v>
      </c>
      <c r="P6">
        <v>2020247.254</v>
      </c>
      <c r="Q6">
        <v>2110056.1770000001</v>
      </c>
      <c r="R6">
        <v>2273707.98</v>
      </c>
      <c r="S6">
        <v>2420335.6290000002</v>
      </c>
      <c r="T6">
        <v>2350401.2089999998</v>
      </c>
      <c r="U6">
        <v>2545264.2799999998</v>
      </c>
      <c r="V6">
        <v>2656092.3289999999</v>
      </c>
      <c r="W6">
        <v>2736162.446</v>
      </c>
      <c r="X6">
        <v>2891063.28</v>
      </c>
      <c r="Y6">
        <v>3037909.182</v>
      </c>
      <c r="Z6">
        <v>3230131.3840000001</v>
      </c>
      <c r="AA6">
        <v>3718481.12</v>
      </c>
      <c r="AB6">
        <v>3738394.7149999999</v>
      </c>
      <c r="AC6">
        <v>3687236.2689999999</v>
      </c>
      <c r="AD6">
        <v>3732115.4309999999</v>
      </c>
      <c r="AE6">
        <v>3742794.1749999998</v>
      </c>
      <c r="AF6">
        <v>4057921.395</v>
      </c>
      <c r="AG6">
        <v>4154512.95</v>
      </c>
      <c r="AH6">
        <v>4304158.5760000004</v>
      </c>
    </row>
    <row r="7" spans="1:34" x14ac:dyDescent="0.45">
      <c r="A7" t="s">
        <v>199</v>
      </c>
      <c r="B7" t="s">
        <v>86</v>
      </c>
      <c r="C7" t="s">
        <v>616</v>
      </c>
      <c r="D7" t="s">
        <v>617</v>
      </c>
      <c r="E7" t="str" cm="1">
        <f t="array" ref="E7">IFERROR(INDEX('Eurostat-EPS Mapping'!$G$3:$G$35,MATCH('Eurostat_nrg_bal_c EU27'!B7,'Eurostat-EPS Mapping'!$E$3:$E$35,0),0),"")</f>
        <v>hard coal</v>
      </c>
      <c r="F7">
        <v>21859.442999999999</v>
      </c>
      <c r="G7">
        <v>24536.240000000002</v>
      </c>
      <c r="H7">
        <v>9869.6</v>
      </c>
      <c r="I7">
        <v>17890.395</v>
      </c>
      <c r="J7">
        <v>18784.16</v>
      </c>
      <c r="K7">
        <v>25341.742999999999</v>
      </c>
      <c r="L7">
        <v>32247.125</v>
      </c>
      <c r="M7">
        <v>32289.277999999998</v>
      </c>
      <c r="N7">
        <v>32145.063999999998</v>
      </c>
      <c r="O7">
        <v>32900.784</v>
      </c>
      <c r="P7">
        <v>37694.269</v>
      </c>
      <c r="Q7">
        <v>37061.904000000002</v>
      </c>
      <c r="R7">
        <v>42625.881000000001</v>
      </c>
      <c r="S7">
        <v>40968.947999999997</v>
      </c>
      <c r="T7">
        <v>41159.144999999997</v>
      </c>
      <c r="U7">
        <v>40128.686999999998</v>
      </c>
      <c r="V7">
        <v>45747.94</v>
      </c>
      <c r="W7">
        <v>42219.696000000004</v>
      </c>
      <c r="X7">
        <v>44137.17</v>
      </c>
      <c r="Y7">
        <v>67731.217999999993</v>
      </c>
      <c r="Z7">
        <v>75594.535999999993</v>
      </c>
      <c r="AA7">
        <v>82428.039999999994</v>
      </c>
      <c r="AB7">
        <v>117240.927</v>
      </c>
      <c r="AC7">
        <v>113144.465</v>
      </c>
      <c r="AD7">
        <v>99084.822</v>
      </c>
      <c r="AE7">
        <v>103297.976</v>
      </c>
      <c r="AF7">
        <v>95463.548999999999</v>
      </c>
      <c r="AG7">
        <v>93052.081999999995</v>
      </c>
      <c r="AH7">
        <v>62311.576999999997</v>
      </c>
    </row>
    <row r="8" spans="1:34" x14ac:dyDescent="0.45">
      <c r="A8" t="s">
        <v>199</v>
      </c>
      <c r="B8" t="s">
        <v>88</v>
      </c>
      <c r="C8" t="s">
        <v>616</v>
      </c>
      <c r="D8" t="s">
        <v>617</v>
      </c>
      <c r="E8" t="str" cm="1">
        <f t="array" ref="E8">IFERROR(INDEX('Eurostat-EPS Mapping'!$G$3:$G$35,MATCH('Eurostat_nrg_bal_c EU27'!B8,'Eurostat-EPS Mapping'!$E$3:$E$35,0),0),"")</f>
        <v>lignite</v>
      </c>
      <c r="F8">
        <v>3132466.45</v>
      </c>
      <c r="G8">
        <v>3267432.8250000002</v>
      </c>
      <c r="H8">
        <v>3191140.7439999999</v>
      </c>
      <c r="I8">
        <v>3403060.3859999999</v>
      </c>
      <c r="J8">
        <v>3399755.2859999998</v>
      </c>
      <c r="K8">
        <v>3519838.8590000002</v>
      </c>
      <c r="L8">
        <v>3717619.6290000002</v>
      </c>
      <c r="M8">
        <v>3691358.6409999998</v>
      </c>
      <c r="N8">
        <v>3478373.5380000002</v>
      </c>
      <c r="O8">
        <v>3561739.6230000001</v>
      </c>
      <c r="P8">
        <v>3693284.0780000002</v>
      </c>
      <c r="Q8">
        <v>3795326.764</v>
      </c>
      <c r="R8">
        <v>3756034.5989999999</v>
      </c>
      <c r="S8">
        <v>3749622.3870000001</v>
      </c>
      <c r="T8">
        <v>3872536.727</v>
      </c>
      <c r="U8">
        <v>3894620.6719999998</v>
      </c>
      <c r="V8">
        <v>3881107.5180000002</v>
      </c>
      <c r="W8">
        <v>3836780.4169999999</v>
      </c>
      <c r="X8">
        <v>3725647.9670000002</v>
      </c>
      <c r="Y8">
        <v>3548707.557</v>
      </c>
      <c r="Z8">
        <v>3745372.0789999999</v>
      </c>
      <c r="AA8">
        <v>3955341.3080000002</v>
      </c>
      <c r="AB8">
        <v>4064456.92</v>
      </c>
      <c r="AC8">
        <v>4096080.5639999998</v>
      </c>
      <c r="AD8">
        <v>4236826.29</v>
      </c>
      <c r="AE8">
        <v>4493396.7280000001</v>
      </c>
      <c r="AF8">
        <v>4686975.6100000003</v>
      </c>
      <c r="AG8">
        <v>5093262.1119999997</v>
      </c>
      <c r="AH8">
        <v>5776119.8839999996</v>
      </c>
    </row>
    <row r="9" spans="1:34" x14ac:dyDescent="0.45">
      <c r="A9" t="s">
        <v>199</v>
      </c>
      <c r="B9" t="s">
        <v>111</v>
      </c>
      <c r="C9" t="s">
        <v>616</v>
      </c>
      <c r="D9" t="s">
        <v>617</v>
      </c>
      <c r="E9" t="str" cm="1">
        <f t="array" ref="E9">IFERROR(INDEX('Eurostat-EPS Mapping'!$G$3:$G$35,MATCH('Eurostat_nrg_bal_c EU27'!B9,'Eurostat-EPS Mapping'!$E$3:$E$35,0),0),"")</f>
        <v/>
      </c>
      <c r="F9">
        <v>9240194.7229999993</v>
      </c>
      <c r="G9">
        <v>9780359.4409999996</v>
      </c>
      <c r="H9">
        <v>10031007.563999999</v>
      </c>
      <c r="I9">
        <v>10572118.482999999</v>
      </c>
      <c r="J9">
        <v>11264355.465</v>
      </c>
      <c r="K9">
        <v>12090003.824999999</v>
      </c>
      <c r="L9">
        <v>12446245.105</v>
      </c>
      <c r="M9">
        <v>12622715.327</v>
      </c>
      <c r="N9">
        <v>12839182.659</v>
      </c>
      <c r="O9">
        <v>12718888.598999999</v>
      </c>
      <c r="P9">
        <v>13561765.572000001</v>
      </c>
      <c r="Q9">
        <v>13771176.011</v>
      </c>
      <c r="R9">
        <v>14286890.272</v>
      </c>
      <c r="S9">
        <v>14543499.608999999</v>
      </c>
      <c r="T9">
        <v>14965811.617000001</v>
      </c>
      <c r="U9">
        <v>14797112.154999999</v>
      </c>
      <c r="V9">
        <v>15010739.085000001</v>
      </c>
      <c r="W9">
        <v>14905425.491</v>
      </c>
      <c r="X9">
        <v>14963120.584000001</v>
      </c>
      <c r="Y9">
        <v>15215464.329</v>
      </c>
      <c r="Z9">
        <v>15774858.407</v>
      </c>
      <c r="AA9">
        <v>17102261.213</v>
      </c>
      <c r="AB9">
        <v>17634700.57</v>
      </c>
      <c r="AC9">
        <v>17499848.526000001</v>
      </c>
      <c r="AD9">
        <v>17457288.601</v>
      </c>
      <c r="AE9">
        <v>17980282.833999999</v>
      </c>
      <c r="AF9">
        <v>18582286.449000001</v>
      </c>
      <c r="AG9">
        <v>19187426.017999999</v>
      </c>
      <c r="AH9">
        <v>20150982.956</v>
      </c>
    </row>
    <row r="10" spans="1:34" x14ac:dyDescent="0.45">
      <c r="A10" t="s">
        <v>199</v>
      </c>
      <c r="B10" t="s">
        <v>112</v>
      </c>
      <c r="C10" t="s">
        <v>616</v>
      </c>
      <c r="D10" t="s">
        <v>617</v>
      </c>
      <c r="E10" t="str" cm="1">
        <f t="array" ref="E10">IFERROR(INDEX('Eurostat-EPS Mapping'!$G$3:$G$35,MATCH('Eurostat_nrg_bal_c EU27'!B10,'Eurostat-EPS Mapping'!$E$3:$E$35,0),0),"")</f>
        <v>natural gas</v>
      </c>
      <c r="F10">
        <v>2477351.0129999998</v>
      </c>
      <c r="G10">
        <v>2810300.0019999999</v>
      </c>
      <c r="H10">
        <v>2990499.3560000001</v>
      </c>
      <c r="I10">
        <v>3030119.1919999998</v>
      </c>
      <c r="J10">
        <v>3594902.0350000001</v>
      </c>
      <c r="K10">
        <v>4164252.0959999999</v>
      </c>
      <c r="L10">
        <v>4161854.6830000002</v>
      </c>
      <c r="M10">
        <v>4307102.5710000005</v>
      </c>
      <c r="N10">
        <v>4584699.4800000004</v>
      </c>
      <c r="O10">
        <v>4320426.1100000003</v>
      </c>
      <c r="P10">
        <v>4625207.3499999996</v>
      </c>
      <c r="Q10">
        <v>4403166.8609999996</v>
      </c>
      <c r="R10">
        <v>4625806.1639999999</v>
      </c>
      <c r="S10">
        <v>4652299.5149999997</v>
      </c>
      <c r="T10">
        <v>4940845.6399999997</v>
      </c>
      <c r="U10">
        <v>4556882.1940000001</v>
      </c>
      <c r="V10">
        <v>4728997.9309999999</v>
      </c>
      <c r="W10">
        <v>4791498.2379999999</v>
      </c>
      <c r="X10">
        <v>4698886.0070000002</v>
      </c>
      <c r="Y10">
        <v>4819321.5219999999</v>
      </c>
      <c r="Z10">
        <v>5026072.7529999996</v>
      </c>
      <c r="AA10">
        <v>5261924.17</v>
      </c>
      <c r="AB10">
        <v>5695804.0109999999</v>
      </c>
      <c r="AC10">
        <v>5328786.0360000003</v>
      </c>
      <c r="AD10">
        <v>5240338.0549999997</v>
      </c>
      <c r="AE10">
        <v>5426543.7130000005</v>
      </c>
      <c r="AF10">
        <v>5308224.9249999998</v>
      </c>
      <c r="AG10">
        <v>5381871.5300000003</v>
      </c>
      <c r="AH10">
        <v>5152579.7659999998</v>
      </c>
    </row>
    <row r="11" spans="1:34" x14ac:dyDescent="0.45">
      <c r="A11" t="s">
        <v>199</v>
      </c>
      <c r="B11" t="s">
        <v>113</v>
      </c>
      <c r="C11" t="s">
        <v>616</v>
      </c>
      <c r="D11" t="s">
        <v>617</v>
      </c>
      <c r="E11" t="str" cm="1">
        <f t="array" ref="E11">IFERROR(INDEX('Eurostat-EPS Mapping'!$G$3:$G$35,MATCH('Eurostat_nrg_bal_c EU27'!B11,'Eurostat-EPS Mapping'!$E$3:$E$35,0),0),"")</f>
        <v/>
      </c>
      <c r="F11">
        <v>42574.095999999998</v>
      </c>
      <c r="G11">
        <v>44906.826999999997</v>
      </c>
      <c r="H11">
        <v>37057.932999999997</v>
      </c>
      <c r="I11">
        <v>33866.966999999997</v>
      </c>
      <c r="J11">
        <v>36397.266000000003</v>
      </c>
      <c r="K11">
        <v>34450.277999999998</v>
      </c>
      <c r="L11">
        <v>27698.745999999999</v>
      </c>
      <c r="M11">
        <v>25634.246999999999</v>
      </c>
      <c r="N11">
        <v>24269.48</v>
      </c>
      <c r="O11">
        <v>20933.448</v>
      </c>
      <c r="P11">
        <v>24768.433000000001</v>
      </c>
      <c r="Q11">
        <v>21969.728999999999</v>
      </c>
      <c r="R11">
        <v>20461.154999999999</v>
      </c>
      <c r="S11">
        <v>19719.324000000001</v>
      </c>
      <c r="T11">
        <v>14397.2</v>
      </c>
      <c r="U11">
        <v>14087.2</v>
      </c>
      <c r="V11">
        <v>13055.6</v>
      </c>
      <c r="W11">
        <v>9495</v>
      </c>
      <c r="X11">
        <v>10800</v>
      </c>
      <c r="Y11">
        <v>5482</v>
      </c>
      <c r="Z11">
        <v>5189.3999999999996</v>
      </c>
      <c r="AA11">
        <v>4135.8</v>
      </c>
      <c r="AB11">
        <v>3743.8</v>
      </c>
      <c r="AC11">
        <v>2715.8</v>
      </c>
      <c r="AD11">
        <v>1662.4</v>
      </c>
      <c r="AE11">
        <v>2067.4</v>
      </c>
      <c r="AF11">
        <v>3895.4</v>
      </c>
      <c r="AG11">
        <v>3627.8</v>
      </c>
      <c r="AH11">
        <v>3826.6</v>
      </c>
    </row>
    <row r="12" spans="1:34" x14ac:dyDescent="0.45">
      <c r="A12" t="s">
        <v>199</v>
      </c>
      <c r="B12" t="s">
        <v>200</v>
      </c>
      <c r="C12" t="s">
        <v>616</v>
      </c>
      <c r="D12" t="s">
        <v>617</v>
      </c>
      <c r="E12" t="str" cm="1">
        <f t="array" ref="E12">IFERROR(INDEX('Eurostat-EPS Mapping'!$G$3:$G$35,MATCH('Eurostat_nrg_bal_c EU27'!B12,'Eurostat-EPS Mapping'!$E$3:$E$35,0),0),"")</f>
        <v>nuclear</v>
      </c>
      <c r="F12">
        <v>8195154.3550000004</v>
      </c>
      <c r="G12">
        <v>8189453.1050000004</v>
      </c>
      <c r="H12">
        <v>8294403.6310000001</v>
      </c>
      <c r="I12">
        <v>8566737.8039999995</v>
      </c>
      <c r="J12">
        <v>8782298.5789999999</v>
      </c>
      <c r="K12">
        <v>8690366.2469999995</v>
      </c>
      <c r="L12">
        <v>8764373.1940000001</v>
      </c>
      <c r="M12">
        <v>9059503.0260000005</v>
      </c>
      <c r="N12">
        <v>9237600.6070000008</v>
      </c>
      <c r="O12">
        <v>8917644.8200000003</v>
      </c>
      <c r="P12">
        <v>9574006.1999999993</v>
      </c>
      <c r="Q12">
        <v>9439366.1999999993</v>
      </c>
      <c r="R12">
        <v>9895477.8000000007</v>
      </c>
      <c r="S12">
        <v>9913264.8000000007</v>
      </c>
      <c r="T12">
        <v>10046747.4</v>
      </c>
      <c r="U12">
        <v>9814276.1999999993</v>
      </c>
      <c r="V12">
        <v>9761861.4000000004</v>
      </c>
      <c r="W12">
        <v>9616662.5999999996</v>
      </c>
      <c r="X12">
        <v>9296847</v>
      </c>
      <c r="Y12">
        <v>9171373.8000000007</v>
      </c>
      <c r="Z12">
        <v>9010857</v>
      </c>
      <c r="AA12">
        <v>9079330.8000000007</v>
      </c>
      <c r="AB12">
        <v>8990828.4000000004</v>
      </c>
      <c r="AC12">
        <v>8563326.5999999996</v>
      </c>
      <c r="AD12">
        <v>8330859.5999999996</v>
      </c>
      <c r="AE12">
        <v>8356761</v>
      </c>
      <c r="AF12">
        <v>8116030.7999999998</v>
      </c>
      <c r="AG12">
        <v>8099946.5999999996</v>
      </c>
      <c r="AH12">
        <v>7895476.2000000002</v>
      </c>
    </row>
    <row r="13" spans="1:34" x14ac:dyDescent="0.45">
      <c r="A13" t="s">
        <v>199</v>
      </c>
      <c r="B13" t="s">
        <v>115</v>
      </c>
      <c r="C13" t="s">
        <v>616</v>
      </c>
      <c r="D13" t="s">
        <v>617</v>
      </c>
      <c r="E13" t="str" cm="1">
        <f t="array" ref="E13">IFERROR(INDEX('Eurostat-EPS Mapping'!$G$3:$G$35,MATCH('Eurostat_nrg_bal_c EU27'!B13,'Eurostat-EPS Mapping'!$E$3:$E$35,0),0),"")</f>
        <v/>
      </c>
      <c r="F13">
        <v>1025240.451</v>
      </c>
      <c r="G13">
        <v>1047047.416</v>
      </c>
      <c r="H13">
        <v>1055141.6939999999</v>
      </c>
      <c r="I13">
        <v>1181187.044</v>
      </c>
      <c r="J13">
        <v>1211163.754</v>
      </c>
      <c r="K13">
        <v>1227746.5719999999</v>
      </c>
      <c r="L13">
        <v>1264986.9650000001</v>
      </c>
      <c r="M13">
        <v>1313918.8840000001</v>
      </c>
      <c r="N13">
        <v>1381740.33</v>
      </c>
      <c r="O13">
        <v>1446684.176</v>
      </c>
      <c r="P13">
        <v>1584138.9339999999</v>
      </c>
      <c r="Q13">
        <v>1697232.8559999999</v>
      </c>
      <c r="R13">
        <v>1791570.7890000001</v>
      </c>
      <c r="S13">
        <v>1917202.247</v>
      </c>
      <c r="T13">
        <v>1959889.0290000001</v>
      </c>
      <c r="U13">
        <v>1981093.9920000001</v>
      </c>
      <c r="V13">
        <v>1980477.219</v>
      </c>
      <c r="W13">
        <v>1774733.61</v>
      </c>
      <c r="X13">
        <v>1865926.095</v>
      </c>
      <c r="Y13">
        <v>1714214.2080000001</v>
      </c>
      <c r="Z13">
        <v>1670579.888</v>
      </c>
      <c r="AA13">
        <v>1687358.11</v>
      </c>
      <c r="AB13">
        <v>1642763.361</v>
      </c>
      <c r="AC13">
        <v>1657257.9950000001</v>
      </c>
      <c r="AD13">
        <v>1678928.584</v>
      </c>
      <c r="AE13">
        <v>1618139.952</v>
      </c>
      <c r="AF13">
        <v>1620952.071</v>
      </c>
      <c r="AG13">
        <v>1646933.851</v>
      </c>
      <c r="AH13">
        <v>1692094.7320000001</v>
      </c>
    </row>
    <row r="14" spans="1:34" x14ac:dyDescent="0.45">
      <c r="A14" t="s">
        <v>199</v>
      </c>
      <c r="B14" t="s">
        <v>117</v>
      </c>
      <c r="C14" t="s">
        <v>616</v>
      </c>
      <c r="D14" t="s">
        <v>617</v>
      </c>
      <c r="E14" t="str" cm="1">
        <f t="array" ref="E14">IFERROR(INDEX('Eurostat-EPS Mapping'!$G$3:$G$35,MATCH('Eurostat_nrg_bal_c EU27'!B14,'Eurostat-EPS Mapping'!$E$3:$E$35,0),0),"")</f>
        <v>crude oil</v>
      </c>
      <c r="F14">
        <v>895490.66500000004</v>
      </c>
      <c r="G14">
        <v>923604.11499999999</v>
      </c>
      <c r="H14">
        <v>936893.75800000003</v>
      </c>
      <c r="I14">
        <v>1066776.9480000001</v>
      </c>
      <c r="J14">
        <v>1108722.6740000001</v>
      </c>
      <c r="K14">
        <v>1117054.9129999999</v>
      </c>
      <c r="L14">
        <v>1141932.9369999999</v>
      </c>
      <c r="M14">
        <v>1185020.727</v>
      </c>
      <c r="N14">
        <v>1240310.3859999999</v>
      </c>
      <c r="O14">
        <v>1289873.8149999999</v>
      </c>
      <c r="P14">
        <v>1412155.281</v>
      </c>
      <c r="Q14">
        <v>1516317.257</v>
      </c>
      <c r="R14">
        <v>1579755.3529999999</v>
      </c>
      <c r="S14">
        <v>1704094.611</v>
      </c>
      <c r="T14">
        <v>1779101.997</v>
      </c>
      <c r="U14">
        <v>1760633.098</v>
      </c>
      <c r="V14">
        <v>1757854.9350000001</v>
      </c>
      <c r="W14">
        <v>1609689.8929999999</v>
      </c>
      <c r="X14">
        <v>1673888.3670000001</v>
      </c>
      <c r="Y14">
        <v>1526664.21</v>
      </c>
      <c r="Z14">
        <v>1483177.6569999999</v>
      </c>
      <c r="AA14">
        <v>1500143.26</v>
      </c>
      <c r="AB14">
        <v>1469401.0530000001</v>
      </c>
      <c r="AC14">
        <v>1476511.2490000001</v>
      </c>
      <c r="AD14">
        <v>1499715.013</v>
      </c>
      <c r="AE14">
        <v>1443724.3189999999</v>
      </c>
      <c r="AF14">
        <v>1450552.365</v>
      </c>
      <c r="AG14">
        <v>1478339.1769999999</v>
      </c>
      <c r="AH14">
        <v>1523104.5959999999</v>
      </c>
    </row>
    <row r="15" spans="1:34" x14ac:dyDescent="0.45">
      <c r="A15" t="s">
        <v>199</v>
      </c>
      <c r="B15" t="s">
        <v>118</v>
      </c>
      <c r="C15" t="s">
        <v>616</v>
      </c>
      <c r="D15" t="s">
        <v>617</v>
      </c>
      <c r="E15" t="str" cm="1">
        <f t="array" ref="E15">IFERROR(INDEX('Eurostat-EPS Mapping'!$G$3:$G$35,MATCH('Eurostat_nrg_bal_c EU27'!B15,'Eurostat-EPS Mapping'!$E$3:$E$35,0),0),"")</f>
        <v/>
      </c>
      <c r="F15">
        <v>27419.557000000001</v>
      </c>
      <c r="G15">
        <v>32081.757000000001</v>
      </c>
      <c r="H15">
        <v>32820.021000000001</v>
      </c>
      <c r="I15">
        <v>36210.745000000003</v>
      </c>
      <c r="J15">
        <v>34723.129000000001</v>
      </c>
      <c r="K15">
        <v>38496.847000000002</v>
      </c>
      <c r="L15">
        <v>42611.338000000003</v>
      </c>
      <c r="M15">
        <v>46045.182999999997</v>
      </c>
      <c r="N15">
        <v>50747.506000000001</v>
      </c>
      <c r="O15">
        <v>53707.847000000002</v>
      </c>
      <c r="P15">
        <v>57814.25</v>
      </c>
      <c r="Q15">
        <v>62859.142</v>
      </c>
      <c r="R15">
        <v>74275.938999999998</v>
      </c>
      <c r="S15">
        <v>83669.414999999994</v>
      </c>
      <c r="T15">
        <v>88979.319000000003</v>
      </c>
      <c r="U15">
        <v>86348.35</v>
      </c>
      <c r="V15">
        <v>94750.706000000006</v>
      </c>
      <c r="W15">
        <v>94826.437000000005</v>
      </c>
      <c r="X15">
        <v>99484.702999999994</v>
      </c>
      <c r="Y15">
        <v>100627.819</v>
      </c>
      <c r="Z15">
        <v>105137.726</v>
      </c>
      <c r="AA15">
        <v>107616.423</v>
      </c>
      <c r="AB15">
        <v>110968.514</v>
      </c>
      <c r="AC15">
        <v>112700.966</v>
      </c>
      <c r="AD15">
        <v>109143.76700000001</v>
      </c>
      <c r="AE15">
        <v>99253.421000000002</v>
      </c>
      <c r="AF15">
        <v>95385.547999999995</v>
      </c>
      <c r="AG15">
        <v>85994.282000000007</v>
      </c>
      <c r="AH15">
        <v>87090.006999999998</v>
      </c>
    </row>
    <row r="16" spans="1:34" x14ac:dyDescent="0.45">
      <c r="A16" t="s">
        <v>199</v>
      </c>
      <c r="B16" t="s">
        <v>121</v>
      </c>
      <c r="C16" t="s">
        <v>616</v>
      </c>
      <c r="D16" t="s">
        <v>617</v>
      </c>
      <c r="E16" t="str" cm="1">
        <f t="array" ref="E16">IFERROR(INDEX('Eurostat-EPS Mapping'!$G$3:$G$35,MATCH('Eurostat_nrg_bal_c EU27'!B16,'Eurostat-EPS Mapping'!$E$3:$E$35,0),0),"")</f>
        <v/>
      </c>
      <c r="F16">
        <v>102330.22900000001</v>
      </c>
      <c r="G16">
        <v>91361.543999999994</v>
      </c>
      <c r="H16">
        <v>85427.914999999994</v>
      </c>
      <c r="I16">
        <v>77959.350999999995</v>
      </c>
      <c r="J16">
        <v>67557.951000000001</v>
      </c>
      <c r="K16">
        <v>72194.812000000005</v>
      </c>
      <c r="L16">
        <v>77722.69</v>
      </c>
      <c r="M16">
        <v>82612.974000000002</v>
      </c>
      <c r="N16">
        <v>90682.437999999995</v>
      </c>
      <c r="O16">
        <v>103102.514</v>
      </c>
      <c r="P16">
        <v>114169.40399999999</v>
      </c>
      <c r="Q16">
        <v>107286.458</v>
      </c>
      <c r="R16">
        <v>106004.49800000001</v>
      </c>
      <c r="S16">
        <v>105978.22199999999</v>
      </c>
      <c r="T16">
        <v>80800.213000000003</v>
      </c>
      <c r="U16">
        <v>73890.043999999994</v>
      </c>
      <c r="V16">
        <v>67309.077999999994</v>
      </c>
      <c r="W16">
        <v>62780.411999999997</v>
      </c>
      <c r="X16">
        <v>84225.553</v>
      </c>
      <c r="Y16">
        <v>79272.179000000004</v>
      </c>
      <c r="Z16">
        <v>71299.505000000005</v>
      </c>
      <c r="AA16">
        <v>67953.426999999996</v>
      </c>
      <c r="AB16">
        <v>61118.794000000002</v>
      </c>
      <c r="AC16">
        <v>62648.28</v>
      </c>
      <c r="AD16">
        <v>66117.304000000004</v>
      </c>
      <c r="AE16">
        <v>70742.212</v>
      </c>
      <c r="AF16">
        <v>70339.157999999996</v>
      </c>
      <c r="AG16">
        <v>77882.892000000007</v>
      </c>
      <c r="AH16">
        <v>76205.129000000001</v>
      </c>
    </row>
    <row r="17" spans="1:34" x14ac:dyDescent="0.45">
      <c r="A17" t="s">
        <v>199</v>
      </c>
      <c r="B17" t="s">
        <v>123</v>
      </c>
      <c r="C17" t="s">
        <v>616</v>
      </c>
      <c r="D17" t="s">
        <v>617</v>
      </c>
      <c r="E17" t="str" cm="1">
        <f t="array" ref="E17">IFERROR(INDEX('Eurostat-EPS Mapping'!$G$3:$G$35,MATCH('Eurostat_nrg_bal_c EU27'!B17,'Eurostat-EPS Mapping'!$E$3:$E$35,0),0),"")</f>
        <v/>
      </c>
      <c r="F17">
        <v>0</v>
      </c>
      <c r="G17">
        <v>0</v>
      </c>
      <c r="H17">
        <v>0</v>
      </c>
      <c r="I17">
        <v>240</v>
      </c>
      <c r="J17">
        <v>160</v>
      </c>
      <c r="K17">
        <v>0</v>
      </c>
      <c r="L17">
        <v>2720</v>
      </c>
      <c r="M17">
        <v>240</v>
      </c>
      <c r="N17">
        <v>0</v>
      </c>
      <c r="O17">
        <v>0</v>
      </c>
      <c r="P17">
        <v>0</v>
      </c>
      <c r="Q17">
        <v>10770</v>
      </c>
      <c r="R17">
        <v>31535</v>
      </c>
      <c r="S17">
        <v>23460</v>
      </c>
      <c r="T17">
        <v>11007.5</v>
      </c>
      <c r="U17">
        <v>60222.5</v>
      </c>
      <c r="V17">
        <v>60562.5</v>
      </c>
      <c r="W17">
        <v>7436.8680000000004</v>
      </c>
      <c r="X17">
        <v>8327.4719999999998</v>
      </c>
      <c r="Y17">
        <v>7650</v>
      </c>
      <c r="Z17">
        <v>10965</v>
      </c>
      <c r="AA17">
        <v>11645</v>
      </c>
      <c r="AB17">
        <v>1275</v>
      </c>
      <c r="AC17">
        <v>5397.5</v>
      </c>
      <c r="AD17">
        <v>3952.5</v>
      </c>
      <c r="AE17">
        <v>4420</v>
      </c>
      <c r="AF17">
        <v>4675</v>
      </c>
      <c r="AG17">
        <v>4717.5</v>
      </c>
      <c r="AH17">
        <v>5695</v>
      </c>
    </row>
    <row r="18" spans="1:34" x14ac:dyDescent="0.45">
      <c r="A18" t="s">
        <v>199</v>
      </c>
      <c r="B18" t="s">
        <v>154</v>
      </c>
      <c r="C18" t="s">
        <v>616</v>
      </c>
      <c r="D18" t="s">
        <v>617</v>
      </c>
      <c r="E18" t="str" cm="1">
        <f t="array" ref="E18">IFERROR(INDEX('Eurostat-EPS Mapping'!$G$3:$G$35,MATCH('Eurostat_nrg_bal_c EU27'!B18,'Eurostat-EPS Mapping'!$E$3:$E$35,0),0),"")</f>
        <v>lignite</v>
      </c>
      <c r="F18">
        <v>119987.916</v>
      </c>
      <c r="G18">
        <v>67147.087</v>
      </c>
      <c r="H18">
        <v>65295.002</v>
      </c>
      <c r="I18">
        <v>74056.468999999997</v>
      </c>
      <c r="J18">
        <v>117849.96400000001</v>
      </c>
      <c r="K18">
        <v>138395.087</v>
      </c>
      <c r="L18">
        <v>63365.131999999998</v>
      </c>
      <c r="M18">
        <v>116110.735</v>
      </c>
      <c r="N18">
        <v>132176.91800000001</v>
      </c>
      <c r="O18">
        <v>129217.837</v>
      </c>
      <c r="P18">
        <v>85464.758000000002</v>
      </c>
      <c r="Q18">
        <v>84685.152000000002</v>
      </c>
      <c r="R18">
        <v>181259.671</v>
      </c>
      <c r="S18">
        <v>139361.33100000001</v>
      </c>
      <c r="T18">
        <v>91264.187999999995</v>
      </c>
      <c r="U18">
        <v>136526.18799999999</v>
      </c>
      <c r="V18">
        <v>136890.55799999999</v>
      </c>
      <c r="W18">
        <v>121125.349</v>
      </c>
      <c r="X18">
        <v>98644.778000000006</v>
      </c>
      <c r="Y18">
        <v>147837.87899999999</v>
      </c>
      <c r="Z18">
        <v>63743.379000000001</v>
      </c>
      <c r="AA18">
        <v>161342.78700000001</v>
      </c>
      <c r="AB18">
        <v>164379.87599999999</v>
      </c>
      <c r="AC18">
        <v>175183.842</v>
      </c>
      <c r="AD18">
        <v>160532.40100000001</v>
      </c>
      <c r="AE18">
        <v>111302.443</v>
      </c>
      <c r="AF18">
        <v>138784.943</v>
      </c>
      <c r="AG18">
        <v>115277.681</v>
      </c>
      <c r="AH18">
        <v>157007.277</v>
      </c>
    </row>
    <row r="19" spans="1:34" x14ac:dyDescent="0.45">
      <c r="A19" t="s">
        <v>199</v>
      </c>
      <c r="B19" t="s">
        <v>156</v>
      </c>
      <c r="C19" t="s">
        <v>616</v>
      </c>
      <c r="D19" t="s">
        <v>617</v>
      </c>
      <c r="E19" t="str" cm="1">
        <f t="array" ref="E19">IFERROR(INDEX('Eurostat-EPS Mapping'!$G$3:$G$35,MATCH('Eurostat_nrg_bal_c EU27'!B19,'Eurostat-EPS Mapping'!$E$3:$E$35,0),0),"")</f>
        <v/>
      </c>
      <c r="F19">
        <v>119987.916</v>
      </c>
      <c r="G19">
        <v>67147.087</v>
      </c>
      <c r="H19">
        <v>65295.002</v>
      </c>
      <c r="I19">
        <v>74056.468999999997</v>
      </c>
      <c r="J19">
        <v>117849.96400000001</v>
      </c>
      <c r="K19">
        <v>138395.087</v>
      </c>
      <c r="L19">
        <v>63365.131999999998</v>
      </c>
      <c r="M19">
        <v>116110.735</v>
      </c>
      <c r="N19">
        <v>132176.91800000001</v>
      </c>
      <c r="O19">
        <v>129217.837</v>
      </c>
      <c r="P19">
        <v>85464.758000000002</v>
      </c>
      <c r="Q19">
        <v>84685.152000000002</v>
      </c>
      <c r="R19">
        <v>181259.671</v>
      </c>
      <c r="S19">
        <v>139361.33100000001</v>
      </c>
      <c r="T19">
        <v>91264.187999999995</v>
      </c>
      <c r="U19">
        <v>136526.18799999999</v>
      </c>
      <c r="V19">
        <v>136890.55799999999</v>
      </c>
      <c r="W19">
        <v>121125.349</v>
      </c>
      <c r="X19">
        <v>98644.778000000006</v>
      </c>
      <c r="Y19">
        <v>147837.87899999999</v>
      </c>
      <c r="Z19">
        <v>63743.379000000001</v>
      </c>
      <c r="AA19">
        <v>161342.78700000001</v>
      </c>
      <c r="AB19">
        <v>164379.87599999999</v>
      </c>
      <c r="AC19">
        <v>175183.842</v>
      </c>
      <c r="AD19">
        <v>160532.40100000001</v>
      </c>
      <c r="AE19">
        <v>111302.443</v>
      </c>
      <c r="AF19">
        <v>138784.943</v>
      </c>
      <c r="AG19">
        <v>115277.681</v>
      </c>
      <c r="AH19">
        <v>157007.277</v>
      </c>
    </row>
    <row r="20" spans="1:34" x14ac:dyDescent="0.45">
      <c r="A20" t="s">
        <v>199</v>
      </c>
      <c r="B20" t="s">
        <v>160</v>
      </c>
      <c r="C20" t="s">
        <v>616</v>
      </c>
      <c r="D20" t="s">
        <v>617</v>
      </c>
      <c r="E20" t="str" cm="1">
        <f t="array" ref="E20">IFERROR(INDEX('Eurostat-EPS Mapping'!$G$3:$G$35,MATCH('Eurostat_nrg_bal_c EU27'!B20,'Eurostat-EPS Mapping'!$E$3:$E$35,0),0),"")</f>
        <v>biomass</v>
      </c>
      <c r="F20">
        <v>3763091.7089999998</v>
      </c>
      <c r="G20">
        <v>3794674.11</v>
      </c>
      <c r="H20">
        <v>3749498.8289999999</v>
      </c>
      <c r="I20">
        <v>3710831.358</v>
      </c>
      <c r="J20">
        <v>3557319.4169999999</v>
      </c>
      <c r="K20">
        <v>3787731.6710000001</v>
      </c>
      <c r="L20">
        <v>3762653.3679999998</v>
      </c>
      <c r="M20">
        <v>3433722.4270000001</v>
      </c>
      <c r="N20">
        <v>3643837.554</v>
      </c>
      <c r="O20">
        <v>3351041.4679999999</v>
      </c>
      <c r="P20">
        <v>3292492.858</v>
      </c>
      <c r="Q20">
        <v>3095009.7659999998</v>
      </c>
      <c r="R20">
        <v>2943373.4670000002</v>
      </c>
      <c r="S20">
        <v>2832104.6710000001</v>
      </c>
      <c r="T20">
        <v>2648763.0490000001</v>
      </c>
      <c r="U20">
        <v>2574489.2179999999</v>
      </c>
      <c r="V20">
        <v>2297264.7200000002</v>
      </c>
      <c r="W20">
        <v>2230618.7579999999</v>
      </c>
      <c r="X20">
        <v>2225923.7069999999</v>
      </c>
      <c r="Y20">
        <v>2187978.8859999999</v>
      </c>
      <c r="Z20">
        <v>2202217.253</v>
      </c>
      <c r="AA20">
        <v>2172811.023</v>
      </c>
      <c r="AB20">
        <v>2085259.335</v>
      </c>
      <c r="AC20">
        <v>1957278.4809999999</v>
      </c>
      <c r="AD20">
        <v>1893424.6470000001</v>
      </c>
      <c r="AE20">
        <v>1915024</v>
      </c>
      <c r="AF20">
        <v>1773824</v>
      </c>
      <c r="AG20">
        <v>1761418.311</v>
      </c>
      <c r="AH20">
        <v>1687902</v>
      </c>
    </row>
    <row r="21" spans="1:34" x14ac:dyDescent="0.45">
      <c r="A21" t="s">
        <v>199</v>
      </c>
      <c r="B21" t="s">
        <v>166</v>
      </c>
      <c r="C21" t="s">
        <v>616</v>
      </c>
      <c r="D21" t="s">
        <v>617</v>
      </c>
      <c r="E21" t="str" cm="1">
        <f t="array" ref="E21">IFERROR(INDEX('Eurostat-EPS Mapping'!$G$3:$G$35,MATCH('Eurostat_nrg_bal_c EU27'!B21,'Eurostat-EPS Mapping'!$E$3:$E$35,0),0),"")</f>
        <v>biofuel gasoline</v>
      </c>
      <c r="F21">
        <v>99020.664999999994</v>
      </c>
      <c r="G21">
        <v>94752.347999999998</v>
      </c>
      <c r="H21">
        <v>93790.801999999996</v>
      </c>
      <c r="I21">
        <v>95222.097999999998</v>
      </c>
      <c r="J21">
        <v>91584.941000000006</v>
      </c>
      <c r="K21">
        <v>100839.916</v>
      </c>
      <c r="L21">
        <v>88065.644</v>
      </c>
      <c r="M21">
        <v>76340.106</v>
      </c>
      <c r="N21">
        <v>72342.258000000002</v>
      </c>
      <c r="O21">
        <v>64386.572</v>
      </c>
      <c r="P21">
        <v>53662.392999999996</v>
      </c>
      <c r="Q21">
        <v>36201.732000000004</v>
      </c>
      <c r="R21">
        <v>26585.087</v>
      </c>
      <c r="S21">
        <v>16034.947</v>
      </c>
      <c r="T21">
        <v>13051.341</v>
      </c>
      <c r="U21">
        <v>11055.396000000001</v>
      </c>
      <c r="V21">
        <v>6711</v>
      </c>
      <c r="W21">
        <v>2955.625</v>
      </c>
      <c r="X21">
        <v>2497.5</v>
      </c>
      <c r="Y21">
        <v>2454.3000000000002</v>
      </c>
      <c r="Z21">
        <v>2643.3</v>
      </c>
      <c r="AA21">
        <v>2251.8000000000002</v>
      </c>
      <c r="AB21">
        <v>1628.1</v>
      </c>
      <c r="AC21">
        <v>1026</v>
      </c>
      <c r="AD21">
        <v>1039.5</v>
      </c>
      <c r="AE21">
        <v>764.1</v>
      </c>
      <c r="AF21">
        <v>94.5</v>
      </c>
      <c r="AG21">
        <v>0</v>
      </c>
      <c r="AH21">
        <v>0</v>
      </c>
    </row>
    <row r="22" spans="1:34" x14ac:dyDescent="0.45">
      <c r="A22" t="s">
        <v>199</v>
      </c>
      <c r="B22" t="s">
        <v>170</v>
      </c>
      <c r="C22" t="s">
        <v>616</v>
      </c>
      <c r="D22" t="s">
        <v>617</v>
      </c>
      <c r="E22" t="str" cm="1">
        <f t="array" ref="E22">IFERROR(INDEX('Eurostat-EPS Mapping'!$G$3:$G$35,MATCH('Eurostat_nrg_bal_c EU27'!B22,'Eurostat-EPS Mapping'!$E$3:$E$35,0),0),"")</f>
        <v>biofuel diesel</v>
      </c>
      <c r="F22">
        <v>520080.75799999997</v>
      </c>
      <c r="G22">
        <v>495935.67800000001</v>
      </c>
      <c r="H22">
        <v>439986.842</v>
      </c>
      <c r="I22">
        <v>455431.97</v>
      </c>
      <c r="J22">
        <v>472532.25699999998</v>
      </c>
      <c r="K22">
        <v>396879.64</v>
      </c>
      <c r="L22">
        <v>363221.64199999999</v>
      </c>
      <c r="M22">
        <v>341477.82699999999</v>
      </c>
      <c r="N22">
        <v>363301.685</v>
      </c>
      <c r="O22">
        <v>317297.864</v>
      </c>
      <c r="P22">
        <v>251765.149</v>
      </c>
      <c r="Q22">
        <v>194389.22500000001</v>
      </c>
      <c r="R22">
        <v>138175.821</v>
      </c>
      <c r="S22">
        <v>102435.766</v>
      </c>
      <c r="T22">
        <v>71860.528999999995</v>
      </c>
      <c r="U22">
        <v>47951.938000000002</v>
      </c>
      <c r="V22">
        <v>38432.516000000003</v>
      </c>
      <c r="W22">
        <v>29154.428</v>
      </c>
      <c r="X22">
        <v>23601.773000000001</v>
      </c>
      <c r="Y22">
        <v>15513.893</v>
      </c>
      <c r="Z22">
        <v>13044.084999999999</v>
      </c>
      <c r="AA22">
        <v>14215.502</v>
      </c>
      <c r="AB22">
        <v>11284.362999999999</v>
      </c>
      <c r="AC22">
        <v>7883.6390000000001</v>
      </c>
      <c r="AD22">
        <v>4004.7759999999998</v>
      </c>
      <c r="AE22">
        <v>1047.579</v>
      </c>
      <c r="AF22">
        <v>659.995</v>
      </c>
      <c r="AG22">
        <v>290.86</v>
      </c>
      <c r="AH22">
        <v>261.8</v>
      </c>
    </row>
    <row r="23" spans="1:34" x14ac:dyDescent="0.45">
      <c r="A23" t="s">
        <v>199</v>
      </c>
      <c r="B23" t="s">
        <v>174</v>
      </c>
      <c r="C23" t="s">
        <v>616</v>
      </c>
      <c r="D23" t="s">
        <v>617</v>
      </c>
      <c r="E23" t="str" cm="1">
        <f t="array" ref="E23">IFERROR(INDEX('Eurostat-EPS Mapping'!$G$3:$G$35,MATCH('Eurostat_nrg_bal_c EU27'!B23,'Eurostat-EPS Mapping'!$E$3:$E$35,0),0),"")</f>
        <v/>
      </c>
      <c r="F23">
        <v>301.7</v>
      </c>
      <c r="G23">
        <v>0</v>
      </c>
      <c r="H23">
        <v>0</v>
      </c>
      <c r="I23">
        <v>43.1</v>
      </c>
      <c r="J23">
        <v>0</v>
      </c>
      <c r="K23">
        <v>0</v>
      </c>
      <c r="L23">
        <v>0</v>
      </c>
      <c r="M23">
        <v>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5">
      <c r="A24" t="s">
        <v>199</v>
      </c>
      <c r="B24" t="s">
        <v>176</v>
      </c>
      <c r="C24" t="s">
        <v>616</v>
      </c>
      <c r="D24" t="s">
        <v>617</v>
      </c>
      <c r="E24" t="str" cm="1">
        <f t="array" ref="E24">IFERROR(INDEX('Eurostat-EPS Mapping'!$G$3:$G$35,MATCH('Eurostat_nrg_bal_c EU27'!B24,'Eurostat-EPS Mapping'!$E$3:$E$35,0),0),"")</f>
        <v>biomass</v>
      </c>
      <c r="F24">
        <v>22830.132000000001</v>
      </c>
      <c r="G24">
        <v>18492.394</v>
      </c>
      <c r="H24">
        <v>18146.162</v>
      </c>
      <c r="I24">
        <v>13918.359</v>
      </c>
      <c r="J24">
        <v>12477.37</v>
      </c>
      <c r="K24">
        <v>14052.880999999999</v>
      </c>
      <c r="L24">
        <v>12568.574000000001</v>
      </c>
      <c r="M24">
        <v>13709.83</v>
      </c>
      <c r="N24">
        <v>34007.078999999998</v>
      </c>
      <c r="O24">
        <v>39154.462</v>
      </c>
      <c r="P24">
        <v>35391.944000000003</v>
      </c>
      <c r="Q24">
        <v>51315.093000000001</v>
      </c>
      <c r="R24">
        <v>46114.461000000003</v>
      </c>
      <c r="S24">
        <v>16767.087</v>
      </c>
      <c r="T24">
        <v>4624.1180000000004</v>
      </c>
      <c r="U24">
        <v>2127.098</v>
      </c>
      <c r="V24">
        <v>1229.5350000000001</v>
      </c>
      <c r="W24">
        <v>1056.17</v>
      </c>
      <c r="X24">
        <v>637.63099999999997</v>
      </c>
      <c r="Y24">
        <v>546.40200000000004</v>
      </c>
      <c r="Z24">
        <v>423.62799999999999</v>
      </c>
      <c r="AA24">
        <v>386.13799999999998</v>
      </c>
      <c r="AB24">
        <v>232.49799999999999</v>
      </c>
      <c r="AC24">
        <v>372.81299999999999</v>
      </c>
      <c r="AD24">
        <v>512.75800000000004</v>
      </c>
      <c r="AE24">
        <v>167.6</v>
      </c>
      <c r="AF24">
        <v>75.2</v>
      </c>
      <c r="AG24">
        <v>0</v>
      </c>
      <c r="AH24">
        <v>0</v>
      </c>
    </row>
    <row r="25" spans="1:34" x14ac:dyDescent="0.45">
      <c r="A25" t="s">
        <v>199</v>
      </c>
      <c r="B25" t="s">
        <v>178</v>
      </c>
      <c r="C25" t="s">
        <v>616</v>
      </c>
      <c r="D25" t="s">
        <v>617</v>
      </c>
      <c r="E25" t="str" cm="1">
        <f t="array" ref="E25">IFERROR(INDEX('Eurostat-EPS Mapping'!$G$3:$G$35,MATCH('Eurostat_nrg_bal_c EU27'!B25,'Eurostat-EPS Mapping'!$E$3:$E$35,0),0),"")</f>
        <v>biomass</v>
      </c>
      <c r="F25">
        <v>580325.97900000005</v>
      </c>
      <c r="G25">
        <v>581560.97900000005</v>
      </c>
      <c r="H25">
        <v>569196.48600000003</v>
      </c>
      <c r="I25">
        <v>553159.97600000002</v>
      </c>
      <c r="J25">
        <v>532747.97100000002</v>
      </c>
      <c r="K25">
        <v>497906.60200000001</v>
      </c>
      <c r="L25">
        <v>431651.26199999999</v>
      </c>
      <c r="M25">
        <v>362761.94400000002</v>
      </c>
      <c r="N25">
        <v>292262.92800000001</v>
      </c>
      <c r="O25">
        <v>248187.052</v>
      </c>
      <c r="P25">
        <v>216044.78</v>
      </c>
      <c r="Q25">
        <v>181405.08100000001</v>
      </c>
      <c r="R25">
        <v>127120.61599999999</v>
      </c>
      <c r="S25">
        <v>112199.63400000001</v>
      </c>
      <c r="T25">
        <v>98145.148000000001</v>
      </c>
      <c r="U25">
        <v>94192.462</v>
      </c>
      <c r="V25">
        <v>98368.501999999993</v>
      </c>
      <c r="W25">
        <v>74215.660999999993</v>
      </c>
      <c r="X25">
        <v>57626.741000000002</v>
      </c>
      <c r="Y25">
        <v>45819</v>
      </c>
      <c r="Z25">
        <v>44806</v>
      </c>
      <c r="AA25">
        <v>42991</v>
      </c>
      <c r="AB25">
        <v>36883</v>
      </c>
      <c r="AC25">
        <v>32752</v>
      </c>
      <c r="AD25">
        <v>29063</v>
      </c>
      <c r="AE25">
        <v>27455</v>
      </c>
      <c r="AF25">
        <v>23667</v>
      </c>
      <c r="AG25">
        <v>20411</v>
      </c>
      <c r="AH25">
        <v>19637</v>
      </c>
    </row>
    <row r="26" spans="1:34" x14ac:dyDescent="0.45">
      <c r="A26" t="s">
        <v>199</v>
      </c>
      <c r="B26" t="s">
        <v>180</v>
      </c>
      <c r="C26" t="s">
        <v>616</v>
      </c>
      <c r="D26" t="s">
        <v>617</v>
      </c>
      <c r="E26" t="str" cm="1">
        <f t="array" ref="E26">IFERROR(INDEX('Eurostat-EPS Mapping'!$G$3:$G$35,MATCH('Eurostat_nrg_bal_c EU27'!B26,'Eurostat-EPS Mapping'!$E$3:$E$35,0),0),"")</f>
        <v/>
      </c>
      <c r="F26">
        <v>9097849.307</v>
      </c>
      <c r="G26">
        <v>8845914.1209999993</v>
      </c>
      <c r="H26">
        <v>8543639.5329999998</v>
      </c>
      <c r="I26">
        <v>8402005.5189999994</v>
      </c>
      <c r="J26">
        <v>8143200.0810000002</v>
      </c>
      <c r="K26">
        <v>8109979.5190000003</v>
      </c>
      <c r="L26">
        <v>7652205.6109999996</v>
      </c>
      <c r="M26">
        <v>6909344.7000000002</v>
      </c>
      <c r="N26">
        <v>7050253.2539999997</v>
      </c>
      <c r="O26">
        <v>6366910.557</v>
      </c>
      <c r="P26">
        <v>6097323.2450000001</v>
      </c>
      <c r="Q26">
        <v>5657603.7630000003</v>
      </c>
      <c r="R26">
        <v>5253691.3130000001</v>
      </c>
      <c r="S26">
        <v>4958385.3049999997</v>
      </c>
      <c r="T26">
        <v>4691198.59</v>
      </c>
      <c r="U26">
        <v>4440921.5750000002</v>
      </c>
      <c r="V26">
        <v>4079955.9530000002</v>
      </c>
      <c r="W26">
        <v>4150589.1320000002</v>
      </c>
      <c r="X26">
        <v>4018948.7990000001</v>
      </c>
      <c r="Y26">
        <v>3878013.92</v>
      </c>
      <c r="Z26">
        <v>3861614.1869999999</v>
      </c>
      <c r="AA26">
        <v>3759426.4929999998</v>
      </c>
      <c r="AB26">
        <v>3622005.085</v>
      </c>
      <c r="AC26">
        <v>3455697.9010000001</v>
      </c>
      <c r="AD26">
        <v>3369610.5240000002</v>
      </c>
      <c r="AE26">
        <v>3351336.8160000001</v>
      </c>
      <c r="AF26">
        <v>3161882.5079999999</v>
      </c>
      <c r="AG26">
        <v>3085958.2620000001</v>
      </c>
      <c r="AH26">
        <v>2964369.6949999998</v>
      </c>
    </row>
    <row r="27" spans="1:34" x14ac:dyDescent="0.45">
      <c r="A27" t="s">
        <v>199</v>
      </c>
      <c r="B27" t="s">
        <v>202</v>
      </c>
      <c r="C27" t="s">
        <v>616</v>
      </c>
      <c r="D27" t="s">
        <v>617</v>
      </c>
      <c r="E27" t="str" cm="1">
        <f t="array" ref="E27">IFERROR(INDEX('Eurostat-EPS Mapping'!$G$3:$G$35,MATCH('Eurostat_nrg_bal_c EU27'!B27,'Eurostat-EPS Mapping'!$E$3:$E$35,0),0),"")</f>
        <v/>
      </c>
      <c r="F27">
        <v>1239684.4939999999</v>
      </c>
      <c r="G27">
        <v>1059645.469</v>
      </c>
      <c r="H27">
        <v>1244130.9339999999</v>
      </c>
      <c r="I27">
        <v>1209558.899</v>
      </c>
      <c r="J27">
        <v>1332172.601</v>
      </c>
      <c r="K27">
        <v>1324851.6200000001</v>
      </c>
      <c r="L27">
        <v>1194060.622</v>
      </c>
      <c r="M27">
        <v>1106732.669</v>
      </c>
      <c r="N27">
        <v>1343958.39</v>
      </c>
      <c r="O27">
        <v>1189875.7320000001</v>
      </c>
      <c r="P27">
        <v>1177553.5789999999</v>
      </c>
      <c r="Q27">
        <v>1113548.6270000001</v>
      </c>
      <c r="R27">
        <v>1121087.7790000001</v>
      </c>
      <c r="S27">
        <v>1110062.7830000001</v>
      </c>
      <c r="T27">
        <v>1168999.395</v>
      </c>
      <c r="U27">
        <v>1102493.912</v>
      </c>
      <c r="V27">
        <v>1130841.58</v>
      </c>
      <c r="W27">
        <v>1350209.578</v>
      </c>
      <c r="X27">
        <v>1266359.0430000001</v>
      </c>
      <c r="Y27">
        <v>1233070.7649999999</v>
      </c>
      <c r="Z27">
        <v>1239360.7279999999</v>
      </c>
      <c r="AA27">
        <v>1200270.4569999999</v>
      </c>
      <c r="AB27">
        <v>1182821.5260000001</v>
      </c>
      <c r="AC27">
        <v>1177271.5379999999</v>
      </c>
      <c r="AD27">
        <v>1179343.314</v>
      </c>
      <c r="AE27">
        <v>1142491.004</v>
      </c>
      <c r="AF27">
        <v>1112962.939</v>
      </c>
      <c r="AG27">
        <v>1068805.4580000001</v>
      </c>
      <c r="AH27">
        <v>1025260.333</v>
      </c>
    </row>
    <row r="28" spans="1:34" x14ac:dyDescent="0.45">
      <c r="A28" t="s">
        <v>199</v>
      </c>
      <c r="B28" t="s">
        <v>182</v>
      </c>
      <c r="C28" t="s">
        <v>616</v>
      </c>
      <c r="D28" t="s">
        <v>617</v>
      </c>
      <c r="E28" t="str" cm="1">
        <f t="array" ref="E28">IFERROR(INDEX('Eurostat-EPS Mapping'!$G$3:$G$35,MATCH('Eurostat_nrg_bal_c EU27'!B28,'Eurostat-EPS Mapping'!$E$3:$E$35,0),0),"")</f>
        <v/>
      </c>
      <c r="F28">
        <v>285885.576</v>
      </c>
      <c r="G28">
        <v>285458.22100000002</v>
      </c>
      <c r="H28">
        <v>282570.864</v>
      </c>
      <c r="I28">
        <v>274206.74300000002</v>
      </c>
      <c r="J28">
        <v>260853.489</v>
      </c>
      <c r="K28">
        <v>250762.348</v>
      </c>
      <c r="L28">
        <v>240521.55900000001</v>
      </c>
      <c r="M28">
        <v>243560.83499999999</v>
      </c>
      <c r="N28">
        <v>231033.95</v>
      </c>
      <c r="O28">
        <v>229211.12599999999</v>
      </c>
      <c r="P28">
        <v>235309.86499999999</v>
      </c>
      <c r="Q28">
        <v>235339.8</v>
      </c>
      <c r="R28">
        <v>229702.24900000001</v>
      </c>
      <c r="S28">
        <v>222371.97500000001</v>
      </c>
      <c r="T28">
        <v>222115</v>
      </c>
      <c r="U28">
        <v>218494</v>
      </c>
      <c r="V28">
        <v>192860</v>
      </c>
      <c r="W28">
        <v>186568</v>
      </c>
      <c r="X28">
        <v>192017</v>
      </c>
      <c r="Y28">
        <v>181053</v>
      </c>
      <c r="Z28">
        <v>172405</v>
      </c>
      <c r="AA28">
        <v>161001</v>
      </c>
      <c r="AB28">
        <v>155864</v>
      </c>
      <c r="AC28">
        <v>143966</v>
      </c>
      <c r="AD28">
        <v>142704</v>
      </c>
      <c r="AE28">
        <v>150401</v>
      </c>
      <c r="AF28">
        <v>143189</v>
      </c>
      <c r="AG28">
        <v>131944</v>
      </c>
      <c r="AH28">
        <v>133300</v>
      </c>
    </row>
    <row r="29" spans="1:34" x14ac:dyDescent="0.45">
      <c r="A29" t="s">
        <v>199</v>
      </c>
      <c r="B29" t="s">
        <v>204</v>
      </c>
      <c r="C29" t="s">
        <v>616</v>
      </c>
      <c r="D29" t="s">
        <v>617</v>
      </c>
      <c r="E29" t="str" cm="1">
        <f t="array" ref="E29">IFERROR(INDEX('Eurostat-EPS Mapping'!$G$3:$G$35,MATCH('Eurostat_nrg_bal_c EU27'!B29,'Eurostat-EPS Mapping'!$E$3:$E$35,0),0),"")</f>
        <v/>
      </c>
      <c r="F29">
        <v>1153868.1399999999</v>
      </c>
      <c r="G29">
        <v>1124302.213</v>
      </c>
      <c r="H29">
        <v>960597.94200000004</v>
      </c>
      <c r="I29">
        <v>947538.29500000004</v>
      </c>
      <c r="J29">
        <v>800484.31599999999</v>
      </c>
      <c r="K29">
        <v>754108.29399999999</v>
      </c>
      <c r="L29">
        <v>674858.68599999999</v>
      </c>
      <c r="M29">
        <v>595248.82999999996</v>
      </c>
      <c r="N29">
        <v>503431.70899999997</v>
      </c>
      <c r="O29">
        <v>448400.15100000001</v>
      </c>
      <c r="P29">
        <v>407645.63</v>
      </c>
      <c r="Q29">
        <v>359667.51899999997</v>
      </c>
      <c r="R29">
        <v>283360.35600000003</v>
      </c>
      <c r="S29">
        <v>245139.70199999999</v>
      </c>
      <c r="T29">
        <v>207094.715</v>
      </c>
      <c r="U29">
        <v>155906.33100000001</v>
      </c>
      <c r="V29">
        <v>126225.058</v>
      </c>
      <c r="W29">
        <v>92658.528000000006</v>
      </c>
      <c r="X29">
        <v>76593.56</v>
      </c>
      <c r="Y29">
        <v>48069.485999999997</v>
      </c>
      <c r="Z29">
        <v>37428.167000000001</v>
      </c>
      <c r="AA29">
        <v>24094.451000000001</v>
      </c>
      <c r="AB29">
        <v>15798.431</v>
      </c>
      <c r="AC29">
        <v>13236.778</v>
      </c>
      <c r="AD29">
        <v>11343.679</v>
      </c>
      <c r="AE29">
        <v>7694.6540000000005</v>
      </c>
      <c r="AF29">
        <v>5462.9639999999999</v>
      </c>
      <c r="AG29">
        <v>3907.7640000000001</v>
      </c>
      <c r="AH29">
        <v>2769.3789999999999</v>
      </c>
    </row>
    <row r="30" spans="1:34" x14ac:dyDescent="0.45">
      <c r="A30" t="s">
        <v>199</v>
      </c>
      <c r="B30" t="s">
        <v>184</v>
      </c>
      <c r="C30" t="s">
        <v>616</v>
      </c>
      <c r="D30" t="s">
        <v>617</v>
      </c>
      <c r="E30" t="str" cm="1">
        <f t="array" ref="E30">IFERROR(INDEX('Eurostat-EPS Mapping'!$G$3:$G$35,MATCH('Eurostat_nrg_bal_c EU27'!B30,'Eurostat-EPS Mapping'!$E$3:$E$35,0),0),"")</f>
        <v/>
      </c>
      <c r="F30">
        <v>181130.91099999999</v>
      </c>
      <c r="G30">
        <v>191310.592</v>
      </c>
      <c r="H30">
        <v>183254.48499999999</v>
      </c>
      <c r="I30">
        <v>180793.049</v>
      </c>
      <c r="J30">
        <v>173678.29500000001</v>
      </c>
      <c r="K30">
        <v>157197.56400000001</v>
      </c>
      <c r="L30">
        <v>137163.23000000001</v>
      </c>
      <c r="M30">
        <v>91999.648000000001</v>
      </c>
      <c r="N30">
        <v>75452.164999999994</v>
      </c>
      <c r="O30">
        <v>56287.453000000001</v>
      </c>
      <c r="P30">
        <v>46732.955999999998</v>
      </c>
      <c r="Q30">
        <v>39912.091</v>
      </c>
      <c r="R30">
        <v>34824.084000000003</v>
      </c>
      <c r="S30">
        <v>30642.575000000001</v>
      </c>
      <c r="T30">
        <v>28149.027999999998</v>
      </c>
      <c r="U30">
        <v>26831.541000000001</v>
      </c>
      <c r="V30">
        <v>23326.771000000001</v>
      </c>
      <c r="W30">
        <v>21561.111000000001</v>
      </c>
      <c r="X30">
        <v>19812.921999999999</v>
      </c>
      <c r="Y30">
        <v>17508.650000000001</v>
      </c>
      <c r="Z30">
        <v>16081.227999999999</v>
      </c>
      <c r="AA30">
        <v>14663.290999999999</v>
      </c>
      <c r="AB30">
        <v>12361.455</v>
      </c>
      <c r="AC30">
        <v>11412.746999999999</v>
      </c>
      <c r="AD30">
        <v>9309.9189999999999</v>
      </c>
      <c r="AE30">
        <v>8548.5149999999994</v>
      </c>
      <c r="AF30">
        <v>7910.39</v>
      </c>
      <c r="AG30">
        <v>7134.3059999999996</v>
      </c>
      <c r="AH30">
        <v>6359.41</v>
      </c>
    </row>
    <row r="31" spans="1:34" x14ac:dyDescent="0.45">
      <c r="A31" t="s">
        <v>199</v>
      </c>
      <c r="B31" t="s">
        <v>206</v>
      </c>
      <c r="C31" t="s">
        <v>616</v>
      </c>
      <c r="D31" t="s">
        <v>617</v>
      </c>
      <c r="E31" t="str" cm="1">
        <f t="array" ref="E31">IFERROR(INDEX('Eurostat-EPS Mapping'!$G$3:$G$35,MATCH('Eurostat_nrg_bal_c EU27'!B31,'Eurostat-EPS Mapping'!$E$3:$E$35,0),0),"")</f>
        <v/>
      </c>
      <c r="F31">
        <v>396414.049</v>
      </c>
      <c r="G31">
        <v>367365.5</v>
      </c>
      <c r="H31">
        <v>343638.82900000003</v>
      </c>
      <c r="I31">
        <v>342952.196</v>
      </c>
      <c r="J31">
        <v>319370.45699999999</v>
      </c>
      <c r="K31">
        <v>285604.19099999999</v>
      </c>
      <c r="L31">
        <v>239046.636</v>
      </c>
      <c r="M31">
        <v>163186.29199999999</v>
      </c>
      <c r="N31">
        <v>80866.308000000005</v>
      </c>
      <c r="O31">
        <v>50403.531999999999</v>
      </c>
      <c r="P31">
        <v>26717.306</v>
      </c>
      <c r="Q31">
        <v>13559.462</v>
      </c>
      <c r="R31">
        <v>8962.0920000000006</v>
      </c>
      <c r="S31">
        <v>5251.2780000000002</v>
      </c>
      <c r="T31">
        <v>2487.288</v>
      </c>
      <c r="U31">
        <v>1495.2049999999999</v>
      </c>
      <c r="V31">
        <v>958.45</v>
      </c>
      <c r="W31">
        <v>649.80799999999999</v>
      </c>
      <c r="X31">
        <v>407.59199999999998</v>
      </c>
      <c r="Y31">
        <v>313.06099999999998</v>
      </c>
      <c r="Z31">
        <v>303.584</v>
      </c>
      <c r="AA31">
        <v>221.184</v>
      </c>
      <c r="AB31">
        <v>184.608</v>
      </c>
      <c r="AC31">
        <v>165.45599999999999</v>
      </c>
      <c r="AD31">
        <v>137.05600000000001</v>
      </c>
      <c r="AE31">
        <v>112.363</v>
      </c>
      <c r="AF31">
        <v>101.196</v>
      </c>
      <c r="AG31">
        <v>68.94</v>
      </c>
      <c r="AH31">
        <v>57.15</v>
      </c>
    </row>
    <row r="32" spans="1:34" x14ac:dyDescent="0.45">
      <c r="A32" t="s">
        <v>199</v>
      </c>
      <c r="B32" t="s">
        <v>208</v>
      </c>
      <c r="C32" t="s">
        <v>616</v>
      </c>
      <c r="D32" t="s">
        <v>617</v>
      </c>
      <c r="E32" t="str" cm="1">
        <f t="array" ref="E32">IFERROR(INDEX('Eurostat-EPS Mapping'!$G$3:$G$35,MATCH('Eurostat_nrg_bal_c EU27'!B32,'Eurostat-EPS Mapping'!$E$3:$E$35,0),0),"")</f>
        <v/>
      </c>
      <c r="F32">
        <v>1727.748</v>
      </c>
      <c r="G32">
        <v>1878.164</v>
      </c>
      <c r="H32">
        <v>1802.02</v>
      </c>
      <c r="I32">
        <v>1754.8019999999999</v>
      </c>
      <c r="J32">
        <v>1729.9190000000001</v>
      </c>
      <c r="K32">
        <v>1488.866</v>
      </c>
      <c r="L32">
        <v>1648.761</v>
      </c>
      <c r="M32">
        <v>1718.201</v>
      </c>
      <c r="N32">
        <v>1715.029</v>
      </c>
      <c r="O32">
        <v>1613.509</v>
      </c>
      <c r="P32">
        <v>1674.4280000000001</v>
      </c>
      <c r="Q32">
        <v>1675.0509999999999</v>
      </c>
      <c r="R32">
        <v>1671.354</v>
      </c>
      <c r="S32">
        <v>1731.222</v>
      </c>
      <c r="T32">
        <v>1692.634</v>
      </c>
      <c r="U32">
        <v>1765.325</v>
      </c>
      <c r="V32">
        <v>1779.9590000000001</v>
      </c>
      <c r="W32">
        <v>1745.759</v>
      </c>
      <c r="X32">
        <v>1826.3050000000001</v>
      </c>
      <c r="Y32">
        <v>1853.9749999999999</v>
      </c>
      <c r="Z32">
        <v>1878.095</v>
      </c>
      <c r="AA32">
        <v>1834.25</v>
      </c>
      <c r="AB32">
        <v>1766.3440000000001</v>
      </c>
      <c r="AC32">
        <v>1826.6980000000001</v>
      </c>
      <c r="AD32">
        <v>1804.982</v>
      </c>
      <c r="AE32">
        <v>1779.278</v>
      </c>
      <c r="AF32">
        <v>1858.421</v>
      </c>
      <c r="AG32">
        <v>1862.2619999999999</v>
      </c>
      <c r="AH32">
        <v>1809.623</v>
      </c>
    </row>
    <row r="33" spans="1:34" x14ac:dyDescent="0.45">
      <c r="A33" t="s">
        <v>199</v>
      </c>
      <c r="B33" t="s">
        <v>210</v>
      </c>
      <c r="C33" t="s">
        <v>616</v>
      </c>
      <c r="D33" t="s">
        <v>617</v>
      </c>
      <c r="E33" t="str" cm="1">
        <f t="array" ref="E33">IFERROR(INDEX('Eurostat-EPS Mapping'!$G$3:$G$35,MATCH('Eurostat_nrg_bal_c EU27'!B33,'Eurostat-EPS Mapping'!$E$3:$E$35,0),0),"")</f>
        <v/>
      </c>
      <c r="F33">
        <v>479161.65500000003</v>
      </c>
      <c r="G33">
        <v>451361.13900000002</v>
      </c>
      <c r="H33">
        <v>287437.45600000001</v>
      </c>
      <c r="I33">
        <v>255331.372</v>
      </c>
      <c r="J33">
        <v>231973.785</v>
      </c>
      <c r="K33">
        <v>194789.454</v>
      </c>
      <c r="L33">
        <v>178490.76199999999</v>
      </c>
      <c r="M33">
        <v>156127.79800000001</v>
      </c>
      <c r="N33">
        <v>98361.425000000003</v>
      </c>
      <c r="O33">
        <v>79068.698000000004</v>
      </c>
      <c r="P33">
        <v>63390.146000000001</v>
      </c>
      <c r="Q33">
        <v>47428.103999999999</v>
      </c>
      <c r="R33">
        <v>35855.091999999997</v>
      </c>
      <c r="S33">
        <v>26330.135999999999</v>
      </c>
      <c r="T33">
        <v>17528.809000000001</v>
      </c>
      <c r="U33">
        <v>11675.289000000001</v>
      </c>
      <c r="V33">
        <v>3977.1759999999999</v>
      </c>
      <c r="W33">
        <v>3743.2020000000002</v>
      </c>
      <c r="X33">
        <v>3567.3879999999999</v>
      </c>
      <c r="Y33">
        <v>3429.5030000000002</v>
      </c>
      <c r="Z33">
        <v>3284.1190000000001</v>
      </c>
      <c r="AA33">
        <v>3080.3969999999999</v>
      </c>
      <c r="AB33">
        <v>2895.4250000000002</v>
      </c>
      <c r="AC33">
        <v>2779.7489999999998</v>
      </c>
      <c r="AD33">
        <v>2635.893</v>
      </c>
      <c r="AE33">
        <v>2533.723</v>
      </c>
      <c r="AF33">
        <v>2341.9029999999998</v>
      </c>
      <c r="AG33">
        <v>2220.3609999999999</v>
      </c>
      <c r="AH33">
        <v>2267</v>
      </c>
    </row>
    <row r="34" spans="1:34" x14ac:dyDescent="0.45">
      <c r="A34" t="s">
        <v>199</v>
      </c>
      <c r="B34" t="s">
        <v>186</v>
      </c>
      <c r="C34" t="s">
        <v>616</v>
      </c>
      <c r="D34" t="s">
        <v>617</v>
      </c>
      <c r="E34" t="str" cm="1">
        <f t="array" ref="E34">IFERROR(INDEX('Eurostat-EPS Mapping'!$G$3:$G$35,MATCH('Eurostat_nrg_bal_c EU27'!B34,'Eurostat-EPS Mapping'!$E$3:$E$35,0),0),"")</f>
        <v/>
      </c>
      <c r="F34">
        <v>200842.38500000001</v>
      </c>
      <c r="G34">
        <v>173628.83499999999</v>
      </c>
      <c r="H34">
        <v>151945.538</v>
      </c>
      <c r="I34">
        <v>176524.38399999999</v>
      </c>
      <c r="J34">
        <v>178058.595</v>
      </c>
      <c r="K34">
        <v>182547.9</v>
      </c>
      <c r="L34">
        <v>167284.4</v>
      </c>
      <c r="M34">
        <v>166732.6</v>
      </c>
      <c r="N34">
        <v>161397</v>
      </c>
      <c r="O34">
        <v>134451</v>
      </c>
      <c r="P34">
        <v>142957.79</v>
      </c>
      <c r="Q34">
        <v>148465.856</v>
      </c>
      <c r="R34">
        <v>125022.65</v>
      </c>
      <c r="S34">
        <v>129422.17</v>
      </c>
      <c r="T34">
        <v>124117.91</v>
      </c>
      <c r="U34">
        <v>132092.04</v>
      </c>
      <c r="V34">
        <v>111104</v>
      </c>
      <c r="W34">
        <v>106186.86</v>
      </c>
      <c r="X34">
        <v>108334.026</v>
      </c>
      <c r="Y34">
        <v>97828.797999999995</v>
      </c>
      <c r="Z34">
        <v>112824.128</v>
      </c>
      <c r="AA34">
        <v>130597.64</v>
      </c>
      <c r="AB34">
        <v>133852.74</v>
      </c>
      <c r="AC34">
        <v>122372.14</v>
      </c>
      <c r="AD34">
        <v>130770</v>
      </c>
      <c r="AE34">
        <v>134235</v>
      </c>
      <c r="AF34">
        <v>169641</v>
      </c>
      <c r="AG34">
        <v>176508</v>
      </c>
      <c r="AH34">
        <v>202374</v>
      </c>
    </row>
    <row r="35" spans="1:34" x14ac:dyDescent="0.45">
      <c r="A35" t="s">
        <v>199</v>
      </c>
      <c r="B35" t="s">
        <v>188</v>
      </c>
      <c r="C35" t="s">
        <v>616</v>
      </c>
      <c r="D35" t="s">
        <v>617</v>
      </c>
      <c r="E35" t="str" cm="1">
        <f t="array" ref="E35">IFERROR(INDEX('Eurostat-EPS Mapping'!$G$3:$G$35,MATCH('Eurostat_nrg_bal_c EU27'!B35,'Eurostat-EPS Mapping'!$E$3:$E$35,0),0),"")</f>
        <v/>
      </c>
      <c r="F35">
        <v>26575772.477000002</v>
      </c>
      <c r="G35">
        <v>26860633.489999998</v>
      </c>
      <c r="H35">
        <v>26906108.66</v>
      </c>
      <c r="I35">
        <v>27574728.772999998</v>
      </c>
      <c r="J35">
        <v>28226251.392000001</v>
      </c>
      <c r="K35">
        <v>28924799.868999999</v>
      </c>
      <c r="L35">
        <v>28890522.653999999</v>
      </c>
      <c r="M35">
        <v>28617197.296999998</v>
      </c>
      <c r="N35">
        <v>29151306.000999998</v>
      </c>
      <c r="O35">
        <v>28024377.421999998</v>
      </c>
      <c r="P35">
        <v>29257863.451000001</v>
      </c>
      <c r="Q35">
        <v>28890115.702</v>
      </c>
      <c r="R35">
        <v>29456520.537999999</v>
      </c>
      <c r="S35">
        <v>29434869.039000001</v>
      </c>
      <c r="T35">
        <v>29718154.807999998</v>
      </c>
      <c r="U35">
        <v>29066397.129000001</v>
      </c>
      <c r="V35">
        <v>28865612.039000001</v>
      </c>
      <c r="W35">
        <v>28682172.221999999</v>
      </c>
      <c r="X35">
        <v>28289716.384</v>
      </c>
      <c r="Y35">
        <v>28270334.048999999</v>
      </c>
      <c r="Z35">
        <v>28652518.995000001</v>
      </c>
      <c r="AA35">
        <v>29945154.306000002</v>
      </c>
      <c r="AB35">
        <v>30251277.853999998</v>
      </c>
      <c r="AC35">
        <v>29521588.827</v>
      </c>
      <c r="AD35">
        <v>29159421.125</v>
      </c>
      <c r="AE35">
        <v>29690448.050999999</v>
      </c>
      <c r="AF35">
        <v>29864095.157000002</v>
      </c>
      <c r="AG35">
        <v>30376958.68</v>
      </c>
      <c r="AH35">
        <v>31014655.451000001</v>
      </c>
    </row>
    <row r="36" spans="1:34" x14ac:dyDescent="0.45">
      <c r="A36" t="s">
        <v>199</v>
      </c>
      <c r="B36" t="s">
        <v>190</v>
      </c>
      <c r="C36" t="s">
        <v>616</v>
      </c>
      <c r="D36" t="s">
        <v>617</v>
      </c>
      <c r="E36" t="str" cm="1">
        <f t="array" ref="E36">IFERROR(INDEX('Eurostat-EPS Mapping'!$G$3:$G$35,MATCH('Eurostat_nrg_bal_c EU27'!B36,'Eurostat-EPS Mapping'!$E$3:$E$35,0),0),"")</f>
        <v/>
      </c>
      <c r="F36">
        <v>182939.82199999999</v>
      </c>
      <c r="G36">
        <v>168411.524</v>
      </c>
      <c r="H36">
        <v>178440.239</v>
      </c>
      <c r="I36">
        <v>164458.215</v>
      </c>
      <c r="J36">
        <v>159328.834</v>
      </c>
      <c r="K36">
        <v>151234.58600000001</v>
      </c>
      <c r="L36">
        <v>155659.29800000001</v>
      </c>
      <c r="M36">
        <v>155883.20600000001</v>
      </c>
      <c r="N36">
        <v>139934.69899999999</v>
      </c>
      <c r="O36">
        <v>123875.781</v>
      </c>
      <c r="P36">
        <v>97524.448000000004</v>
      </c>
      <c r="Q36">
        <v>66560.180999999997</v>
      </c>
      <c r="R36">
        <v>58597.114000000001</v>
      </c>
      <c r="S36">
        <v>52577.764000000003</v>
      </c>
      <c r="T36">
        <v>58120.387999999999</v>
      </c>
      <c r="U36">
        <v>52951.430999999997</v>
      </c>
      <c r="V36">
        <v>106744.64599999999</v>
      </c>
      <c r="W36">
        <v>116474.715</v>
      </c>
      <c r="X36">
        <v>98795.441999999995</v>
      </c>
      <c r="Y36">
        <v>92263</v>
      </c>
      <c r="Z36">
        <v>108005</v>
      </c>
      <c r="AA36">
        <v>118509</v>
      </c>
      <c r="AB36">
        <v>118612</v>
      </c>
      <c r="AC36">
        <v>124544</v>
      </c>
      <c r="AD36">
        <v>104941</v>
      </c>
      <c r="AE36">
        <v>90063</v>
      </c>
      <c r="AF36">
        <v>94731</v>
      </c>
      <c r="AG36">
        <v>77443</v>
      </c>
      <c r="AH36">
        <v>72986</v>
      </c>
    </row>
    <row r="37" spans="1:34" x14ac:dyDescent="0.45">
      <c r="A37" t="s">
        <v>199</v>
      </c>
      <c r="B37" t="s">
        <v>192</v>
      </c>
      <c r="C37" t="s">
        <v>616</v>
      </c>
      <c r="D37" t="s">
        <v>617</v>
      </c>
      <c r="E37" t="str" cm="1">
        <f t="array" ref="E37">IFERROR(INDEX('Eurostat-EPS Mapping'!$G$3:$G$35,MATCH('Eurostat_nrg_bal_c EU27'!B37,'Eurostat-EPS Mapping'!$E$3:$E$35,0),0),"")</f>
        <v>municipal solid waste</v>
      </c>
      <c r="F37">
        <v>556296.88600000006</v>
      </c>
      <c r="G37">
        <v>548018.69499999995</v>
      </c>
      <c r="H37">
        <v>548468.79</v>
      </c>
      <c r="I37">
        <v>509097.90700000001</v>
      </c>
      <c r="J37">
        <v>500680.47399999999</v>
      </c>
      <c r="K37">
        <v>481618.36700000003</v>
      </c>
      <c r="L37">
        <v>465787.29200000002</v>
      </c>
      <c r="M37">
        <v>462955.23800000001</v>
      </c>
      <c r="N37">
        <v>440423.38900000002</v>
      </c>
      <c r="O37">
        <v>413836.962</v>
      </c>
      <c r="P37">
        <v>380979.44099999999</v>
      </c>
      <c r="Q37">
        <v>350472.67300000001</v>
      </c>
      <c r="R37">
        <v>331217.326</v>
      </c>
      <c r="S37">
        <v>300796.402</v>
      </c>
      <c r="T37">
        <v>274442.277</v>
      </c>
      <c r="U37">
        <v>253422.492</v>
      </c>
      <c r="V37">
        <v>264905.57799999998</v>
      </c>
      <c r="W37">
        <v>271858.95299999998</v>
      </c>
      <c r="X37">
        <v>245724.38399999999</v>
      </c>
      <c r="Y37">
        <v>232559</v>
      </c>
      <c r="Z37">
        <v>235549</v>
      </c>
      <c r="AA37">
        <v>240431</v>
      </c>
      <c r="AB37">
        <v>233525</v>
      </c>
      <c r="AC37">
        <v>230008</v>
      </c>
      <c r="AD37">
        <v>198574</v>
      </c>
      <c r="AE37">
        <v>182224</v>
      </c>
      <c r="AF37">
        <v>183310</v>
      </c>
      <c r="AG37">
        <v>163982</v>
      </c>
      <c r="AH37">
        <v>155929</v>
      </c>
    </row>
    <row r="38" spans="1:34" x14ac:dyDescent="0.45">
      <c r="A38" t="s">
        <v>199</v>
      </c>
      <c r="B38" t="s">
        <v>194</v>
      </c>
      <c r="C38" t="s">
        <v>616</v>
      </c>
      <c r="D38" t="s">
        <v>617</v>
      </c>
      <c r="E38" t="str" cm="1">
        <f t="array" ref="E38">IFERROR(INDEX('Eurostat-EPS Mapping'!$G$3:$G$35,MATCH('Eurostat_nrg_bal_c EU27'!B38,'Eurostat-EPS Mapping'!$E$3:$E$35,0),0),"")</f>
        <v>municipal solid waste</v>
      </c>
      <c r="F38">
        <v>374325.79</v>
      </c>
      <c r="G38">
        <v>379177.31400000001</v>
      </c>
      <c r="H38">
        <v>369587.886</v>
      </c>
      <c r="I38">
        <v>361263.30099999998</v>
      </c>
      <c r="J38">
        <v>356275.25799999997</v>
      </c>
      <c r="K38">
        <v>343766.46500000003</v>
      </c>
      <c r="L38">
        <v>328254.86499999999</v>
      </c>
      <c r="M38">
        <v>322714.29499999998</v>
      </c>
      <c r="N38">
        <v>309682.76899999997</v>
      </c>
      <c r="O38">
        <v>291982.93400000001</v>
      </c>
      <c r="P38">
        <v>288942.21299999999</v>
      </c>
      <c r="Q38">
        <v>288152.21500000003</v>
      </c>
      <c r="R38">
        <v>256858.853</v>
      </c>
      <c r="S38">
        <v>237313.52799999999</v>
      </c>
      <c r="T38">
        <v>206687.53599999999</v>
      </c>
      <c r="U38">
        <v>192443.859</v>
      </c>
      <c r="V38">
        <v>157980.68799999999</v>
      </c>
      <c r="W38">
        <v>155452.50399999999</v>
      </c>
      <c r="X38">
        <v>148077.636</v>
      </c>
      <c r="Y38">
        <v>140403</v>
      </c>
      <c r="Z38">
        <v>127739</v>
      </c>
      <c r="AA38">
        <v>121606</v>
      </c>
      <c r="AB38">
        <v>115026</v>
      </c>
      <c r="AC38">
        <v>105726</v>
      </c>
      <c r="AD38">
        <v>94287</v>
      </c>
      <c r="AE38">
        <v>93318</v>
      </c>
      <c r="AF38">
        <v>89735</v>
      </c>
      <c r="AG38">
        <v>87895</v>
      </c>
      <c r="AH38">
        <v>84746</v>
      </c>
    </row>
    <row r="39" spans="1:34" x14ac:dyDescent="0.45">
      <c r="A39" t="s">
        <v>199</v>
      </c>
      <c r="B39" t="s">
        <v>196</v>
      </c>
      <c r="C39" t="s">
        <v>616</v>
      </c>
      <c r="D39" t="s">
        <v>617</v>
      </c>
      <c r="E39" t="str" cm="1">
        <f t="array" ref="E39">IFERROR(INDEX('Eurostat-EPS Mapping'!$G$3:$G$35,MATCH('Eurostat_nrg_bal_c EU27'!B39,'Eurostat-EPS Mapping'!$E$3:$E$35,0),0),"")</f>
        <v/>
      </c>
      <c r="F39">
        <v>373357.06400000001</v>
      </c>
      <c r="G39">
        <v>379607.17099999997</v>
      </c>
      <c r="H39">
        <v>370028.55099999998</v>
      </c>
      <c r="I39">
        <v>344639.69199999998</v>
      </c>
      <c r="J39">
        <v>341351.64</v>
      </c>
      <c r="K39">
        <v>330383.78100000002</v>
      </c>
      <c r="L39">
        <v>310127.99400000001</v>
      </c>
      <c r="M39">
        <v>307072.03200000001</v>
      </c>
      <c r="N39">
        <v>300488.69</v>
      </c>
      <c r="O39">
        <v>289961.18099999998</v>
      </c>
      <c r="P39">
        <v>283454.99300000002</v>
      </c>
      <c r="Q39">
        <v>283912.49200000003</v>
      </c>
      <c r="R39">
        <v>272620.212</v>
      </c>
      <c r="S39">
        <v>248218.63800000001</v>
      </c>
      <c r="T39">
        <v>216321.889</v>
      </c>
      <c r="U39">
        <v>200471.06099999999</v>
      </c>
      <c r="V39">
        <v>158160.932</v>
      </c>
      <c r="W39">
        <v>155384.23800000001</v>
      </c>
      <c r="X39">
        <v>146928.94200000001</v>
      </c>
      <c r="Y39">
        <v>140296</v>
      </c>
      <c r="Z39">
        <v>127544</v>
      </c>
      <c r="AA39">
        <v>121922</v>
      </c>
      <c r="AB39">
        <v>114913</v>
      </c>
      <c r="AC39">
        <v>105464</v>
      </c>
      <c r="AD39">
        <v>93633</v>
      </c>
      <c r="AE39">
        <v>92161</v>
      </c>
      <c r="AF39">
        <v>88579</v>
      </c>
      <c r="AG39">
        <v>86539</v>
      </c>
      <c r="AH39">
        <v>82943</v>
      </c>
    </row>
    <row r="40" spans="1:34" x14ac:dyDescent="0.45">
      <c r="A40" t="s">
        <v>198</v>
      </c>
      <c r="B40" t="s">
        <v>77</v>
      </c>
      <c r="C40" t="s">
        <v>616</v>
      </c>
      <c r="D40" t="s">
        <v>617</v>
      </c>
      <c r="E40" t="str" cm="1">
        <f t="array" ref="E40">IFERROR(INDEX('Eurostat-EPS Mapping'!$G$3:$G$35,MATCH('Eurostat_nrg_bal_c EU27'!B40,'Eurostat-EPS Mapping'!$E$3:$E$35,0),0),"")</f>
        <v/>
      </c>
      <c r="F40">
        <v>881260.99</v>
      </c>
      <c r="G40">
        <v>768614.53300000005</v>
      </c>
      <c r="H40">
        <v>718552.397</v>
      </c>
      <c r="I40">
        <v>684477.50399999996</v>
      </c>
      <c r="J40">
        <v>715315.84100000001</v>
      </c>
      <c r="K40">
        <v>628361.13399999996</v>
      </c>
      <c r="L40">
        <v>639099.56400000001</v>
      </c>
      <c r="M40">
        <v>597097.58799999999</v>
      </c>
      <c r="N40">
        <v>503854.728</v>
      </c>
      <c r="O40">
        <v>395488.24900000001</v>
      </c>
      <c r="P40">
        <v>346824.54200000002</v>
      </c>
      <c r="Q40">
        <v>301257.717</v>
      </c>
      <c r="R40">
        <v>261983.90700000001</v>
      </c>
      <c r="S40">
        <v>193593.655</v>
      </c>
      <c r="T40">
        <v>126683.25199999999</v>
      </c>
      <c r="U40">
        <v>101128.197</v>
      </c>
      <c r="V40">
        <v>74545.053</v>
      </c>
      <c r="W40">
        <v>57175.188000000002</v>
      </c>
      <c r="X40">
        <v>50824.377999999997</v>
      </c>
      <c r="Y40">
        <v>40523.921000000002</v>
      </c>
      <c r="Z40">
        <v>37612.173999999999</v>
      </c>
      <c r="AA40">
        <v>34105.449000000001</v>
      </c>
      <c r="AB40">
        <v>28334.824000000001</v>
      </c>
      <c r="AC40">
        <v>27554.62</v>
      </c>
      <c r="AD40">
        <v>24843.431</v>
      </c>
      <c r="AE40">
        <v>22664.316999999999</v>
      </c>
      <c r="AF40">
        <v>19422.278999999999</v>
      </c>
      <c r="AG40">
        <v>18499.504000000001</v>
      </c>
      <c r="AH40">
        <v>17024.728999999999</v>
      </c>
    </row>
    <row r="41" spans="1:34" x14ac:dyDescent="0.45">
      <c r="A41" t="s">
        <v>198</v>
      </c>
      <c r="B41" t="s">
        <v>79</v>
      </c>
      <c r="C41" t="s">
        <v>616</v>
      </c>
      <c r="D41" t="s">
        <v>617</v>
      </c>
      <c r="E41" t="str" cm="1">
        <f t="array" ref="E41">IFERROR(INDEX('Eurostat-EPS Mapping'!$G$3:$G$35,MATCH('Eurostat_nrg_bal_c EU27'!B41,'Eurostat-EPS Mapping'!$E$3:$E$35,0),0),"")</f>
        <v/>
      </c>
      <c r="F41">
        <v>4383429.0599999996</v>
      </c>
      <c r="G41">
        <v>4579593.2879999997</v>
      </c>
      <c r="H41">
        <v>4568294.8190000001</v>
      </c>
      <c r="I41">
        <v>4723287.5180000002</v>
      </c>
      <c r="J41">
        <v>4819061.3339999998</v>
      </c>
      <c r="K41">
        <v>4808085.41</v>
      </c>
      <c r="L41">
        <v>4899180.2510000002</v>
      </c>
      <c r="M41">
        <v>4967428.1430000002</v>
      </c>
      <c r="N41">
        <v>4771527.97</v>
      </c>
      <c r="O41">
        <v>4324732.41</v>
      </c>
      <c r="P41">
        <v>5405592.8260000004</v>
      </c>
      <c r="Q41">
        <v>5495004.3870000001</v>
      </c>
      <c r="R41">
        <v>5488807.3320000004</v>
      </c>
      <c r="S41">
        <v>5068891.9689999996</v>
      </c>
      <c r="T41">
        <v>5336197.8499999996</v>
      </c>
      <c r="U41">
        <v>4992312.3459999999</v>
      </c>
      <c r="V41">
        <v>4821256.4740000004</v>
      </c>
      <c r="W41">
        <v>4774849.3890000004</v>
      </c>
      <c r="X41">
        <v>4612092.3880000003</v>
      </c>
      <c r="Y41">
        <v>4164066.26</v>
      </c>
      <c r="Z41">
        <v>4361630.0449999999</v>
      </c>
      <c r="AA41">
        <v>4347111.9210000001</v>
      </c>
      <c r="AB41">
        <v>4300733.1140000001</v>
      </c>
      <c r="AC41">
        <v>4296511.5590000004</v>
      </c>
      <c r="AD41">
        <v>4083763.6540000001</v>
      </c>
      <c r="AE41">
        <v>3842388.2480000001</v>
      </c>
      <c r="AF41">
        <v>4459857.16</v>
      </c>
      <c r="AG41">
        <v>4621070.7910000002</v>
      </c>
      <c r="AH41">
        <v>4624581.6189999999</v>
      </c>
    </row>
    <row r="42" spans="1:34" x14ac:dyDescent="0.45">
      <c r="A42" t="s">
        <v>198</v>
      </c>
      <c r="B42" t="s">
        <v>81</v>
      </c>
      <c r="C42" t="s">
        <v>616</v>
      </c>
      <c r="D42" t="s">
        <v>617</v>
      </c>
      <c r="E42" t="str" cm="1">
        <f t="array" ref="E42">IFERROR(INDEX('Eurostat-EPS Mapping'!$G$3:$G$35,MATCH('Eurostat_nrg_bal_c EU27'!B42,'Eurostat-EPS Mapping'!$E$3:$E$35,0),0),"")</f>
        <v>hard coal</v>
      </c>
      <c r="F42">
        <v>114627.702</v>
      </c>
      <c r="G42">
        <v>102205.599</v>
      </c>
      <c r="H42">
        <v>92910.97</v>
      </c>
      <c r="I42">
        <v>137510.03099999999</v>
      </c>
      <c r="J42">
        <v>140159.85200000001</v>
      </c>
      <c r="K42">
        <v>156504.74299999999</v>
      </c>
      <c r="L42">
        <v>177046.21599999999</v>
      </c>
      <c r="M42">
        <v>197282.307</v>
      </c>
      <c r="N42">
        <v>125883.37300000001</v>
      </c>
      <c r="O42">
        <v>120472.992</v>
      </c>
      <c r="P42">
        <v>164737.516</v>
      </c>
      <c r="Q42">
        <v>129131.01700000001</v>
      </c>
      <c r="R42">
        <v>97519.933999999994</v>
      </c>
      <c r="S42">
        <v>119570.284</v>
      </c>
      <c r="T42">
        <v>123341.72500000001</v>
      </c>
      <c r="U42">
        <v>90357.805999999997</v>
      </c>
      <c r="V42">
        <v>36555.313999999998</v>
      </c>
      <c r="W42">
        <v>4055.674</v>
      </c>
      <c r="X42">
        <v>4136.1279999999997</v>
      </c>
      <c r="Y42">
        <v>3561.221</v>
      </c>
      <c r="Z42">
        <v>3699.19</v>
      </c>
      <c r="AA42">
        <v>2838.723</v>
      </c>
      <c r="AB42">
        <v>5408.4970000000003</v>
      </c>
      <c r="AC42">
        <v>4421.2969999999996</v>
      </c>
      <c r="AD42">
        <v>5138.3100000000004</v>
      </c>
      <c r="AE42">
        <v>8461.1759999999995</v>
      </c>
      <c r="AF42">
        <v>8844.491</v>
      </c>
      <c r="AG42">
        <v>7492.7110000000002</v>
      </c>
      <c r="AH42">
        <v>8858.1110000000008</v>
      </c>
    </row>
    <row r="43" spans="1:34" x14ac:dyDescent="0.45">
      <c r="A43" t="s">
        <v>198</v>
      </c>
      <c r="B43" t="s">
        <v>83</v>
      </c>
      <c r="C43" t="s">
        <v>616</v>
      </c>
      <c r="D43" t="s">
        <v>617</v>
      </c>
      <c r="E43" t="str" cm="1">
        <f t="array" ref="E43">IFERROR(INDEX('Eurostat-EPS Mapping'!$G$3:$G$35,MATCH('Eurostat_nrg_bal_c EU27'!B43,'Eurostat-EPS Mapping'!$E$3:$E$35,0),0),"")</f>
        <v>hard coal</v>
      </c>
      <c r="F43">
        <v>1201798.4550000001</v>
      </c>
      <c r="G43">
        <v>1223796.902</v>
      </c>
      <c r="H43">
        <v>1162246.173</v>
      </c>
      <c r="I43">
        <v>1023855.017</v>
      </c>
      <c r="J43">
        <v>1124973.8740000001</v>
      </c>
      <c r="K43">
        <v>1067744.6159999999</v>
      </c>
      <c r="L43">
        <v>1137121.9240000001</v>
      </c>
      <c r="M43">
        <v>1181889.9809999999</v>
      </c>
      <c r="N43">
        <v>1207100.79</v>
      </c>
      <c r="O43">
        <v>898278.51199999999</v>
      </c>
      <c r="P43">
        <v>1446181.325</v>
      </c>
      <c r="Q43">
        <v>1478411.0970000001</v>
      </c>
      <c r="R43">
        <v>1397072.4809999999</v>
      </c>
      <c r="S43">
        <v>1336901.1969999999</v>
      </c>
      <c r="T43">
        <v>1325625.7169999999</v>
      </c>
      <c r="U43">
        <v>1166300.443</v>
      </c>
      <c r="V43">
        <v>1201367.8570000001</v>
      </c>
      <c r="W43">
        <v>1268767.8470000001</v>
      </c>
      <c r="X43">
        <v>1308079.6059999999</v>
      </c>
      <c r="Y43">
        <v>1305184.0349999999</v>
      </c>
      <c r="Z43">
        <v>1475580.1089999999</v>
      </c>
      <c r="AA43">
        <v>1474322.088</v>
      </c>
      <c r="AB43">
        <v>1391117.946</v>
      </c>
      <c r="AC43">
        <v>1393672.3160000001</v>
      </c>
      <c r="AD43">
        <v>1325997.5</v>
      </c>
      <c r="AE43">
        <v>1249572.496</v>
      </c>
      <c r="AF43">
        <v>1352169.595</v>
      </c>
      <c r="AG43">
        <v>1334957.358</v>
      </c>
      <c r="AH43">
        <v>1444747.5220000001</v>
      </c>
    </row>
    <row r="44" spans="1:34" x14ac:dyDescent="0.45">
      <c r="A44" t="s">
        <v>198</v>
      </c>
      <c r="B44" t="s">
        <v>84</v>
      </c>
      <c r="C44" t="s">
        <v>616</v>
      </c>
      <c r="D44" t="s">
        <v>617</v>
      </c>
      <c r="E44" t="str" cm="1">
        <f t="array" ref="E44">IFERROR(INDEX('Eurostat-EPS Mapping'!$G$3:$G$35,MATCH('Eurostat_nrg_bal_c EU27'!B44,'Eurostat-EPS Mapping'!$E$3:$E$35,0),0),"")</f>
        <v>hard coal</v>
      </c>
      <c r="F44">
        <v>2773086.446</v>
      </c>
      <c r="G44">
        <v>2956855.8879999998</v>
      </c>
      <c r="H44">
        <v>3012892.8560000001</v>
      </c>
      <c r="I44">
        <v>3230480.6710000001</v>
      </c>
      <c r="J44">
        <v>3170630.6809999999</v>
      </c>
      <c r="K44">
        <v>3231404.5970000001</v>
      </c>
      <c r="L44">
        <v>3251702.2609999999</v>
      </c>
      <c r="M44">
        <v>3232837.8939999999</v>
      </c>
      <c r="N44">
        <v>3024795.7310000001</v>
      </c>
      <c r="O44">
        <v>3012659.0970000001</v>
      </c>
      <c r="P44">
        <v>3345826.801</v>
      </c>
      <c r="Q44">
        <v>3430885.0410000002</v>
      </c>
      <c r="R44">
        <v>3559915.7390000001</v>
      </c>
      <c r="S44">
        <v>3202160.0070000002</v>
      </c>
      <c r="T44">
        <v>3443643.9980000001</v>
      </c>
      <c r="U44">
        <v>3250574.463</v>
      </c>
      <c r="V44">
        <v>3132997.9470000002</v>
      </c>
      <c r="W44">
        <v>2997605.963</v>
      </c>
      <c r="X44">
        <v>2843708.47</v>
      </c>
      <c r="Y44">
        <v>2497333.35</v>
      </c>
      <c r="Z44">
        <v>2493563.2599999998</v>
      </c>
      <c r="AA44">
        <v>2488189.304</v>
      </c>
      <c r="AB44">
        <v>2512080.0499999998</v>
      </c>
      <c r="AC44">
        <v>2474702.818</v>
      </c>
      <c r="AD44">
        <v>2343071.091</v>
      </c>
      <c r="AE44">
        <v>2196999.9270000001</v>
      </c>
      <c r="AF44">
        <v>2698746.43</v>
      </c>
      <c r="AG44">
        <v>2779198.1669999999</v>
      </c>
      <c r="AH44">
        <v>2608378.92</v>
      </c>
    </row>
    <row r="45" spans="1:34" x14ac:dyDescent="0.45">
      <c r="A45" t="s">
        <v>198</v>
      </c>
      <c r="B45" t="s">
        <v>86</v>
      </c>
      <c r="C45" t="s">
        <v>616</v>
      </c>
      <c r="D45" t="s">
        <v>617</v>
      </c>
      <c r="E45" t="str" cm="1">
        <f t="array" ref="E45">IFERROR(INDEX('Eurostat-EPS Mapping'!$G$3:$G$35,MATCH('Eurostat_nrg_bal_c EU27'!B45,'Eurostat-EPS Mapping'!$E$3:$E$35,0),0),"")</f>
        <v>hard coal</v>
      </c>
      <c r="F45">
        <v>22714.438999999998</v>
      </c>
      <c r="G45">
        <v>25250.072</v>
      </c>
      <c r="H45">
        <v>29221.755000000001</v>
      </c>
      <c r="I45">
        <v>36664.478999999999</v>
      </c>
      <c r="J45">
        <v>34830.152000000002</v>
      </c>
      <c r="K45">
        <v>39842.139000000003</v>
      </c>
      <c r="L45">
        <v>49539.345999999998</v>
      </c>
      <c r="M45">
        <v>36829.671999999999</v>
      </c>
      <c r="N45">
        <v>42620.177000000003</v>
      </c>
      <c r="O45">
        <v>45543.993000000002</v>
      </c>
      <c r="P45">
        <v>61253.178</v>
      </c>
      <c r="Q45">
        <v>66764.373000000007</v>
      </c>
      <c r="R45">
        <v>49474.873</v>
      </c>
      <c r="S45">
        <v>47169.824000000001</v>
      </c>
      <c r="T45">
        <v>35852.006999999998</v>
      </c>
      <c r="U45">
        <v>22757.530999999999</v>
      </c>
      <c r="V45">
        <v>20896.661</v>
      </c>
      <c r="W45">
        <v>18100.937999999998</v>
      </c>
      <c r="X45">
        <v>21044.02</v>
      </c>
      <c r="Y45">
        <v>18609.276999999998</v>
      </c>
      <c r="Z45">
        <v>13360.876</v>
      </c>
      <c r="AA45">
        <v>18707.651999999998</v>
      </c>
      <c r="AB45">
        <v>19301.883000000002</v>
      </c>
      <c r="AC45">
        <v>21254.190999999999</v>
      </c>
      <c r="AD45">
        <v>16368.571</v>
      </c>
      <c r="AE45">
        <v>13428.616</v>
      </c>
      <c r="AF45">
        <v>15900.938</v>
      </c>
      <c r="AG45">
        <v>39735.339</v>
      </c>
      <c r="AH45">
        <v>23198.792000000001</v>
      </c>
    </row>
    <row r="46" spans="1:34" x14ac:dyDescent="0.45">
      <c r="A46" t="s">
        <v>198</v>
      </c>
      <c r="B46" t="s">
        <v>88</v>
      </c>
      <c r="C46" t="s">
        <v>616</v>
      </c>
      <c r="D46" t="s">
        <v>617</v>
      </c>
      <c r="E46" t="str" cm="1">
        <f t="array" ref="E46">IFERROR(INDEX('Eurostat-EPS Mapping'!$G$3:$G$35,MATCH('Eurostat_nrg_bal_c EU27'!B46,'Eurostat-EPS Mapping'!$E$3:$E$35,0),0),"")</f>
        <v>lignite</v>
      </c>
      <c r="F46">
        <v>19140.008999999998</v>
      </c>
      <c r="G46">
        <v>20819.089</v>
      </c>
      <c r="H46">
        <v>17661.194</v>
      </c>
      <c r="I46">
        <v>28539.116000000002</v>
      </c>
      <c r="J46">
        <v>32955.31</v>
      </c>
      <c r="K46">
        <v>20672.057000000001</v>
      </c>
      <c r="L46">
        <v>21775.672999999999</v>
      </c>
      <c r="M46">
        <v>17494.982</v>
      </c>
      <c r="N46">
        <v>16026.976000000001</v>
      </c>
      <c r="O46">
        <v>19522.27</v>
      </c>
      <c r="P46">
        <v>23696.991000000002</v>
      </c>
      <c r="Q46">
        <v>23866.498</v>
      </c>
      <c r="R46">
        <v>21776.073</v>
      </c>
      <c r="S46">
        <v>16266.835999999999</v>
      </c>
      <c r="T46">
        <v>12451.486000000001</v>
      </c>
      <c r="U46">
        <v>28065.692999999999</v>
      </c>
      <c r="V46">
        <v>23893.918000000001</v>
      </c>
      <c r="W46">
        <v>52228.205999999998</v>
      </c>
      <c r="X46">
        <v>44856.394</v>
      </c>
      <c r="Y46">
        <v>52999.256000000001</v>
      </c>
      <c r="Z46">
        <v>58421.165000000001</v>
      </c>
      <c r="AA46">
        <v>79015.16</v>
      </c>
      <c r="AB46">
        <v>99379.921000000002</v>
      </c>
      <c r="AC46">
        <v>83614.137000000002</v>
      </c>
      <c r="AD46">
        <v>102213.276</v>
      </c>
      <c r="AE46">
        <v>127897.09299999999</v>
      </c>
      <c r="AF46">
        <v>146529.326</v>
      </c>
      <c r="AG46">
        <v>174481.823</v>
      </c>
      <c r="AH46">
        <v>167722.481</v>
      </c>
    </row>
    <row r="47" spans="1:34" x14ac:dyDescent="0.45">
      <c r="A47" t="s">
        <v>198</v>
      </c>
      <c r="B47" t="s">
        <v>89</v>
      </c>
      <c r="C47" t="s">
        <v>616</v>
      </c>
      <c r="D47" t="s">
        <v>617</v>
      </c>
      <c r="E47" t="str" cm="1">
        <f t="array" ref="E47">IFERROR(INDEX('Eurostat-EPS Mapping'!$G$3:$G$35,MATCH('Eurostat_nrg_bal_c EU27'!B47,'Eurostat-EPS Mapping'!$E$3:$E$35,0),0),"")</f>
        <v>hard coal</v>
      </c>
      <c r="F47">
        <v>210350.321</v>
      </c>
      <c r="G47">
        <v>208688.106</v>
      </c>
      <c r="H47">
        <v>208763.897</v>
      </c>
      <c r="I47">
        <v>220503.93</v>
      </c>
      <c r="J47">
        <v>269701.34499999997</v>
      </c>
      <c r="K47">
        <v>245140.1</v>
      </c>
      <c r="L47">
        <v>216876.10200000001</v>
      </c>
      <c r="M47">
        <v>255936.611</v>
      </c>
      <c r="N47">
        <v>308976.84700000001</v>
      </c>
      <c r="O47">
        <v>192589.91899999999</v>
      </c>
      <c r="P47">
        <v>328892.63900000002</v>
      </c>
      <c r="Q47">
        <v>332217.61499999999</v>
      </c>
      <c r="R47">
        <v>328456.7</v>
      </c>
      <c r="S47">
        <v>316561.408</v>
      </c>
      <c r="T47">
        <v>363304.484</v>
      </c>
      <c r="U47">
        <v>405435.212</v>
      </c>
      <c r="V47">
        <v>376906.61599999998</v>
      </c>
      <c r="W47">
        <v>413451.12</v>
      </c>
      <c r="X47">
        <v>371152.77600000001</v>
      </c>
      <c r="Y47">
        <v>272910.55200000003</v>
      </c>
      <c r="Z47">
        <v>297181.91100000002</v>
      </c>
      <c r="AA47">
        <v>259814.375</v>
      </c>
      <c r="AB47">
        <v>245692.465</v>
      </c>
      <c r="AC47">
        <v>295311.98800000001</v>
      </c>
      <c r="AD47">
        <v>268421.67099999997</v>
      </c>
      <c r="AE47">
        <v>221118.89600000001</v>
      </c>
      <c r="AF47">
        <v>215975.579</v>
      </c>
      <c r="AG47">
        <v>258826.04500000001</v>
      </c>
      <c r="AH47">
        <v>295962.29499999998</v>
      </c>
    </row>
    <row r="48" spans="1:34" x14ac:dyDescent="0.45">
      <c r="A48" t="s">
        <v>198</v>
      </c>
      <c r="B48" t="s">
        <v>91</v>
      </c>
      <c r="C48" t="s">
        <v>616</v>
      </c>
      <c r="D48" t="s">
        <v>617</v>
      </c>
      <c r="E48" t="str" cm="1">
        <f t="array" ref="E48">IFERROR(INDEX('Eurostat-EPS Mapping'!$G$3:$G$35,MATCH('Eurostat_nrg_bal_c EU27'!B48,'Eurostat-EPS Mapping'!$E$3:$E$35,0),0),"")</f>
        <v>hard coal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5">
      <c r="A49" t="s">
        <v>198</v>
      </c>
      <c r="B49" t="s">
        <v>93</v>
      </c>
      <c r="C49" t="s">
        <v>616</v>
      </c>
      <c r="D49" t="s">
        <v>617</v>
      </c>
      <c r="E49" t="str" cm="1">
        <f t="array" ref="E49">IFERROR(INDEX('Eurostat-EPS Mapping'!$G$3:$G$35,MATCH('Eurostat_nrg_bal_c EU27'!B49,'Eurostat-EPS Mapping'!$E$3:$E$35,0),0),"")</f>
        <v>hard coal</v>
      </c>
      <c r="F49">
        <v>5377.5259999999998</v>
      </c>
      <c r="G49">
        <v>5369.8</v>
      </c>
      <c r="H49">
        <v>6180.4470000000001</v>
      </c>
      <c r="I49">
        <v>6610.4179999999997</v>
      </c>
      <c r="J49">
        <v>5178.2839999999997</v>
      </c>
      <c r="K49">
        <v>7511.6679999999997</v>
      </c>
      <c r="L49">
        <v>8337.4590000000007</v>
      </c>
      <c r="M49">
        <v>11465.949000000001</v>
      </c>
      <c r="N49">
        <v>15322.186</v>
      </c>
      <c r="O49">
        <v>6329.6679999999997</v>
      </c>
      <c r="P49">
        <v>6275.9350000000004</v>
      </c>
      <c r="Q49">
        <v>4721.0010000000002</v>
      </c>
      <c r="R49">
        <v>4924.96</v>
      </c>
      <c r="S49">
        <v>4928.5469999999996</v>
      </c>
      <c r="T49">
        <v>3173.6019999999999</v>
      </c>
      <c r="U49">
        <v>3223.451</v>
      </c>
      <c r="V49">
        <v>3927.9369999999999</v>
      </c>
      <c r="W49">
        <v>3937.9720000000002</v>
      </c>
      <c r="X49">
        <v>3862.23</v>
      </c>
      <c r="Y49">
        <v>4686.3959999999997</v>
      </c>
      <c r="Z49">
        <v>7558.4480000000003</v>
      </c>
      <c r="AA49">
        <v>8553.4760000000006</v>
      </c>
      <c r="AB49">
        <v>7535.1279999999997</v>
      </c>
      <c r="AC49">
        <v>5203.4110000000001</v>
      </c>
      <c r="AD49">
        <v>4792.9809999999998</v>
      </c>
      <c r="AE49">
        <v>6247.5039999999999</v>
      </c>
      <c r="AF49">
        <v>4734.308</v>
      </c>
      <c r="AG49">
        <v>5094.7979999999998</v>
      </c>
      <c r="AH49">
        <v>6110.8149999999996</v>
      </c>
    </row>
    <row r="50" spans="1:34" x14ac:dyDescent="0.45">
      <c r="A50" t="s">
        <v>198</v>
      </c>
      <c r="B50" t="s">
        <v>95</v>
      </c>
      <c r="C50" t="s">
        <v>616</v>
      </c>
      <c r="D50" t="s">
        <v>617</v>
      </c>
      <c r="E50" t="str" cm="1">
        <f t="array" ref="E50">IFERROR(INDEX('Eurostat-EPS Mapping'!$G$3:$G$35,MATCH('Eurostat_nrg_bal_c EU27'!B50,'Eurostat-EPS Mapping'!$E$3:$E$35,0),0),"")</f>
        <v>lignite</v>
      </c>
      <c r="F50">
        <v>17223.048999999999</v>
      </c>
      <c r="G50">
        <v>17046.16</v>
      </c>
      <c r="H50">
        <v>16663.506000000001</v>
      </c>
      <c r="I50">
        <v>17156.303</v>
      </c>
      <c r="J50">
        <v>19613.419000000002</v>
      </c>
      <c r="K50">
        <v>19807.377</v>
      </c>
      <c r="L50">
        <v>19200.496999999999</v>
      </c>
      <c r="M50">
        <v>19022.093000000001</v>
      </c>
      <c r="N50">
        <v>15233.326999999999</v>
      </c>
      <c r="O50">
        <v>12407.031999999999</v>
      </c>
      <c r="P50">
        <v>11631.37</v>
      </c>
      <c r="Q50">
        <v>12004.124</v>
      </c>
      <c r="R50">
        <v>12271.44</v>
      </c>
      <c r="S50">
        <v>9328.3950000000004</v>
      </c>
      <c r="T50">
        <v>8817.8539999999994</v>
      </c>
      <c r="U50">
        <v>10191.996999999999</v>
      </c>
      <c r="V50">
        <v>10169.609</v>
      </c>
      <c r="W50">
        <v>11067.754000000001</v>
      </c>
      <c r="X50">
        <v>11226.912</v>
      </c>
      <c r="Y50">
        <v>8116.74</v>
      </c>
      <c r="Z50">
        <v>9650.2209999999995</v>
      </c>
      <c r="AA50">
        <v>13569.011</v>
      </c>
      <c r="AB50">
        <v>17459.595000000001</v>
      </c>
      <c r="AC50">
        <v>15913.938</v>
      </c>
      <c r="AD50">
        <v>16427.223999999998</v>
      </c>
      <c r="AE50">
        <v>17661.906999999999</v>
      </c>
      <c r="AF50">
        <v>15997.76</v>
      </c>
      <c r="AG50">
        <v>20237.05</v>
      </c>
      <c r="AH50">
        <v>67470.751000000004</v>
      </c>
    </row>
    <row r="51" spans="1:34" x14ac:dyDescent="0.45">
      <c r="A51" t="s">
        <v>198</v>
      </c>
      <c r="B51" t="s">
        <v>97</v>
      </c>
      <c r="C51" t="s">
        <v>616</v>
      </c>
      <c r="D51" t="s">
        <v>617</v>
      </c>
      <c r="E51" t="str" cm="1">
        <f t="array" ref="E51">IFERROR(INDEX('Eurostat-EPS Mapping'!$G$3:$G$35,MATCH('Eurostat_nrg_bal_c EU27'!B51,'Eurostat-EPS Mapping'!$E$3:$E$35,0),0),"")</f>
        <v>hard coal</v>
      </c>
      <c r="F51">
        <v>19111.114000000001</v>
      </c>
      <c r="G51">
        <v>19561.674999999999</v>
      </c>
      <c r="H51">
        <v>21754.022000000001</v>
      </c>
      <c r="I51">
        <v>21967.554</v>
      </c>
      <c r="J51">
        <v>21018.416000000001</v>
      </c>
      <c r="K51">
        <v>19458.115000000002</v>
      </c>
      <c r="L51">
        <v>17580.772000000001</v>
      </c>
      <c r="M51">
        <v>14668.654</v>
      </c>
      <c r="N51">
        <v>15568.563</v>
      </c>
      <c r="O51">
        <v>16928.924999999999</v>
      </c>
      <c r="P51">
        <v>17097.071</v>
      </c>
      <c r="Q51">
        <v>17003.623</v>
      </c>
      <c r="R51">
        <v>17395.133000000002</v>
      </c>
      <c r="S51">
        <v>16005.47</v>
      </c>
      <c r="T51">
        <v>19986.977999999999</v>
      </c>
      <c r="U51">
        <v>15405.752</v>
      </c>
      <c r="V51">
        <v>14540.616</v>
      </c>
      <c r="W51">
        <v>5633.9160000000002</v>
      </c>
      <c r="X51">
        <v>4025.8519999999999</v>
      </c>
      <c r="Y51">
        <v>665.43299999999999</v>
      </c>
      <c r="Z51">
        <v>2614.8649999999998</v>
      </c>
      <c r="AA51">
        <v>2102.1309999999999</v>
      </c>
      <c r="AB51">
        <v>2757.63</v>
      </c>
      <c r="AC51">
        <v>2417.4630000000002</v>
      </c>
      <c r="AD51">
        <v>1333.03</v>
      </c>
      <c r="AE51">
        <v>1000.633</v>
      </c>
      <c r="AF51">
        <v>958.73299999999995</v>
      </c>
      <c r="AG51">
        <v>1047.5</v>
      </c>
      <c r="AH51">
        <v>2131.933</v>
      </c>
    </row>
    <row r="52" spans="1:34" x14ac:dyDescent="0.45">
      <c r="A52" t="s">
        <v>198</v>
      </c>
      <c r="B52" t="s">
        <v>99</v>
      </c>
      <c r="C52" t="s">
        <v>616</v>
      </c>
      <c r="D52" t="s">
        <v>617</v>
      </c>
      <c r="E52" t="str" cm="1">
        <f t="array" ref="E52">IFERROR(INDEX('Eurostat-EPS Mapping'!$G$3:$G$35,MATCH('Eurostat_nrg_bal_c EU27'!B52,'Eurostat-EPS Mapping'!$E$3:$E$35,0),0),"")</f>
        <v/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45">
      <c r="A53" t="s">
        <v>198</v>
      </c>
      <c r="B53" t="s">
        <v>101</v>
      </c>
      <c r="C53" t="s">
        <v>616</v>
      </c>
      <c r="D53" t="s">
        <v>617</v>
      </c>
      <c r="E53" t="str" cm="1">
        <f t="array" ref="E53">IFERROR(INDEX('Eurostat-EPS Mapping'!$G$3:$G$35,MATCH('Eurostat_nrg_bal_c EU27'!B53,'Eurostat-EPS Mapping'!$E$3:$E$35,0),0),"")</f>
        <v/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67.5</v>
      </c>
      <c r="AE53">
        <v>164.7</v>
      </c>
      <c r="AF53">
        <v>183.6</v>
      </c>
      <c r="AG53">
        <v>191.7</v>
      </c>
      <c r="AH53">
        <v>186.3</v>
      </c>
    </row>
    <row r="54" spans="1:34" x14ac:dyDescent="0.45">
      <c r="A54" t="s">
        <v>198</v>
      </c>
      <c r="B54" t="s">
        <v>103</v>
      </c>
      <c r="C54" t="s">
        <v>616</v>
      </c>
      <c r="D54" t="s">
        <v>617</v>
      </c>
      <c r="E54" t="str" cm="1">
        <f t="array" ref="E54">IFERROR(INDEX('Eurostat-EPS Mapping'!$G$3:$G$35,MATCH('Eurostat_nrg_bal_c EU27'!B54,'Eurostat-EPS Mapping'!$E$3:$E$35,0),0),"")</f>
        <v/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67.5</v>
      </c>
      <c r="AE54">
        <v>164.7</v>
      </c>
      <c r="AF54">
        <v>183.6</v>
      </c>
      <c r="AG54">
        <v>191.7</v>
      </c>
      <c r="AH54">
        <v>186.3</v>
      </c>
    </row>
    <row r="55" spans="1:34" x14ac:dyDescent="0.45">
      <c r="A55" t="s">
        <v>198</v>
      </c>
      <c r="B55" t="s">
        <v>105</v>
      </c>
      <c r="C55" t="s">
        <v>616</v>
      </c>
      <c r="D55" t="s">
        <v>617</v>
      </c>
      <c r="E55" t="str" cm="1">
        <f t="array" ref="E55">IFERROR(INDEX('Eurostat-EPS Mapping'!$G$3:$G$35,MATCH('Eurostat_nrg_bal_c EU27'!B55,'Eurostat-EPS Mapping'!$E$3:$E$35,0),0),"")</f>
        <v/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45">
      <c r="A56" t="s">
        <v>198</v>
      </c>
      <c r="B56" t="s">
        <v>107</v>
      </c>
      <c r="C56" t="s">
        <v>616</v>
      </c>
      <c r="D56" t="s">
        <v>617</v>
      </c>
      <c r="E56" t="str" cm="1">
        <f t="array" ref="E56">IFERROR(INDEX('Eurostat-EPS Mapping'!$G$3:$G$35,MATCH('Eurostat_nrg_bal_c EU27'!B56,'Eurostat-EPS Mapping'!$E$3:$E$35,0),0),"")</f>
        <v/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5">
      <c r="A57" t="s">
        <v>198</v>
      </c>
      <c r="B57" t="s">
        <v>109</v>
      </c>
      <c r="C57" t="s">
        <v>616</v>
      </c>
      <c r="D57" t="s">
        <v>617</v>
      </c>
      <c r="E57" t="str" cm="1">
        <f t="array" ref="E57">IFERROR(INDEX('Eurostat-EPS Mapping'!$G$3:$G$35,MATCH('Eurostat_nrg_bal_c EU27'!B57,'Eurostat-EPS Mapping'!$E$3:$E$35,0),0),"")</f>
        <v/>
      </c>
      <c r="F57">
        <v>1340632.834</v>
      </c>
      <c r="G57">
        <v>1319595.584</v>
      </c>
      <c r="H57">
        <v>1305088.5179999999</v>
      </c>
      <c r="I57">
        <v>1395499.1359999999</v>
      </c>
      <c r="J57">
        <v>1309272.8910000001</v>
      </c>
      <c r="K57">
        <v>1195424.128</v>
      </c>
      <c r="L57">
        <v>1258034.9080000001</v>
      </c>
      <c r="M57">
        <v>1156012.8230000001</v>
      </c>
      <c r="N57">
        <v>1049544.338</v>
      </c>
      <c r="O57">
        <v>1052196.31</v>
      </c>
      <c r="P57">
        <v>1098461.585</v>
      </c>
      <c r="Q57">
        <v>1141063.459</v>
      </c>
      <c r="R57">
        <v>1111871.7790000001</v>
      </c>
      <c r="S57">
        <v>1166268.4129999999</v>
      </c>
      <c r="T57">
        <v>997921.11600000004</v>
      </c>
      <c r="U57">
        <v>1043705.434</v>
      </c>
      <c r="V57">
        <v>1006879.115</v>
      </c>
      <c r="W57">
        <v>907830.9</v>
      </c>
      <c r="X57">
        <v>906452.56099999999</v>
      </c>
      <c r="Y57">
        <v>771714</v>
      </c>
      <c r="Z57">
        <v>676540.8</v>
      </c>
      <c r="AA57">
        <v>700272</v>
      </c>
      <c r="AB57">
        <v>696711.6</v>
      </c>
      <c r="AC57">
        <v>652806</v>
      </c>
      <c r="AD57">
        <v>608572.80000000005</v>
      </c>
      <c r="AE57">
        <v>632181.6</v>
      </c>
      <c r="AF57">
        <v>630946.80000000005</v>
      </c>
      <c r="AG57">
        <v>644130</v>
      </c>
      <c r="AH57">
        <v>786542.4</v>
      </c>
    </row>
    <row r="58" spans="1:34" x14ac:dyDescent="0.45">
      <c r="A58" t="s">
        <v>198</v>
      </c>
      <c r="B58" t="s">
        <v>111</v>
      </c>
      <c r="C58" t="s">
        <v>616</v>
      </c>
      <c r="D58" t="s">
        <v>617</v>
      </c>
      <c r="E58" t="str" cm="1">
        <f t="array" ref="E58">IFERROR(INDEX('Eurostat-EPS Mapping'!$G$3:$G$35,MATCH('Eurostat_nrg_bal_c EU27'!B58,'Eurostat-EPS Mapping'!$E$3:$E$35,0),0),"")</f>
        <v/>
      </c>
      <c r="F58">
        <v>54984923.251000002</v>
      </c>
      <c r="G58">
        <v>56614316.93</v>
      </c>
      <c r="H58">
        <v>54542435.25</v>
      </c>
      <c r="I58">
        <v>54120801.622000001</v>
      </c>
      <c r="J58">
        <v>51145813.821999997</v>
      </c>
      <c r="K58">
        <v>52142213.843999997</v>
      </c>
      <c r="L58">
        <v>52618163.465999998</v>
      </c>
      <c r="M58">
        <v>52935901.568999998</v>
      </c>
      <c r="N58">
        <v>53835950.704999998</v>
      </c>
      <c r="O58">
        <v>52301555.270999998</v>
      </c>
      <c r="P58">
        <v>56011790.931000002</v>
      </c>
      <c r="Q58">
        <v>54914094.177000001</v>
      </c>
      <c r="R58">
        <v>56408018.148999996</v>
      </c>
      <c r="S58">
        <v>55473736.934</v>
      </c>
      <c r="T58">
        <v>53759177.560000002</v>
      </c>
      <c r="U58">
        <v>51798457.704999998</v>
      </c>
      <c r="V58">
        <v>50049670.452</v>
      </c>
      <c r="W58">
        <v>49443422.932999998</v>
      </c>
      <c r="X58">
        <v>48657012.256999999</v>
      </c>
      <c r="Y58">
        <v>46581726.173</v>
      </c>
      <c r="Z58">
        <v>47256619.854000002</v>
      </c>
      <c r="AA58">
        <v>45846462.141000003</v>
      </c>
      <c r="AB58">
        <v>45208313.961000003</v>
      </c>
      <c r="AC58">
        <v>43241465.825999998</v>
      </c>
      <c r="AD58">
        <v>41961273.236000001</v>
      </c>
      <c r="AE58">
        <v>41288952.316</v>
      </c>
      <c r="AF58">
        <v>41783459.990999997</v>
      </c>
      <c r="AG58">
        <v>41734999.989</v>
      </c>
      <c r="AH58">
        <v>42407859.963</v>
      </c>
    </row>
    <row r="59" spans="1:34" x14ac:dyDescent="0.45">
      <c r="A59" t="s">
        <v>198</v>
      </c>
      <c r="B59" t="s">
        <v>112</v>
      </c>
      <c r="C59" t="s">
        <v>616</v>
      </c>
      <c r="D59" t="s">
        <v>617</v>
      </c>
      <c r="E59" t="str" cm="1">
        <f t="array" ref="E59">IFERROR(INDEX('Eurostat-EPS Mapping'!$G$3:$G$35,MATCH('Eurostat_nrg_bal_c EU27'!B59,'Eurostat-EPS Mapping'!$E$3:$E$35,0),0),"")</f>
        <v>natural gas</v>
      </c>
      <c r="F59">
        <v>13800338.470000001</v>
      </c>
      <c r="G59">
        <v>14736941.808</v>
      </c>
      <c r="H59">
        <v>13248795.653999999</v>
      </c>
      <c r="I59">
        <v>12810900.652000001</v>
      </c>
      <c r="J59">
        <v>11971370.057</v>
      </c>
      <c r="K59">
        <v>12812671.026000001</v>
      </c>
      <c r="L59">
        <v>12740836.407</v>
      </c>
      <c r="M59">
        <v>13064008.882999999</v>
      </c>
      <c r="N59">
        <v>13399694.013</v>
      </c>
      <c r="O59">
        <v>12654766.278000001</v>
      </c>
      <c r="P59">
        <v>13317119.676999999</v>
      </c>
      <c r="Q59">
        <v>12703861.901000001</v>
      </c>
      <c r="R59">
        <v>13276399.011</v>
      </c>
      <c r="S59">
        <v>12993203.119999999</v>
      </c>
      <c r="T59">
        <v>12107108.709000001</v>
      </c>
      <c r="U59">
        <v>11652768.626</v>
      </c>
      <c r="V59">
        <v>11005181.101</v>
      </c>
      <c r="W59">
        <v>10258572.403999999</v>
      </c>
      <c r="X59">
        <v>10065617.142000001</v>
      </c>
      <c r="Y59">
        <v>9401273.4299999997</v>
      </c>
      <c r="Z59">
        <v>8637108.3599999994</v>
      </c>
      <c r="AA59">
        <v>8433026.0930000003</v>
      </c>
      <c r="AB59">
        <v>8376040.4469999997</v>
      </c>
      <c r="AC59">
        <v>7480513.1220000004</v>
      </c>
      <c r="AD59">
        <v>6733365.5140000004</v>
      </c>
      <c r="AE59">
        <v>6593128.199</v>
      </c>
      <c r="AF59">
        <v>6678966.909</v>
      </c>
      <c r="AG59">
        <v>6664679.7750000004</v>
      </c>
      <c r="AH59">
        <v>6606144.2819999997</v>
      </c>
    </row>
    <row r="60" spans="1:34" x14ac:dyDescent="0.45">
      <c r="A60" t="s">
        <v>198</v>
      </c>
      <c r="B60" t="s">
        <v>113</v>
      </c>
      <c r="C60" t="s">
        <v>616</v>
      </c>
      <c r="D60" t="s">
        <v>617</v>
      </c>
      <c r="E60" t="str" cm="1">
        <f t="array" ref="E60">IFERROR(INDEX('Eurostat-EPS Mapping'!$G$3:$G$35,MATCH('Eurostat_nrg_bal_c EU27'!B60,'Eurostat-EPS Mapping'!$E$3:$E$35,0),0),"")</f>
        <v/>
      </c>
      <c r="F60">
        <v>241.15899999999999</v>
      </c>
      <c r="G60">
        <v>260.24700000000001</v>
      </c>
      <c r="H60">
        <v>244.149</v>
      </c>
      <c r="I60">
        <v>259.59100000000001</v>
      </c>
      <c r="J60">
        <v>242</v>
      </c>
      <c r="K60">
        <v>187</v>
      </c>
      <c r="L60">
        <v>177</v>
      </c>
      <c r="M60">
        <v>169</v>
      </c>
      <c r="N60">
        <v>193</v>
      </c>
      <c r="O60">
        <v>162</v>
      </c>
      <c r="P60">
        <v>153</v>
      </c>
      <c r="Q60">
        <v>148</v>
      </c>
      <c r="R60">
        <v>153</v>
      </c>
      <c r="S60">
        <v>153</v>
      </c>
      <c r="T60">
        <v>155</v>
      </c>
      <c r="U60">
        <v>152</v>
      </c>
      <c r="V60">
        <v>152</v>
      </c>
      <c r="W60">
        <v>152</v>
      </c>
      <c r="X60">
        <v>144</v>
      </c>
      <c r="Y60">
        <v>146</v>
      </c>
      <c r="Z60">
        <v>183</v>
      </c>
      <c r="AA60">
        <v>145</v>
      </c>
      <c r="AB60">
        <v>159</v>
      </c>
      <c r="AC60">
        <v>141</v>
      </c>
      <c r="AD60">
        <v>141</v>
      </c>
      <c r="AE60">
        <v>122</v>
      </c>
      <c r="AF60">
        <v>122</v>
      </c>
      <c r="AG60">
        <v>122</v>
      </c>
      <c r="AH60">
        <v>122</v>
      </c>
    </row>
    <row r="61" spans="1:34" x14ac:dyDescent="0.45">
      <c r="A61" t="s">
        <v>198</v>
      </c>
      <c r="B61" t="s">
        <v>115</v>
      </c>
      <c r="C61" t="s">
        <v>616</v>
      </c>
      <c r="D61" t="s">
        <v>617</v>
      </c>
      <c r="E61" t="str" cm="1">
        <f t="array" ref="E61">IFERROR(INDEX('Eurostat-EPS Mapping'!$G$3:$G$35,MATCH('Eurostat_nrg_bal_c EU27'!B61,'Eurostat-EPS Mapping'!$E$3:$E$35,0),0),"")</f>
        <v/>
      </c>
      <c r="F61">
        <v>36225123.425999999</v>
      </c>
      <c r="G61">
        <v>36725377.873000003</v>
      </c>
      <c r="H61">
        <v>36146154.431000002</v>
      </c>
      <c r="I61">
        <v>35917655.468999997</v>
      </c>
      <c r="J61">
        <v>33739936.788000003</v>
      </c>
      <c r="K61">
        <v>33932502.512000002</v>
      </c>
      <c r="L61">
        <v>34312543.130999997</v>
      </c>
      <c r="M61">
        <v>34267824.152999997</v>
      </c>
      <c r="N61">
        <v>35108792.486000001</v>
      </c>
      <c r="O61">
        <v>34758380.890000001</v>
      </c>
      <c r="P61">
        <v>36659670.924999997</v>
      </c>
      <c r="Q61">
        <v>36052986.318000004</v>
      </c>
      <c r="R61">
        <v>37000911.019000001</v>
      </c>
      <c r="S61">
        <v>36724992.644000001</v>
      </c>
      <c r="T61">
        <v>35715049.302000001</v>
      </c>
      <c r="U61">
        <v>34527967.232000001</v>
      </c>
      <c r="V61">
        <v>33617557.555</v>
      </c>
      <c r="W61">
        <v>33860298.041000001</v>
      </c>
      <c r="X61">
        <v>33450577.188999999</v>
      </c>
      <c r="Y61">
        <v>32539810.802000001</v>
      </c>
      <c r="Z61">
        <v>33838887.972999997</v>
      </c>
      <c r="AA61">
        <v>32637686.875</v>
      </c>
      <c r="AB61">
        <v>32121109.57</v>
      </c>
      <c r="AC61">
        <v>31055730.699000001</v>
      </c>
      <c r="AD61">
        <v>30767861.548</v>
      </c>
      <c r="AE61">
        <v>30452749.324000001</v>
      </c>
      <c r="AF61">
        <v>30248403.734000001</v>
      </c>
      <c r="AG61">
        <v>30028554.035999998</v>
      </c>
      <c r="AH61">
        <v>30669824.728999998</v>
      </c>
    </row>
    <row r="62" spans="1:34" x14ac:dyDescent="0.45">
      <c r="A62" t="s">
        <v>198</v>
      </c>
      <c r="B62" t="s">
        <v>117</v>
      </c>
      <c r="C62" t="s">
        <v>616</v>
      </c>
      <c r="D62" t="s">
        <v>617</v>
      </c>
      <c r="E62" t="str" cm="1">
        <f t="array" ref="E62">IFERROR(INDEX('Eurostat-EPS Mapping'!$G$3:$G$35,MATCH('Eurostat_nrg_bal_c EU27'!B62,'Eurostat-EPS Mapping'!$E$3:$E$35,0),0),"")</f>
        <v>crude oil</v>
      </c>
      <c r="F62">
        <v>21714507.905999999</v>
      </c>
      <c r="G62">
        <v>22083946.612</v>
      </c>
      <c r="H62">
        <v>21486256.964000002</v>
      </c>
      <c r="I62">
        <v>21673812.829999998</v>
      </c>
      <c r="J62">
        <v>20122735.147999998</v>
      </c>
      <c r="K62">
        <v>20183607.278000001</v>
      </c>
      <c r="L62">
        <v>21271425.660999998</v>
      </c>
      <c r="M62">
        <v>20921224.015999999</v>
      </c>
      <c r="N62">
        <v>21721112.993000001</v>
      </c>
      <c r="O62">
        <v>21735702.155000001</v>
      </c>
      <c r="P62">
        <v>23728224.614</v>
      </c>
      <c r="Q62">
        <v>23551700.614</v>
      </c>
      <c r="R62">
        <v>23907665.100000001</v>
      </c>
      <c r="S62">
        <v>24188852.988000002</v>
      </c>
      <c r="T62">
        <v>24101331.059</v>
      </c>
      <c r="U62">
        <v>23472246.644000001</v>
      </c>
      <c r="V62">
        <v>22522304.065000001</v>
      </c>
      <c r="W62">
        <v>23177192.258000001</v>
      </c>
      <c r="X62">
        <v>23175494.857999999</v>
      </c>
      <c r="Y62">
        <v>22715384.186999999</v>
      </c>
      <c r="Z62">
        <v>24186612.489</v>
      </c>
      <c r="AA62">
        <v>22883740.226</v>
      </c>
      <c r="AB62">
        <v>22384899.645</v>
      </c>
      <c r="AC62">
        <v>21688155.899999999</v>
      </c>
      <c r="AD62">
        <v>21370274.642000001</v>
      </c>
      <c r="AE62">
        <v>20759083.594999999</v>
      </c>
      <c r="AF62">
        <v>20589761.107999999</v>
      </c>
      <c r="AG62">
        <v>20086087.706</v>
      </c>
      <c r="AH62">
        <v>20629845.017999999</v>
      </c>
    </row>
    <row r="63" spans="1:34" x14ac:dyDescent="0.45">
      <c r="A63" t="s">
        <v>198</v>
      </c>
      <c r="B63" t="s">
        <v>118</v>
      </c>
      <c r="C63" t="s">
        <v>616</v>
      </c>
      <c r="D63" t="s">
        <v>617</v>
      </c>
      <c r="E63" t="str" cm="1">
        <f t="array" ref="E63">IFERROR(INDEX('Eurostat-EPS Mapping'!$G$3:$G$35,MATCH('Eurostat_nrg_bal_c EU27'!B63,'Eurostat-EPS Mapping'!$E$3:$E$35,0),0),"")</f>
        <v/>
      </c>
      <c r="F63">
        <v>334988.36900000001</v>
      </c>
      <c r="G63">
        <v>394250.81199999998</v>
      </c>
      <c r="H63">
        <v>344638.348</v>
      </c>
      <c r="I63">
        <v>371305.603</v>
      </c>
      <c r="J63">
        <v>369661.05900000001</v>
      </c>
      <c r="K63">
        <v>383338.38199999998</v>
      </c>
      <c r="L63">
        <v>368285.71500000003</v>
      </c>
      <c r="M63">
        <v>368322.663</v>
      </c>
      <c r="N63">
        <v>398185.39600000001</v>
      </c>
      <c r="O63">
        <v>450028.07799999998</v>
      </c>
      <c r="P63">
        <v>392507.98800000001</v>
      </c>
      <c r="Q63">
        <v>460605.429</v>
      </c>
      <c r="R63">
        <v>559704.196</v>
      </c>
      <c r="S63">
        <v>434835.01199999999</v>
      </c>
      <c r="T63">
        <v>392744.07</v>
      </c>
      <c r="U63">
        <v>424818.45199999999</v>
      </c>
      <c r="V63">
        <v>400268.50400000002</v>
      </c>
      <c r="W63">
        <v>321477.02</v>
      </c>
      <c r="X63">
        <v>283472.38799999998</v>
      </c>
      <c r="Y63">
        <v>243927.908</v>
      </c>
      <c r="Z63">
        <v>229989.55600000001</v>
      </c>
      <c r="AA63">
        <v>236972.58799999999</v>
      </c>
      <c r="AB63">
        <v>236416.00399999999</v>
      </c>
      <c r="AC63">
        <v>228863.34</v>
      </c>
      <c r="AD63">
        <v>170953.66399999999</v>
      </c>
      <c r="AE63">
        <v>153291.54</v>
      </c>
      <c r="AF63">
        <v>129874.89200000001</v>
      </c>
      <c r="AG63">
        <v>135891.67199999999</v>
      </c>
      <c r="AH63">
        <v>152927.984</v>
      </c>
    </row>
    <row r="64" spans="1:34" x14ac:dyDescent="0.45">
      <c r="A64" t="s">
        <v>198</v>
      </c>
      <c r="B64" t="s">
        <v>119</v>
      </c>
      <c r="C64" t="s">
        <v>616</v>
      </c>
      <c r="D64" t="s">
        <v>617</v>
      </c>
      <c r="E64" t="str" cm="1">
        <f t="array" ref="E64">IFERROR(INDEX('Eurostat-EPS Mapping'!$G$3:$G$35,MATCH('Eurostat_nrg_bal_c EU27'!B64,'Eurostat-EPS Mapping'!$E$3:$E$35,0),0),"")</f>
        <v/>
      </c>
      <c r="F64">
        <v>703049.29299999995</v>
      </c>
      <c r="G64">
        <v>763193.28500000003</v>
      </c>
      <c r="H64">
        <v>831671.51</v>
      </c>
      <c r="I64">
        <v>882430.65700000001</v>
      </c>
      <c r="J64">
        <v>1013229.61</v>
      </c>
      <c r="K64">
        <v>1044893.683</v>
      </c>
      <c r="L64">
        <v>727610.51899999997</v>
      </c>
      <c r="M64">
        <v>744282.93099999998</v>
      </c>
      <c r="N64">
        <v>664791.78799999994</v>
      </c>
      <c r="O64">
        <v>761924.24800000002</v>
      </c>
      <c r="P64">
        <v>763478.46900000004</v>
      </c>
      <c r="Q64">
        <v>804717.51599999995</v>
      </c>
      <c r="R64">
        <v>698712.47100000002</v>
      </c>
      <c r="S64">
        <v>575212.06200000003</v>
      </c>
      <c r="T64">
        <v>575621.55299999996</v>
      </c>
      <c r="U64">
        <v>604900.82299999997</v>
      </c>
      <c r="V64">
        <v>704082.87699999998</v>
      </c>
      <c r="W64">
        <v>688235.09100000001</v>
      </c>
      <c r="X64">
        <v>622073.69900000002</v>
      </c>
      <c r="Y64">
        <v>641793.321</v>
      </c>
      <c r="Z64">
        <v>506702.24800000002</v>
      </c>
      <c r="AA64">
        <v>706941.54</v>
      </c>
      <c r="AB64">
        <v>702614.73499999999</v>
      </c>
      <c r="AC64">
        <v>786393.24800000002</v>
      </c>
      <c r="AD64">
        <v>910019.18500000006</v>
      </c>
      <c r="AE64">
        <v>946368.12600000005</v>
      </c>
      <c r="AF64">
        <v>1072235.6459999999</v>
      </c>
      <c r="AG64">
        <v>1114503.6240000001</v>
      </c>
      <c r="AH64">
        <v>1183252.811</v>
      </c>
    </row>
    <row r="65" spans="1:34" x14ac:dyDescent="0.45">
      <c r="A65" t="s">
        <v>198</v>
      </c>
      <c r="B65" t="s">
        <v>121</v>
      </c>
      <c r="C65" t="s">
        <v>616</v>
      </c>
      <c r="D65" t="s">
        <v>617</v>
      </c>
      <c r="E65" t="str" cm="1">
        <f t="array" ref="E65">IFERROR(INDEX('Eurostat-EPS Mapping'!$G$3:$G$35,MATCH('Eurostat_nrg_bal_c EU27'!B65,'Eurostat-EPS Mapping'!$E$3:$E$35,0),0),"")</f>
        <v/>
      </c>
      <c r="F65">
        <v>85781.164000000004</v>
      </c>
      <c r="G65">
        <v>59913.358</v>
      </c>
      <c r="H65">
        <v>62797.853000000003</v>
      </c>
      <c r="I65">
        <v>63216.294000000002</v>
      </c>
      <c r="J65">
        <v>66364.243000000002</v>
      </c>
      <c r="K65">
        <v>65961.34</v>
      </c>
      <c r="L65">
        <v>62636.411</v>
      </c>
      <c r="M65">
        <v>72706.088000000003</v>
      </c>
      <c r="N65">
        <v>78616.267000000007</v>
      </c>
      <c r="O65">
        <v>68250.866999999998</v>
      </c>
      <c r="P65">
        <v>72676.721000000005</v>
      </c>
      <c r="Q65">
        <v>83806.740000000005</v>
      </c>
      <c r="R65">
        <v>77895.388999999996</v>
      </c>
      <c r="S65">
        <v>56837.898000000001</v>
      </c>
      <c r="T65">
        <v>53849.932999999997</v>
      </c>
      <c r="U65">
        <v>46024.987000000001</v>
      </c>
      <c r="V65">
        <v>35674.03</v>
      </c>
      <c r="W65">
        <v>38054.067000000003</v>
      </c>
      <c r="X65">
        <v>36708.430999999997</v>
      </c>
      <c r="Y65">
        <v>31443.281999999999</v>
      </c>
      <c r="Z65">
        <v>25212.577000000001</v>
      </c>
      <c r="AA65">
        <v>27718.541000000001</v>
      </c>
      <c r="AB65">
        <v>31638.948</v>
      </c>
      <c r="AC65">
        <v>33860.423999999999</v>
      </c>
      <c r="AD65">
        <v>62551.139000000003</v>
      </c>
      <c r="AE65">
        <v>49341.72</v>
      </c>
      <c r="AF65">
        <v>29380.053</v>
      </c>
      <c r="AG65">
        <v>27887.487000000001</v>
      </c>
      <c r="AH65">
        <v>15455.236999999999</v>
      </c>
    </row>
    <row r="66" spans="1:34" x14ac:dyDescent="0.45">
      <c r="A66" t="s">
        <v>198</v>
      </c>
      <c r="B66" t="s">
        <v>123</v>
      </c>
      <c r="C66" t="s">
        <v>616</v>
      </c>
      <c r="D66" t="s">
        <v>617</v>
      </c>
      <c r="E66" t="str" cm="1">
        <f t="array" ref="E66">IFERROR(INDEX('Eurostat-EPS Mapping'!$G$3:$G$35,MATCH('Eurostat_nrg_bal_c EU27'!B66,'Eurostat-EPS Mapping'!$E$3:$E$35,0),0),"")</f>
        <v/>
      </c>
      <c r="F66">
        <v>8.3819999999999997</v>
      </c>
      <c r="G66">
        <v>18.100999999999999</v>
      </c>
      <c r="H66">
        <v>39.35</v>
      </c>
      <c r="I66">
        <v>39.35</v>
      </c>
      <c r="J66">
        <v>158.69999999999999</v>
      </c>
      <c r="K66">
        <v>358.05</v>
      </c>
      <c r="L66">
        <v>835.45</v>
      </c>
      <c r="M66">
        <v>157.4</v>
      </c>
      <c r="N66">
        <v>291.2</v>
      </c>
      <c r="O66">
        <v>78.7</v>
      </c>
      <c r="P66">
        <v>1496.05</v>
      </c>
      <c r="Q66">
        <v>1141.1500000000001</v>
      </c>
      <c r="R66">
        <v>2565</v>
      </c>
      <c r="S66">
        <v>2180.33</v>
      </c>
      <c r="T66">
        <v>18683.740000000002</v>
      </c>
      <c r="U66">
        <v>2509.75</v>
      </c>
      <c r="V66">
        <v>21982.69</v>
      </c>
      <c r="W66">
        <v>36763.300000000003</v>
      </c>
      <c r="X66">
        <v>38656.730000000003</v>
      </c>
      <c r="Y66">
        <v>34407.521000000001</v>
      </c>
      <c r="Z66">
        <v>34177.262999999999</v>
      </c>
      <c r="AA66">
        <v>43014.722999999998</v>
      </c>
      <c r="AB66">
        <v>38176.61</v>
      </c>
      <c r="AC66">
        <v>25958.62</v>
      </c>
      <c r="AD66">
        <v>0</v>
      </c>
      <c r="AE66">
        <v>0</v>
      </c>
      <c r="AF66">
        <v>0</v>
      </c>
      <c r="AG66">
        <v>0</v>
      </c>
      <c r="AH66">
        <v>340</v>
      </c>
    </row>
    <row r="67" spans="1:34" x14ac:dyDescent="0.45">
      <c r="A67" t="s">
        <v>198</v>
      </c>
      <c r="B67" t="s">
        <v>125</v>
      </c>
      <c r="C67" t="s">
        <v>616</v>
      </c>
      <c r="D67" t="s">
        <v>617</v>
      </c>
      <c r="E67" t="str" cm="1">
        <f t="array" ref="E67">IFERROR(INDEX('Eurostat-EPS Mapping'!$G$3:$G$35,MATCH('Eurostat_nrg_bal_c EU27'!B67,'Eurostat-EPS Mapping'!$E$3:$E$35,0),0),"")</f>
        <v/>
      </c>
      <c r="F67">
        <v>21021.011999999999</v>
      </c>
      <c r="G67">
        <v>20556.972000000002</v>
      </c>
      <c r="H67">
        <v>17817.599999999999</v>
      </c>
      <c r="I67">
        <v>12203.2</v>
      </c>
      <c r="J67">
        <v>15961.6</v>
      </c>
      <c r="K67">
        <v>14198.4</v>
      </c>
      <c r="L67">
        <v>16100.8</v>
      </c>
      <c r="M67">
        <v>16379.2</v>
      </c>
      <c r="N67">
        <v>15497.6</v>
      </c>
      <c r="O67">
        <v>13595.2</v>
      </c>
      <c r="P67">
        <v>15219.2</v>
      </c>
      <c r="Q67">
        <v>16611.2</v>
      </c>
      <c r="R67">
        <v>15822.4</v>
      </c>
      <c r="S67">
        <v>14569.6</v>
      </c>
      <c r="T67">
        <v>10996.8</v>
      </c>
      <c r="U67">
        <v>11089.6</v>
      </c>
      <c r="V67">
        <v>12342.4</v>
      </c>
      <c r="W67">
        <v>8908.7999999999993</v>
      </c>
      <c r="X67">
        <v>603.20000000000005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45">
      <c r="A68" t="s">
        <v>198</v>
      </c>
      <c r="B68" t="s">
        <v>126</v>
      </c>
      <c r="C68" t="s">
        <v>616</v>
      </c>
      <c r="D68" t="s">
        <v>617</v>
      </c>
      <c r="E68" t="str" cm="1">
        <f t="array" ref="E68">IFERROR(INDEX('Eurostat-EPS Mapping'!$G$3:$G$35,MATCH('Eurostat_nrg_bal_c EU27'!B68,'Eurostat-EPS Mapping'!$E$3:$E$35,0),0),"")</f>
        <v>LPG propane or butane</v>
      </c>
      <c r="F68">
        <v>968910.11300000001</v>
      </c>
      <c r="G68">
        <v>916655.88500000001</v>
      </c>
      <c r="H68">
        <v>938736.90599999996</v>
      </c>
      <c r="I68">
        <v>928614.49399999995</v>
      </c>
      <c r="J68">
        <v>871628.33600000001</v>
      </c>
      <c r="K68">
        <v>787676.83200000005</v>
      </c>
      <c r="L68">
        <v>670003.64500000002</v>
      </c>
      <c r="M68">
        <v>701474.54200000002</v>
      </c>
      <c r="N68">
        <v>667266.11600000004</v>
      </c>
      <c r="O68">
        <v>648140.00300000003</v>
      </c>
      <c r="P68">
        <v>652728.80799999996</v>
      </c>
      <c r="Q68">
        <v>617106.804</v>
      </c>
      <c r="R68">
        <v>616771.76599999995</v>
      </c>
      <c r="S68">
        <v>581382.68799999997</v>
      </c>
      <c r="T68">
        <v>552068.06999999995</v>
      </c>
      <c r="U68">
        <v>497721.89899999998</v>
      </c>
      <c r="V68">
        <v>517867.61499999999</v>
      </c>
      <c r="W68">
        <v>497416.40100000001</v>
      </c>
      <c r="X68">
        <v>499625.576</v>
      </c>
      <c r="Y68">
        <v>507355.54200000002</v>
      </c>
      <c r="Z68">
        <v>489517.57699999999</v>
      </c>
      <c r="AA68">
        <v>505223.59399999998</v>
      </c>
      <c r="AB68">
        <v>496629.87199999997</v>
      </c>
      <c r="AC68">
        <v>467833.61700000003</v>
      </c>
      <c r="AD68">
        <v>495795.66399999999</v>
      </c>
      <c r="AE68">
        <v>524472.97400000005</v>
      </c>
      <c r="AF68">
        <v>451217.99400000001</v>
      </c>
      <c r="AG68">
        <v>484025.86900000001</v>
      </c>
      <c r="AH68">
        <v>408350.20500000002</v>
      </c>
    </row>
    <row r="69" spans="1:34" x14ac:dyDescent="0.45">
      <c r="A69" t="s">
        <v>198</v>
      </c>
      <c r="B69" t="s">
        <v>128</v>
      </c>
      <c r="C69" t="s">
        <v>616</v>
      </c>
      <c r="D69" t="s">
        <v>617</v>
      </c>
      <c r="E69" t="str" cm="1">
        <f t="array" ref="E69">IFERROR(INDEX('Eurostat-EPS Mapping'!$G$3:$G$35,MATCH('Eurostat_nrg_bal_c EU27'!B69,'Eurostat-EPS Mapping'!$E$3:$E$35,0),0),"")</f>
        <v/>
      </c>
      <c r="F69">
        <v>1786245.9809999999</v>
      </c>
      <c r="G69">
        <v>1687414.5179999999</v>
      </c>
      <c r="H69">
        <v>1482539.193</v>
      </c>
      <c r="I69">
        <v>1421322.7309999999</v>
      </c>
      <c r="J69">
        <v>1423532.527</v>
      </c>
      <c r="K69">
        <v>1367254.29</v>
      </c>
      <c r="L69">
        <v>1414856.4069999999</v>
      </c>
      <c r="M69">
        <v>1267688.9210000001</v>
      </c>
      <c r="N69">
        <v>1438433.4369999999</v>
      </c>
      <c r="O69">
        <v>1292059.648</v>
      </c>
      <c r="P69">
        <v>1280356.0930000001</v>
      </c>
      <c r="Q69">
        <v>1458144.415</v>
      </c>
      <c r="R69">
        <v>1495559.335</v>
      </c>
      <c r="S69">
        <v>1490085.503</v>
      </c>
      <c r="T69">
        <v>1560567.0789999999</v>
      </c>
      <c r="U69">
        <v>1369324.71</v>
      </c>
      <c r="V69">
        <v>1260368.32</v>
      </c>
      <c r="W69">
        <v>1259877.5220000001</v>
      </c>
      <c r="X69">
        <v>1352342.4310000001</v>
      </c>
      <c r="Y69">
        <v>1244533.5919999999</v>
      </c>
      <c r="Z69">
        <v>1162937.686</v>
      </c>
      <c r="AA69">
        <v>1218443.6569999999</v>
      </c>
      <c r="AB69">
        <v>1130354.808</v>
      </c>
      <c r="AC69">
        <v>1173658.28</v>
      </c>
      <c r="AD69">
        <v>1122259.544</v>
      </c>
      <c r="AE69">
        <v>1018947.7879999999</v>
      </c>
      <c r="AF69">
        <v>1106484.6040000001</v>
      </c>
      <c r="AG69">
        <v>1077024.72</v>
      </c>
      <c r="AH69">
        <v>1204687.1299999999</v>
      </c>
    </row>
    <row r="70" spans="1:34" x14ac:dyDescent="0.45">
      <c r="A70" t="s">
        <v>198</v>
      </c>
      <c r="B70" t="s">
        <v>130</v>
      </c>
      <c r="C70" t="s">
        <v>616</v>
      </c>
      <c r="D70" t="s">
        <v>617</v>
      </c>
      <c r="E70" t="str" cm="1">
        <f t="array" ref="E70">IFERROR(INDEX('Eurostat-EPS Mapping'!$G$3:$G$35,MATCH('Eurostat_nrg_bal_c EU27'!B70,'Eurostat-EPS Mapping'!$E$3:$E$35,0),0),"")</f>
        <v>jet fuel or kerosene</v>
      </c>
      <c r="F70">
        <v>2294.8490000000002</v>
      </c>
      <c r="G70">
        <v>2628.52</v>
      </c>
      <c r="H70">
        <v>3430.8760000000002</v>
      </c>
      <c r="I70">
        <v>3914.529</v>
      </c>
      <c r="J70">
        <v>2428.741</v>
      </c>
      <c r="K70">
        <v>1874.62</v>
      </c>
      <c r="L70">
        <v>2112.2049999999999</v>
      </c>
      <c r="M70">
        <v>3022.8029999999999</v>
      </c>
      <c r="N70">
        <v>3380.0949999999998</v>
      </c>
      <c r="O70">
        <v>3092.1219999999998</v>
      </c>
      <c r="P70">
        <v>2703.8580000000002</v>
      </c>
      <c r="Q70">
        <v>2605.5230000000001</v>
      </c>
      <c r="R70">
        <v>5346.83</v>
      </c>
      <c r="S70">
        <v>4062.7640000000001</v>
      </c>
      <c r="T70">
        <v>3202.7280000000001</v>
      </c>
      <c r="U70">
        <v>2902.2809999999999</v>
      </c>
      <c r="V70">
        <v>2920.9920000000002</v>
      </c>
      <c r="W70">
        <v>3453.77</v>
      </c>
      <c r="X70">
        <v>5496.36</v>
      </c>
      <c r="Y70">
        <v>5928.7889999999998</v>
      </c>
      <c r="Z70">
        <v>3313.5889999999999</v>
      </c>
      <c r="AA70">
        <v>3181.3890000000001</v>
      </c>
      <c r="AB70">
        <v>2785.489</v>
      </c>
      <c r="AC70">
        <v>3269.1889999999999</v>
      </c>
      <c r="AD70">
        <v>3093.1889999999999</v>
      </c>
      <c r="AE70">
        <v>6104.6890000000003</v>
      </c>
      <c r="AF70">
        <v>4325.9889999999996</v>
      </c>
      <c r="AG70">
        <v>4239.0780000000004</v>
      </c>
      <c r="AH70">
        <v>5954.32</v>
      </c>
    </row>
    <row r="71" spans="1:34" x14ac:dyDescent="0.45">
      <c r="A71" t="s">
        <v>198</v>
      </c>
      <c r="B71" t="s">
        <v>132</v>
      </c>
      <c r="C71" t="s">
        <v>616</v>
      </c>
      <c r="D71" t="s">
        <v>617</v>
      </c>
      <c r="E71" t="str" cm="1">
        <f t="array" ref="E71">IFERROR(INDEX('Eurostat-EPS Mapping'!$G$3:$G$35,MATCH('Eurostat_nrg_bal_c EU27'!B71,'Eurostat-EPS Mapping'!$E$3:$E$35,0),0),"")</f>
        <v>petroleum gasoline</v>
      </c>
      <c r="F71">
        <v>931929.85900000005</v>
      </c>
      <c r="G71">
        <v>1069764.5560000001</v>
      </c>
      <c r="H71">
        <v>1060003.4720000001</v>
      </c>
      <c r="I71">
        <v>1023130.188</v>
      </c>
      <c r="J71">
        <v>951227.89199999999</v>
      </c>
      <c r="K71">
        <v>925450.28500000003</v>
      </c>
      <c r="L71">
        <v>1014123.378</v>
      </c>
      <c r="M71">
        <v>1009413.1679999999</v>
      </c>
      <c r="N71">
        <v>996543.44400000002</v>
      </c>
      <c r="O71">
        <v>994251.64199999999</v>
      </c>
      <c r="P71">
        <v>1019072.013</v>
      </c>
      <c r="Q71">
        <v>975738.32700000005</v>
      </c>
      <c r="R71">
        <v>1010966.9570000001</v>
      </c>
      <c r="S71">
        <v>1049524.027</v>
      </c>
      <c r="T71">
        <v>969986.4</v>
      </c>
      <c r="U71">
        <v>1007233.471</v>
      </c>
      <c r="V71">
        <v>1049310.29</v>
      </c>
      <c r="W71">
        <v>1133793.166</v>
      </c>
      <c r="X71">
        <v>1250601.128</v>
      </c>
      <c r="Y71">
        <v>1135338.7309999999</v>
      </c>
      <c r="Z71">
        <v>1209904.7609999999</v>
      </c>
      <c r="AA71">
        <v>1166247.6270000001</v>
      </c>
      <c r="AB71">
        <v>1135530.4010000001</v>
      </c>
      <c r="AC71">
        <v>1180330.547</v>
      </c>
      <c r="AD71">
        <v>1153362.156</v>
      </c>
      <c r="AE71">
        <v>1216869.406</v>
      </c>
      <c r="AF71">
        <v>1208322.1980000001</v>
      </c>
      <c r="AG71">
        <v>1269148.7990000001</v>
      </c>
      <c r="AH71">
        <v>1276364.2830000001</v>
      </c>
    </row>
    <row r="72" spans="1:34" x14ac:dyDescent="0.45">
      <c r="A72" t="s">
        <v>198</v>
      </c>
      <c r="B72" t="s">
        <v>134</v>
      </c>
      <c r="C72" t="s">
        <v>616</v>
      </c>
      <c r="D72" t="s">
        <v>617</v>
      </c>
      <c r="E72" t="str" cm="1">
        <f t="array" ref="E72">IFERROR(INDEX('Eurostat-EPS Mapping'!$G$3:$G$35,MATCH('Eurostat_nrg_bal_c EU27'!B72,'Eurostat-EPS Mapping'!$E$3:$E$35,0),0),"")</f>
        <v>jet fuel or kerosene</v>
      </c>
      <c r="F72">
        <v>0.17299999999999999</v>
      </c>
      <c r="G72">
        <v>4.2999999999999997E-2</v>
      </c>
      <c r="H72">
        <v>0</v>
      </c>
      <c r="I72">
        <v>0</v>
      </c>
      <c r="J72">
        <v>0</v>
      </c>
      <c r="K72">
        <v>43.21</v>
      </c>
      <c r="L72">
        <v>518.52</v>
      </c>
      <c r="M72">
        <v>0</v>
      </c>
      <c r="N72">
        <v>0</v>
      </c>
      <c r="O72">
        <v>0</v>
      </c>
      <c r="P72">
        <v>221.5</v>
      </c>
      <c r="Q72">
        <v>397.01</v>
      </c>
      <c r="R72">
        <v>393.25</v>
      </c>
      <c r="S72">
        <v>608.21</v>
      </c>
      <c r="T72">
        <v>1269.98</v>
      </c>
      <c r="U72">
        <v>703.04</v>
      </c>
      <c r="V72">
        <v>787.8</v>
      </c>
      <c r="W72">
        <v>1138.3599999999999</v>
      </c>
      <c r="X72">
        <v>441.72</v>
      </c>
      <c r="Y72">
        <v>177.2</v>
      </c>
      <c r="Z72">
        <v>44.3</v>
      </c>
      <c r="AA72">
        <v>88.6</v>
      </c>
      <c r="AB72">
        <v>44.3</v>
      </c>
      <c r="AC72">
        <v>0</v>
      </c>
      <c r="AD72">
        <v>88.6</v>
      </c>
      <c r="AE72">
        <v>3809.8</v>
      </c>
      <c r="AF72">
        <v>3012.4</v>
      </c>
      <c r="AG72">
        <v>4740.1000000000004</v>
      </c>
      <c r="AH72">
        <v>10189</v>
      </c>
    </row>
    <row r="73" spans="1:34" x14ac:dyDescent="0.45">
      <c r="A73" t="s">
        <v>198</v>
      </c>
      <c r="B73" t="s">
        <v>136</v>
      </c>
      <c r="C73" t="s">
        <v>616</v>
      </c>
      <c r="D73" t="s">
        <v>617</v>
      </c>
      <c r="E73" t="str" cm="1">
        <f t="array" ref="E73">IFERROR(INDEX('Eurostat-EPS Mapping'!$G$3:$G$35,MATCH('Eurostat_nrg_bal_c EU27'!B73,'Eurostat-EPS Mapping'!$E$3:$E$35,0),0),"")</f>
        <v>jet fuel or kerosene</v>
      </c>
      <c r="F73">
        <v>1175692.825</v>
      </c>
      <c r="G73">
        <v>1101981.1939999999</v>
      </c>
      <c r="H73">
        <v>1051034.2279999999</v>
      </c>
      <c r="I73">
        <v>983328.45799999998</v>
      </c>
      <c r="J73">
        <v>898832.56</v>
      </c>
      <c r="K73">
        <v>946814.82900000003</v>
      </c>
      <c r="L73">
        <v>917833.26399999997</v>
      </c>
      <c r="M73">
        <v>913932.56200000003</v>
      </c>
      <c r="N73">
        <v>952285.30200000003</v>
      </c>
      <c r="O73">
        <v>965802.01699999999</v>
      </c>
      <c r="P73">
        <v>945652.65500000003</v>
      </c>
      <c r="Q73">
        <v>831447.35</v>
      </c>
      <c r="R73">
        <v>758860.72400000005</v>
      </c>
      <c r="S73">
        <v>726486.42299999995</v>
      </c>
      <c r="T73">
        <v>609442.21200000006</v>
      </c>
      <c r="U73">
        <v>516803.18099999998</v>
      </c>
      <c r="V73">
        <v>496944.62099999998</v>
      </c>
      <c r="W73">
        <v>528076.49800000002</v>
      </c>
      <c r="X73">
        <v>442750.17099999997</v>
      </c>
      <c r="Y73">
        <v>398598.73</v>
      </c>
      <c r="Z73">
        <v>351984.47499999998</v>
      </c>
      <c r="AA73">
        <v>349526.62099999998</v>
      </c>
      <c r="AB73">
        <v>294529.45</v>
      </c>
      <c r="AC73">
        <v>306232.53999999998</v>
      </c>
      <c r="AD73">
        <v>346300.66499999998</v>
      </c>
      <c r="AE73">
        <v>357281.20799999998</v>
      </c>
      <c r="AF73">
        <v>360610.88500000001</v>
      </c>
      <c r="AG73">
        <v>348101.03499999997</v>
      </c>
      <c r="AH73">
        <v>340550.42700000003</v>
      </c>
    </row>
    <row r="74" spans="1:34" x14ac:dyDescent="0.45">
      <c r="A74" t="s">
        <v>198</v>
      </c>
      <c r="B74" t="s">
        <v>138</v>
      </c>
      <c r="C74" t="s">
        <v>616</v>
      </c>
      <c r="D74" t="s">
        <v>617</v>
      </c>
      <c r="E74" t="str" cm="1">
        <f t="array" ref="E74">IFERROR(INDEX('Eurostat-EPS Mapping'!$G$3:$G$35,MATCH('Eurostat_nrg_bal_c EU27'!B74,'Eurostat-EPS Mapping'!$E$3:$E$35,0),0),"")</f>
        <v/>
      </c>
      <c r="F74">
        <v>85924.051000000007</v>
      </c>
      <c r="G74">
        <v>80773.982999999993</v>
      </c>
      <c r="H74">
        <v>79029.781000000003</v>
      </c>
      <c r="I74">
        <v>67996.031000000003</v>
      </c>
      <c r="J74">
        <v>79335.429000000004</v>
      </c>
      <c r="K74">
        <v>98829.547000000006</v>
      </c>
      <c r="L74">
        <v>69435.153000000006</v>
      </c>
      <c r="M74">
        <v>125196.97900000001</v>
      </c>
      <c r="N74">
        <v>125254.836</v>
      </c>
      <c r="O74">
        <v>102649.333</v>
      </c>
      <c r="P74">
        <v>73536.154999999999</v>
      </c>
      <c r="Q74">
        <v>63325.493999999999</v>
      </c>
      <c r="R74">
        <v>81544.092000000004</v>
      </c>
      <c r="S74">
        <v>81784.72</v>
      </c>
      <c r="T74">
        <v>71907.5</v>
      </c>
      <c r="U74">
        <v>58479.298999999999</v>
      </c>
      <c r="V74">
        <v>60068.856</v>
      </c>
      <c r="W74">
        <v>72382.017000000007</v>
      </c>
      <c r="X74">
        <v>84135.093999999997</v>
      </c>
      <c r="Y74">
        <v>99506.94</v>
      </c>
      <c r="Z74">
        <v>63967.004000000001</v>
      </c>
      <c r="AA74">
        <v>49877.292000000001</v>
      </c>
      <c r="AB74">
        <v>56674.972000000002</v>
      </c>
      <c r="AC74">
        <v>61735.1</v>
      </c>
      <c r="AD74">
        <v>92509.248000000007</v>
      </c>
      <c r="AE74">
        <v>86855.148000000001</v>
      </c>
      <c r="AF74">
        <v>54395.951999999997</v>
      </c>
      <c r="AG74">
        <v>33118.46</v>
      </c>
      <c r="AH74">
        <v>28195.216</v>
      </c>
    </row>
    <row r="75" spans="1:34" x14ac:dyDescent="0.45">
      <c r="A75" t="s">
        <v>198</v>
      </c>
      <c r="B75" t="s">
        <v>140</v>
      </c>
      <c r="C75" t="s">
        <v>616</v>
      </c>
      <c r="D75" t="s">
        <v>617</v>
      </c>
      <c r="E75" t="str" cm="1">
        <f t="array" ref="E75">IFERROR(INDEX('Eurostat-EPS Mapping'!$G$3:$G$35,MATCH('Eurostat_nrg_bal_c EU27'!B75,'Eurostat-EPS Mapping'!$E$3:$E$35,0),0),"")</f>
        <v>petroleum diesel</v>
      </c>
      <c r="F75">
        <v>4791290.4050000003</v>
      </c>
      <c r="G75">
        <v>5096662.5669999998</v>
      </c>
      <c r="H75">
        <v>5182864.6440000003</v>
      </c>
      <c r="I75">
        <v>4875228.22</v>
      </c>
      <c r="J75">
        <v>4479595.9620000003</v>
      </c>
      <c r="K75">
        <v>4755560.5920000002</v>
      </c>
      <c r="L75">
        <v>4385126.7790000001</v>
      </c>
      <c r="M75">
        <v>4494956.4919999996</v>
      </c>
      <c r="N75">
        <v>4572989.2860000003</v>
      </c>
      <c r="O75">
        <v>4345392.2879999997</v>
      </c>
      <c r="P75">
        <v>4170031.5860000001</v>
      </c>
      <c r="Q75">
        <v>3770217.1830000002</v>
      </c>
      <c r="R75">
        <v>4367482.1270000003</v>
      </c>
      <c r="S75">
        <v>4262479.8099999996</v>
      </c>
      <c r="T75">
        <v>3907665.6860000002</v>
      </c>
      <c r="U75">
        <v>3668733.9980000001</v>
      </c>
      <c r="V75">
        <v>3594058.4049999998</v>
      </c>
      <c r="W75">
        <v>3417049.62</v>
      </c>
      <c r="X75">
        <v>2945722.1159999999</v>
      </c>
      <c r="Y75">
        <v>2971864.0440000002</v>
      </c>
      <c r="Z75">
        <v>2988305.7620000001</v>
      </c>
      <c r="AA75">
        <v>2866336.54</v>
      </c>
      <c r="AB75">
        <v>2953480.1039999998</v>
      </c>
      <c r="AC75">
        <v>2503189.7209999999</v>
      </c>
      <c r="AD75">
        <v>2411777.358</v>
      </c>
      <c r="AE75">
        <v>2715717.0610000002</v>
      </c>
      <c r="AF75">
        <v>2766809.017</v>
      </c>
      <c r="AG75">
        <v>2948468.7</v>
      </c>
      <c r="AH75">
        <v>2695688.6579999998</v>
      </c>
    </row>
    <row r="76" spans="1:34" x14ac:dyDescent="0.45">
      <c r="A76" t="s">
        <v>198</v>
      </c>
      <c r="B76" t="s">
        <v>142</v>
      </c>
      <c r="C76" t="s">
        <v>616</v>
      </c>
      <c r="D76" t="s">
        <v>617</v>
      </c>
      <c r="E76" t="str" cm="1">
        <f t="array" ref="E76">IFERROR(INDEX('Eurostat-EPS Mapping'!$G$3:$G$35,MATCH('Eurostat_nrg_bal_c EU27'!B76,'Eurostat-EPS Mapping'!$E$3:$E$35,0),0),"")</f>
        <v>heavy fuel oil</v>
      </c>
      <c r="F76">
        <v>1803420.713</v>
      </c>
      <c r="G76">
        <v>1799213.798</v>
      </c>
      <c r="H76">
        <v>2531246.406</v>
      </c>
      <c r="I76">
        <v>2627828.0529999998</v>
      </c>
      <c r="J76">
        <v>2563781.321</v>
      </c>
      <c r="K76">
        <v>2521318.9049999998</v>
      </c>
      <c r="L76">
        <v>2480186.176</v>
      </c>
      <c r="M76">
        <v>2652104.6120000002</v>
      </c>
      <c r="N76">
        <v>2518936.6230000001</v>
      </c>
      <c r="O76">
        <v>2470024.764</v>
      </c>
      <c r="P76">
        <v>2486972.8369999998</v>
      </c>
      <c r="Q76">
        <v>2328215.855</v>
      </c>
      <c r="R76">
        <v>2290876.219</v>
      </c>
      <c r="S76">
        <v>2131736.2110000001</v>
      </c>
      <c r="T76">
        <v>1849334.9469999999</v>
      </c>
      <c r="U76">
        <v>1927067.531</v>
      </c>
      <c r="V76">
        <v>2054301.97</v>
      </c>
      <c r="W76">
        <v>1820678.9779999999</v>
      </c>
      <c r="X76">
        <v>1872111.683</v>
      </c>
      <c r="Y76">
        <v>1731976.9739999999</v>
      </c>
      <c r="Z76">
        <v>1826022.17</v>
      </c>
      <c r="AA76">
        <v>1854920.777</v>
      </c>
      <c r="AB76">
        <v>2010302.8489999999</v>
      </c>
      <c r="AC76">
        <v>1967990.6089999999</v>
      </c>
      <c r="AD76">
        <v>2006105.3970000001</v>
      </c>
      <c r="AE76">
        <v>2026526.2990000001</v>
      </c>
      <c r="AF76">
        <v>1894197.327</v>
      </c>
      <c r="AG76">
        <v>1907351.432</v>
      </c>
      <c r="AH76">
        <v>2117922.12</v>
      </c>
    </row>
    <row r="77" spans="1:34" x14ac:dyDescent="0.45">
      <c r="A77" t="s">
        <v>198</v>
      </c>
      <c r="B77" t="s">
        <v>144</v>
      </c>
      <c r="C77" t="s">
        <v>616</v>
      </c>
      <c r="D77" t="s">
        <v>617</v>
      </c>
      <c r="E77" t="str" cm="1">
        <f t="array" ref="E77">IFERROR(INDEX('Eurostat-EPS Mapping'!$G$3:$G$35,MATCH('Eurostat_nrg_bal_c EU27'!B77,'Eurostat-EPS Mapping'!$E$3:$E$35,0),0),"")</f>
        <v/>
      </c>
      <c r="F77">
        <v>109443.558</v>
      </c>
      <c r="G77">
        <v>114656.838</v>
      </c>
      <c r="H77">
        <v>111666.181</v>
      </c>
      <c r="I77">
        <v>79818.501999999993</v>
      </c>
      <c r="J77">
        <v>56373.421999999999</v>
      </c>
      <c r="K77">
        <v>54829.925000000003</v>
      </c>
      <c r="L77">
        <v>46247.733999999997</v>
      </c>
      <c r="M77">
        <v>37449.432000000001</v>
      </c>
      <c r="N77">
        <v>36281.241000000002</v>
      </c>
      <c r="O77">
        <v>37024.555999999997</v>
      </c>
      <c r="P77">
        <v>42900.832999999999</v>
      </c>
      <c r="Q77">
        <v>47145.375</v>
      </c>
      <c r="R77">
        <v>44662.739000000001</v>
      </c>
      <c r="S77">
        <v>57941.821000000004</v>
      </c>
      <c r="T77">
        <v>50087.451000000001</v>
      </c>
      <c r="U77">
        <v>36702.059000000001</v>
      </c>
      <c r="V77">
        <v>42199.764999999999</v>
      </c>
      <c r="W77">
        <v>32298.39</v>
      </c>
      <c r="X77">
        <v>34362.271000000001</v>
      </c>
      <c r="Y77">
        <v>34112.243999999999</v>
      </c>
      <c r="Z77">
        <v>29650.045999999998</v>
      </c>
      <c r="AA77">
        <v>27173.304</v>
      </c>
      <c r="AB77">
        <v>25878.418000000001</v>
      </c>
      <c r="AC77">
        <v>31053.236000000001</v>
      </c>
      <c r="AD77">
        <v>26810.017</v>
      </c>
      <c r="AE77">
        <v>24830.614000000001</v>
      </c>
      <c r="AF77">
        <v>21106.42</v>
      </c>
      <c r="AG77">
        <v>20013.62</v>
      </c>
      <c r="AH77">
        <v>25390.32</v>
      </c>
    </row>
    <row r="78" spans="1:34" x14ac:dyDescent="0.45">
      <c r="A78" t="s">
        <v>198</v>
      </c>
      <c r="B78" t="s">
        <v>146</v>
      </c>
      <c r="C78" t="s">
        <v>616</v>
      </c>
      <c r="D78" t="s">
        <v>617</v>
      </c>
      <c r="E78" t="str" cm="1">
        <f t="array" ref="E78">IFERROR(INDEX('Eurostat-EPS Mapping'!$G$3:$G$35,MATCH('Eurostat_nrg_bal_c EU27'!B78,'Eurostat-EPS Mapping'!$E$3:$E$35,0),0),"")</f>
        <v/>
      </c>
      <c r="F78">
        <v>329393.97499999998</v>
      </c>
      <c r="G78">
        <v>314197.53700000001</v>
      </c>
      <c r="H78">
        <v>267902.95199999999</v>
      </c>
      <c r="I78">
        <v>244277.58600000001</v>
      </c>
      <c r="J78">
        <v>215904.845</v>
      </c>
      <c r="K78">
        <v>198983.734</v>
      </c>
      <c r="L78">
        <v>201400.48199999999</v>
      </c>
      <c r="M78">
        <v>199150.17800000001</v>
      </c>
      <c r="N78">
        <v>189115.98699999999</v>
      </c>
      <c r="O78">
        <v>161491.03599999999</v>
      </c>
      <c r="P78">
        <v>189162.16800000001</v>
      </c>
      <c r="Q78">
        <v>185312.671</v>
      </c>
      <c r="R78">
        <v>223227.253</v>
      </c>
      <c r="S78">
        <v>167534.473</v>
      </c>
      <c r="T78">
        <v>156529.796</v>
      </c>
      <c r="U78">
        <v>138607.48800000001</v>
      </c>
      <c r="V78">
        <v>144793.981</v>
      </c>
      <c r="W78">
        <v>139895.94500000001</v>
      </c>
      <c r="X78">
        <v>153256.53599999999</v>
      </c>
      <c r="Y78">
        <v>142067.351</v>
      </c>
      <c r="Z78">
        <v>123088.41800000001</v>
      </c>
      <c r="AA78">
        <v>123879.925</v>
      </c>
      <c r="AB78">
        <v>123040.769</v>
      </c>
      <c r="AC78">
        <v>113940.44</v>
      </c>
      <c r="AD78">
        <v>130903.673</v>
      </c>
      <c r="AE78">
        <v>126025.201</v>
      </c>
      <c r="AF78">
        <v>141575.467</v>
      </c>
      <c r="AG78">
        <v>130222.194</v>
      </c>
      <c r="AH78">
        <v>130523.946</v>
      </c>
    </row>
    <row r="79" spans="1:34" x14ac:dyDescent="0.45">
      <c r="A79" t="s">
        <v>198</v>
      </c>
      <c r="B79" t="s">
        <v>147</v>
      </c>
      <c r="C79" t="s">
        <v>616</v>
      </c>
      <c r="D79" t="s">
        <v>617</v>
      </c>
      <c r="E79" t="str" cm="1">
        <f t="array" ref="E79">IFERROR(INDEX('Eurostat-EPS Mapping'!$G$3:$G$35,MATCH('Eurostat_nrg_bal_c EU27'!B79,'Eurostat-EPS Mapping'!$E$3:$E$35,0),0),"")</f>
        <v/>
      </c>
      <c r="F79">
        <v>33513.449999999997</v>
      </c>
      <c r="G79">
        <v>35005.800999999999</v>
      </c>
      <c r="H79">
        <v>35538.002999999997</v>
      </c>
      <c r="I79">
        <v>35223.173000000003</v>
      </c>
      <c r="J79">
        <v>34100.911999999997</v>
      </c>
      <c r="K79">
        <v>27001.5</v>
      </c>
      <c r="L79">
        <v>27090.919000000002</v>
      </c>
      <c r="M79">
        <v>37607.733999999997</v>
      </c>
      <c r="N79">
        <v>37136.661999999997</v>
      </c>
      <c r="O79">
        <v>25660.844000000001</v>
      </c>
      <c r="P79">
        <v>36260.552000000003</v>
      </c>
      <c r="Q79">
        <v>35906.356</v>
      </c>
      <c r="R79">
        <v>38454.362000000001</v>
      </c>
      <c r="S79">
        <v>35486.324999999997</v>
      </c>
      <c r="T79">
        <v>34728.169000000002</v>
      </c>
      <c r="U79">
        <v>27954.967000000001</v>
      </c>
      <c r="V79">
        <v>26217.411</v>
      </c>
      <c r="W79">
        <v>25479.698</v>
      </c>
      <c r="X79">
        <v>24817.252</v>
      </c>
      <c r="Y79">
        <v>28264.752</v>
      </c>
      <c r="Z79">
        <v>27265.572</v>
      </c>
      <c r="AA79">
        <v>20072.365000000002</v>
      </c>
      <c r="AB79">
        <v>19489.550999999999</v>
      </c>
      <c r="AC79">
        <v>18419.365000000002</v>
      </c>
      <c r="AD79">
        <v>17947.186000000002</v>
      </c>
      <c r="AE79">
        <v>17711.186000000002</v>
      </c>
      <c r="AF79">
        <v>19582.900000000001</v>
      </c>
      <c r="AG79">
        <v>16691</v>
      </c>
      <c r="AH79">
        <v>17909</v>
      </c>
    </row>
    <row r="80" spans="1:34" x14ac:dyDescent="0.45">
      <c r="A80" t="s">
        <v>198</v>
      </c>
      <c r="B80" t="s">
        <v>149</v>
      </c>
      <c r="C80" t="s">
        <v>616</v>
      </c>
      <c r="D80" t="s">
        <v>617</v>
      </c>
      <c r="E80" t="str" cm="1">
        <f t="array" ref="E80">IFERROR(INDEX('Eurostat-EPS Mapping'!$G$3:$G$35,MATCH('Eurostat_nrg_bal_c EU27'!B80,'Eurostat-EPS Mapping'!$E$3:$E$35,0),0),"")</f>
        <v/>
      </c>
      <c r="F80">
        <v>266376.68800000002</v>
      </c>
      <c r="G80">
        <v>281014.7</v>
      </c>
      <c r="H80">
        <v>298600.761</v>
      </c>
      <c r="I80">
        <v>296030.777</v>
      </c>
      <c r="J80">
        <v>286162.88</v>
      </c>
      <c r="K80">
        <v>272827.94400000002</v>
      </c>
      <c r="L80">
        <v>332315.81199999998</v>
      </c>
      <c r="M80">
        <v>391651.46</v>
      </c>
      <c r="N80">
        <v>397683.09600000002</v>
      </c>
      <c r="O80">
        <v>412501.06099999999</v>
      </c>
      <c r="P80">
        <v>479552.32500000001</v>
      </c>
      <c r="Q80">
        <v>484217.44900000002</v>
      </c>
      <c r="R80">
        <v>507846.85700000002</v>
      </c>
      <c r="S80">
        <v>488386.43099999998</v>
      </c>
      <c r="T80">
        <v>489750.353</v>
      </c>
      <c r="U80">
        <v>446718.62900000002</v>
      </c>
      <c r="V80">
        <v>397548.685</v>
      </c>
      <c r="W80">
        <v>392156.11</v>
      </c>
      <c r="X80">
        <v>365444.83600000001</v>
      </c>
      <c r="Y80">
        <v>305461.39199999999</v>
      </c>
      <c r="Z80">
        <v>325514.58</v>
      </c>
      <c r="AA80">
        <v>330536.62800000003</v>
      </c>
      <c r="AB80">
        <v>287270.51199999999</v>
      </c>
      <c r="AC80">
        <v>260045.992</v>
      </c>
      <c r="AD80">
        <v>249614.02600000001</v>
      </c>
      <c r="AE80">
        <v>210751.21</v>
      </c>
      <c r="AF80">
        <v>229269.24400000001</v>
      </c>
      <c r="AG80">
        <v>244240.628</v>
      </c>
      <c r="AH80">
        <v>260347.38399999999</v>
      </c>
    </row>
    <row r="81" spans="1:34" x14ac:dyDescent="0.45">
      <c r="A81" t="s">
        <v>198</v>
      </c>
      <c r="B81" t="s">
        <v>151</v>
      </c>
      <c r="C81" t="s">
        <v>616</v>
      </c>
      <c r="D81" t="s">
        <v>617</v>
      </c>
      <c r="E81" t="str" cm="1">
        <f t="array" ref="E81">IFERROR(INDEX('Eurostat-EPS Mapping'!$G$3:$G$35,MATCH('Eurostat_nrg_bal_c EU27'!B81,'Eurostat-EPS Mapping'!$E$3:$E$35,0),0),"")</f>
        <v/>
      </c>
      <c r="F81">
        <v>217948.07199999999</v>
      </c>
      <c r="G81">
        <v>193625.647</v>
      </c>
      <c r="H81">
        <v>190080.334</v>
      </c>
      <c r="I81">
        <v>180399.82199999999</v>
      </c>
      <c r="J81">
        <v>169260.42</v>
      </c>
      <c r="K81">
        <v>181031.09899999999</v>
      </c>
      <c r="L81">
        <v>191015.217</v>
      </c>
      <c r="M81">
        <v>191237.179</v>
      </c>
      <c r="N81">
        <v>191109.44099999999</v>
      </c>
      <c r="O81">
        <v>184479.41800000001</v>
      </c>
      <c r="P81">
        <v>194708.239</v>
      </c>
      <c r="Q81">
        <v>172975.31200000001</v>
      </c>
      <c r="R81">
        <v>186920.93400000001</v>
      </c>
      <c r="S81">
        <v>185179.98499999999</v>
      </c>
      <c r="T81">
        <v>169908.73499999999</v>
      </c>
      <c r="U81">
        <v>162389.242</v>
      </c>
      <c r="V81">
        <v>154772.22500000001</v>
      </c>
      <c r="W81">
        <v>159615.117</v>
      </c>
      <c r="X81">
        <v>142660.01300000001</v>
      </c>
      <c r="Y81">
        <v>135272.88</v>
      </c>
      <c r="Z81">
        <v>121683.731</v>
      </c>
      <c r="AA81">
        <v>117476.007</v>
      </c>
      <c r="AB81">
        <v>99833.857000000004</v>
      </c>
      <c r="AC81">
        <v>109835.351</v>
      </c>
      <c r="AD81">
        <v>91233.251999999993</v>
      </c>
      <c r="AE81">
        <v>101215.056</v>
      </c>
      <c r="AF81">
        <v>71660.736000000004</v>
      </c>
      <c r="AG81">
        <v>82204.106</v>
      </c>
      <c r="AH81">
        <v>87184.33</v>
      </c>
    </row>
    <row r="82" spans="1:34" x14ac:dyDescent="0.45">
      <c r="A82" t="s">
        <v>198</v>
      </c>
      <c r="B82" t="s">
        <v>152</v>
      </c>
      <c r="C82" t="s">
        <v>616</v>
      </c>
      <c r="D82" t="s">
        <v>617</v>
      </c>
      <c r="E82" t="str" cm="1">
        <f t="array" ref="E82">IFERROR(INDEX('Eurostat-EPS Mapping'!$G$3:$G$35,MATCH('Eurostat_nrg_bal_c EU27'!B82,'Eurostat-EPS Mapping'!$E$3:$E$35,0),0),"")</f>
        <v/>
      </c>
      <c r="F82">
        <v>863382.59199999995</v>
      </c>
      <c r="G82">
        <v>709903.15099999995</v>
      </c>
      <c r="H82">
        <v>170259.06899999999</v>
      </c>
      <c r="I82">
        <v>147534.97</v>
      </c>
      <c r="J82">
        <v>119661.186</v>
      </c>
      <c r="K82">
        <v>100648.069</v>
      </c>
      <c r="L82">
        <v>113382.886</v>
      </c>
      <c r="M82">
        <v>119865.796</v>
      </c>
      <c r="N82">
        <v>103881.67600000001</v>
      </c>
      <c r="O82">
        <v>86232.909</v>
      </c>
      <c r="P82">
        <v>112208.265</v>
      </c>
      <c r="Q82">
        <v>161648.546</v>
      </c>
      <c r="R82">
        <v>109633.02</v>
      </c>
      <c r="S82">
        <v>189825.36499999999</v>
      </c>
      <c r="T82">
        <v>135373.04199999999</v>
      </c>
      <c r="U82">
        <v>105035.183</v>
      </c>
      <c r="V82">
        <v>118742.052</v>
      </c>
      <c r="W82">
        <v>106355.912</v>
      </c>
      <c r="X82">
        <v>119800.696</v>
      </c>
      <c r="Y82">
        <v>132395.42199999999</v>
      </c>
      <c r="Z82">
        <v>132994.16899999999</v>
      </c>
      <c r="AA82">
        <v>106314.932</v>
      </c>
      <c r="AB82">
        <v>91518.275999999998</v>
      </c>
      <c r="AC82">
        <v>94965.18</v>
      </c>
      <c r="AD82">
        <v>106262.943</v>
      </c>
      <c r="AE82">
        <v>107546.70299999999</v>
      </c>
      <c r="AF82">
        <v>94580.900999999998</v>
      </c>
      <c r="AG82">
        <v>94593.805999999997</v>
      </c>
      <c r="AH82">
        <v>78747.34</v>
      </c>
    </row>
    <row r="83" spans="1:34" x14ac:dyDescent="0.45">
      <c r="A83" t="s">
        <v>198</v>
      </c>
      <c r="B83" t="s">
        <v>154</v>
      </c>
      <c r="C83" t="s">
        <v>616</v>
      </c>
      <c r="D83" t="s">
        <v>617</v>
      </c>
      <c r="E83" t="str" cm="1">
        <f t="array" ref="E83">IFERROR(INDEX('Eurostat-EPS Mapping'!$G$3:$G$35,MATCH('Eurostat_nrg_bal_c EU27'!B83,'Eurostat-EPS Mapping'!$E$3:$E$35,0),0),"")</f>
        <v>lignite</v>
      </c>
      <c r="F83">
        <v>3251.0320000000002</v>
      </c>
      <c r="G83">
        <v>2441.0540000000001</v>
      </c>
      <c r="H83">
        <v>2326.14</v>
      </c>
      <c r="I83">
        <v>2589.0700000000002</v>
      </c>
      <c r="J83">
        <v>2969.674</v>
      </c>
      <c r="K83">
        <v>3766.0520000000001</v>
      </c>
      <c r="L83">
        <v>6590.6679999999997</v>
      </c>
      <c r="M83">
        <v>6966.29</v>
      </c>
      <c r="N83">
        <v>5810.665</v>
      </c>
      <c r="O83">
        <v>7616.0219999999999</v>
      </c>
      <c r="P83">
        <v>7435.8549999999996</v>
      </c>
      <c r="Q83">
        <v>5998.17</v>
      </c>
      <c r="R83">
        <v>3881.105</v>
      </c>
      <c r="S83">
        <v>4373.7389999999996</v>
      </c>
      <c r="T83">
        <v>5484.933</v>
      </c>
      <c r="U83">
        <v>4364.8999999999996</v>
      </c>
      <c r="V83">
        <v>4326.37</v>
      </c>
      <c r="W83">
        <v>3437.6190000000001</v>
      </c>
      <c r="X83">
        <v>2917.58</v>
      </c>
      <c r="Y83">
        <v>3204.92</v>
      </c>
      <c r="Z83">
        <v>4162.3999999999996</v>
      </c>
      <c r="AA83">
        <v>3352.9</v>
      </c>
      <c r="AB83">
        <v>3766.7</v>
      </c>
      <c r="AC83">
        <v>4058.3</v>
      </c>
      <c r="AD83">
        <v>3729.9</v>
      </c>
      <c r="AE83">
        <v>4741.45</v>
      </c>
      <c r="AF83">
        <v>3735.5</v>
      </c>
      <c r="AG83">
        <v>3704.0079999999998</v>
      </c>
      <c r="AH83">
        <v>2927.7420000000002</v>
      </c>
    </row>
    <row r="84" spans="1:34" x14ac:dyDescent="0.45">
      <c r="A84" t="s">
        <v>198</v>
      </c>
      <c r="B84" t="s">
        <v>156</v>
      </c>
      <c r="C84" t="s">
        <v>616</v>
      </c>
      <c r="D84" t="s">
        <v>617</v>
      </c>
      <c r="E84" t="str" cm="1">
        <f t="array" ref="E84">IFERROR(INDEX('Eurostat-EPS Mapping'!$G$3:$G$35,MATCH('Eurostat_nrg_bal_c EU27'!B84,'Eurostat-EPS Mapping'!$E$3:$E$35,0),0),"")</f>
        <v/>
      </c>
      <c r="F84">
        <v>2275.2109999999998</v>
      </c>
      <c r="G84">
        <v>1655.0239999999999</v>
      </c>
      <c r="H84">
        <v>1528.14</v>
      </c>
      <c r="I84">
        <v>1990.57</v>
      </c>
      <c r="J84">
        <v>2211.5740000000001</v>
      </c>
      <c r="K84">
        <v>2622.252</v>
      </c>
      <c r="L84">
        <v>5579.8680000000004</v>
      </c>
      <c r="M84">
        <v>6061.89</v>
      </c>
      <c r="N84">
        <v>5119.0649999999996</v>
      </c>
      <c r="O84">
        <v>7084.0219999999999</v>
      </c>
      <c r="P84">
        <v>6970.3549999999996</v>
      </c>
      <c r="Q84">
        <v>5678.97</v>
      </c>
      <c r="R84">
        <v>3681.605</v>
      </c>
      <c r="S84">
        <v>4227.4390000000003</v>
      </c>
      <c r="T84">
        <v>5431.7330000000002</v>
      </c>
      <c r="U84">
        <v>4325</v>
      </c>
      <c r="V84">
        <v>4326.37</v>
      </c>
      <c r="W84">
        <v>3437.6190000000001</v>
      </c>
      <c r="X84">
        <v>2917.58</v>
      </c>
      <c r="Y84">
        <v>3146.32</v>
      </c>
      <c r="Z84">
        <v>4162.3999999999996</v>
      </c>
      <c r="AA84">
        <v>3339.6</v>
      </c>
      <c r="AB84">
        <v>3726.8</v>
      </c>
      <c r="AC84">
        <v>3938.6</v>
      </c>
      <c r="AD84">
        <v>3663.4</v>
      </c>
      <c r="AE84">
        <v>4728.1499999999996</v>
      </c>
      <c r="AF84">
        <v>3722.2</v>
      </c>
      <c r="AG84">
        <v>3704.0079999999998</v>
      </c>
      <c r="AH84">
        <v>2927.7420000000002</v>
      </c>
    </row>
    <row r="85" spans="1:34" x14ac:dyDescent="0.45">
      <c r="A85" t="s">
        <v>198</v>
      </c>
      <c r="B85" t="s">
        <v>158</v>
      </c>
      <c r="C85" t="s">
        <v>616</v>
      </c>
      <c r="D85" t="s">
        <v>617</v>
      </c>
      <c r="E85" t="str" cm="1">
        <f t="array" ref="E85">IFERROR(INDEX('Eurostat-EPS Mapping'!$G$3:$G$35,MATCH('Eurostat_nrg_bal_c EU27'!B85,'Eurostat-EPS Mapping'!$E$3:$E$35,0),0),"")</f>
        <v/>
      </c>
      <c r="F85">
        <v>975.82100000000003</v>
      </c>
      <c r="G85">
        <v>786.03</v>
      </c>
      <c r="H85">
        <v>798</v>
      </c>
      <c r="I85">
        <v>598.5</v>
      </c>
      <c r="J85">
        <v>758.1</v>
      </c>
      <c r="K85">
        <v>1143.8</v>
      </c>
      <c r="L85">
        <v>1010.8</v>
      </c>
      <c r="M85">
        <v>904.4</v>
      </c>
      <c r="N85">
        <v>691.6</v>
      </c>
      <c r="O85">
        <v>532</v>
      </c>
      <c r="P85">
        <v>465.5</v>
      </c>
      <c r="Q85">
        <v>319.2</v>
      </c>
      <c r="R85">
        <v>199.5</v>
      </c>
      <c r="S85">
        <v>146.30000000000001</v>
      </c>
      <c r="T85">
        <v>53.2</v>
      </c>
      <c r="U85">
        <v>39.9</v>
      </c>
      <c r="V85">
        <v>0</v>
      </c>
      <c r="W85">
        <v>0</v>
      </c>
      <c r="X85">
        <v>0</v>
      </c>
      <c r="Y85">
        <v>58.6</v>
      </c>
      <c r="Z85">
        <v>0</v>
      </c>
      <c r="AA85">
        <v>13.3</v>
      </c>
      <c r="AB85">
        <v>39.9</v>
      </c>
      <c r="AC85">
        <v>119.7</v>
      </c>
      <c r="AD85">
        <v>66.5</v>
      </c>
      <c r="AE85">
        <v>13.3</v>
      </c>
      <c r="AF85">
        <v>13.3</v>
      </c>
      <c r="AG85">
        <v>0</v>
      </c>
      <c r="AH85">
        <v>0</v>
      </c>
    </row>
    <row r="86" spans="1:34" x14ac:dyDescent="0.45">
      <c r="A86" t="s">
        <v>198</v>
      </c>
      <c r="B86" t="s">
        <v>160</v>
      </c>
      <c r="C86" t="s">
        <v>616</v>
      </c>
      <c r="D86" t="s">
        <v>617</v>
      </c>
      <c r="E86" t="str" cm="1">
        <f t="array" ref="E86">IFERROR(INDEX('Eurostat-EPS Mapping'!$G$3:$G$35,MATCH('Eurostat_nrg_bal_c EU27'!B86,'Eurostat-EPS Mapping'!$E$3:$E$35,0),0),"")</f>
        <v>biomass</v>
      </c>
      <c r="F86">
        <v>305862.95400000003</v>
      </c>
      <c r="G86">
        <v>287250.766</v>
      </c>
      <c r="H86">
        <v>276968.18099999998</v>
      </c>
      <c r="I86">
        <v>266753.652</v>
      </c>
      <c r="J86">
        <v>298121.87</v>
      </c>
      <c r="K86">
        <v>264287.35600000003</v>
      </c>
      <c r="L86">
        <v>223842.25099999999</v>
      </c>
      <c r="M86">
        <v>223076.77900000001</v>
      </c>
      <c r="N86">
        <v>208484.897</v>
      </c>
      <c r="O86">
        <v>172026.71100000001</v>
      </c>
      <c r="P86">
        <v>141375.92199999999</v>
      </c>
      <c r="Q86">
        <v>147051.68900000001</v>
      </c>
      <c r="R86">
        <v>136153.92199999999</v>
      </c>
      <c r="S86">
        <v>106856.622</v>
      </c>
      <c r="T86">
        <v>85946.986999999994</v>
      </c>
      <c r="U86">
        <v>66406</v>
      </c>
      <c r="V86">
        <v>50851</v>
      </c>
      <c r="W86">
        <v>38681</v>
      </c>
      <c r="X86">
        <v>32469</v>
      </c>
      <c r="Y86">
        <v>26171</v>
      </c>
      <c r="Z86">
        <v>25365</v>
      </c>
      <c r="AA86">
        <v>24022</v>
      </c>
      <c r="AB86">
        <v>20474</v>
      </c>
      <c r="AC86">
        <v>18945</v>
      </c>
      <c r="AD86">
        <v>18138</v>
      </c>
      <c r="AE86">
        <v>15598</v>
      </c>
      <c r="AF86">
        <v>12485</v>
      </c>
      <c r="AG86">
        <v>12511</v>
      </c>
      <c r="AH86">
        <v>9541</v>
      </c>
    </row>
    <row r="87" spans="1:34" x14ac:dyDescent="0.45">
      <c r="A87" t="s">
        <v>198</v>
      </c>
      <c r="B87" t="s">
        <v>162</v>
      </c>
      <c r="C87" t="s">
        <v>616</v>
      </c>
      <c r="D87" t="s">
        <v>617</v>
      </c>
      <c r="E87" t="str" cm="1">
        <f t="array" ref="E87">IFERROR(INDEX('Eurostat-EPS Mapping'!$G$3:$G$35,MATCH('Eurostat_nrg_bal_c EU27'!B87,'Eurostat-EPS Mapping'!$E$3:$E$35,0),0),"")</f>
        <v>biomass</v>
      </c>
      <c r="F87">
        <v>15827.692999999999</v>
      </c>
      <c r="G87">
        <v>14469.903</v>
      </c>
      <c r="H87">
        <v>13396.69</v>
      </c>
      <c r="I87">
        <v>15238.245999999999</v>
      </c>
      <c r="J87">
        <v>14751.58</v>
      </c>
      <c r="K87">
        <v>15014.791999999999</v>
      </c>
      <c r="L87">
        <v>16373.194</v>
      </c>
      <c r="M87">
        <v>13587.977000000001</v>
      </c>
      <c r="N87">
        <v>13143.948</v>
      </c>
      <c r="O87">
        <v>13427.743</v>
      </c>
      <c r="P87">
        <v>11540.054</v>
      </c>
      <c r="Q87">
        <v>11665.84</v>
      </c>
      <c r="R87">
        <v>8924.9380000000001</v>
      </c>
      <c r="S87">
        <v>8632.7150000000001</v>
      </c>
      <c r="T87">
        <v>7230.6</v>
      </c>
      <c r="U87">
        <v>6794.8</v>
      </c>
      <c r="V87">
        <v>2260.8000000000002</v>
      </c>
      <c r="W87">
        <v>2142.6</v>
      </c>
      <c r="X87">
        <v>2200.1999999999998</v>
      </c>
      <c r="Y87">
        <v>1086.5</v>
      </c>
      <c r="Z87">
        <v>1087</v>
      </c>
      <c r="AA87">
        <v>1027</v>
      </c>
      <c r="AB87">
        <v>1147.5</v>
      </c>
      <c r="AC87">
        <v>1057.5</v>
      </c>
      <c r="AD87">
        <v>1025.5</v>
      </c>
      <c r="AE87">
        <v>969</v>
      </c>
      <c r="AF87">
        <v>968</v>
      </c>
      <c r="AG87">
        <v>1028</v>
      </c>
      <c r="AH87">
        <v>967</v>
      </c>
    </row>
    <row r="88" spans="1:34" x14ac:dyDescent="0.45">
      <c r="A88" t="s">
        <v>198</v>
      </c>
      <c r="B88" t="s">
        <v>164</v>
      </c>
      <c r="C88" t="s">
        <v>616</v>
      </c>
      <c r="D88" t="s">
        <v>617</v>
      </c>
      <c r="E88" t="str" cm="1">
        <f t="array" ref="E88">IFERROR(INDEX('Eurostat-EPS Mapping'!$G$3:$G$35,MATCH('Eurostat_nrg_bal_c EU27'!B88,'Eurostat-EPS Mapping'!$E$3:$E$35,0),0),"")</f>
        <v>biofuel gasoline</v>
      </c>
      <c r="F88">
        <v>4366.5640000000003</v>
      </c>
      <c r="G88">
        <v>4632.9849999999997</v>
      </c>
      <c r="H88">
        <v>3675.8679999999999</v>
      </c>
      <c r="I88">
        <v>3217.5749999999998</v>
      </c>
      <c r="J88">
        <v>3179.31</v>
      </c>
      <c r="K88">
        <v>2717.5929999999998</v>
      </c>
      <c r="L88">
        <v>4868.55</v>
      </c>
      <c r="M88">
        <v>8080.2020000000002</v>
      </c>
      <c r="N88">
        <v>4333.3159999999998</v>
      </c>
      <c r="O88">
        <v>3167.2069999999999</v>
      </c>
      <c r="P88">
        <v>1921.66</v>
      </c>
      <c r="Q88">
        <v>406.31200000000001</v>
      </c>
      <c r="R88">
        <v>406.81099999999998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45">
      <c r="A89" t="s">
        <v>198</v>
      </c>
      <c r="B89" t="s">
        <v>166</v>
      </c>
      <c r="C89" t="s">
        <v>616</v>
      </c>
      <c r="D89" t="s">
        <v>617</v>
      </c>
      <c r="E89" t="str" cm="1">
        <f t="array" ref="E89">IFERROR(INDEX('Eurostat-EPS Mapping'!$G$3:$G$35,MATCH('Eurostat_nrg_bal_c EU27'!B89,'Eurostat-EPS Mapping'!$E$3:$E$35,0),0),"")</f>
        <v>biofuel gasoline</v>
      </c>
      <c r="F89">
        <v>54862.826000000001</v>
      </c>
      <c r="G89">
        <v>48428.71</v>
      </c>
      <c r="H89">
        <v>44879.296999999999</v>
      </c>
      <c r="I89">
        <v>46122.553</v>
      </c>
      <c r="J89">
        <v>40470.737999999998</v>
      </c>
      <c r="K89">
        <v>36889.002</v>
      </c>
      <c r="L89">
        <v>48016.849000000002</v>
      </c>
      <c r="M89">
        <v>52952.548000000003</v>
      </c>
      <c r="N89">
        <v>49316.629000000001</v>
      </c>
      <c r="O89">
        <v>41468.504999999997</v>
      </c>
      <c r="P89">
        <v>31471.22</v>
      </c>
      <c r="Q89">
        <v>16660.421999999999</v>
      </c>
      <c r="R89">
        <v>10406.419</v>
      </c>
      <c r="S89">
        <v>9443.0679999999993</v>
      </c>
      <c r="T89">
        <v>1945.413</v>
      </c>
      <c r="U89">
        <v>181.39500000000001</v>
      </c>
      <c r="V89">
        <v>33.146999999999998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45">
      <c r="A90" t="s">
        <v>198</v>
      </c>
      <c r="B90" t="s">
        <v>168</v>
      </c>
      <c r="C90" t="s">
        <v>616</v>
      </c>
      <c r="D90" t="s">
        <v>617</v>
      </c>
      <c r="E90" t="str" cm="1">
        <f t="array" ref="E90">IFERROR(INDEX('Eurostat-EPS Mapping'!$G$3:$G$35,MATCH('Eurostat_nrg_bal_c EU27'!B90,'Eurostat-EPS Mapping'!$E$3:$E$35,0),0),"")</f>
        <v>biofuel diesel</v>
      </c>
      <c r="F90">
        <v>34456.529000000002</v>
      </c>
      <c r="G90">
        <v>29763.782999999999</v>
      </c>
      <c r="H90">
        <v>24686.669000000002</v>
      </c>
      <c r="I90">
        <v>22774.717000000001</v>
      </c>
      <c r="J90">
        <v>20853.641</v>
      </c>
      <c r="K90">
        <v>18465.904999999999</v>
      </c>
      <c r="L90">
        <v>19721.366000000002</v>
      </c>
      <c r="M90">
        <v>20472.004000000001</v>
      </c>
      <c r="N90">
        <v>19113.39</v>
      </c>
      <c r="O90">
        <v>17843.353999999999</v>
      </c>
      <c r="P90">
        <v>10896.752</v>
      </c>
      <c r="Q90">
        <v>9401.3590000000004</v>
      </c>
      <c r="R90">
        <v>7021.1589999999997</v>
      </c>
      <c r="S90">
        <v>888.428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45">
      <c r="A91" t="s">
        <v>198</v>
      </c>
      <c r="B91" t="s">
        <v>170</v>
      </c>
      <c r="C91" t="s">
        <v>616</v>
      </c>
      <c r="D91" t="s">
        <v>617</v>
      </c>
      <c r="E91" t="str" cm="1">
        <f t="array" ref="E91">IFERROR(INDEX('Eurostat-EPS Mapping'!$G$3:$G$35,MATCH('Eurostat_nrg_bal_c EU27'!B91,'Eurostat-EPS Mapping'!$E$3:$E$35,0),0),"")</f>
        <v>biofuel diesel</v>
      </c>
      <c r="F91">
        <v>307514.95699999999</v>
      </c>
      <c r="G91">
        <v>236800.50700000001</v>
      </c>
      <c r="H91">
        <v>212342.04399999999</v>
      </c>
      <c r="I91">
        <v>179250.79800000001</v>
      </c>
      <c r="J91">
        <v>198343.28099999999</v>
      </c>
      <c r="K91">
        <v>172765.15400000001</v>
      </c>
      <c r="L91">
        <v>217348.02600000001</v>
      </c>
      <c r="M91">
        <v>191458.033</v>
      </c>
      <c r="N91">
        <v>134827.155</v>
      </c>
      <c r="O91">
        <v>91229.141000000003</v>
      </c>
      <c r="P91">
        <v>100987.463</v>
      </c>
      <c r="Q91">
        <v>73662.273000000001</v>
      </c>
      <c r="R91">
        <v>49008.707000000002</v>
      </c>
      <c r="S91">
        <v>19083.442999999999</v>
      </c>
      <c r="T91">
        <v>4082.3440000000001</v>
      </c>
      <c r="U91">
        <v>7005.8119999999999</v>
      </c>
      <c r="V91">
        <v>1505.48</v>
      </c>
      <c r="W91">
        <v>1412.8230000000001</v>
      </c>
      <c r="X91">
        <v>428.97800000000001</v>
      </c>
      <c r="Y91">
        <v>966.77300000000002</v>
      </c>
      <c r="Z91">
        <v>1162.355</v>
      </c>
      <c r="AA91">
        <v>421.8</v>
      </c>
      <c r="AB91">
        <v>321.89999999999998</v>
      </c>
      <c r="AC91">
        <v>310.8</v>
      </c>
      <c r="AD91">
        <v>59.2</v>
      </c>
      <c r="AE91">
        <v>0</v>
      </c>
      <c r="AF91">
        <v>0</v>
      </c>
      <c r="AG91">
        <v>0</v>
      </c>
      <c r="AH91">
        <v>0</v>
      </c>
    </row>
    <row r="92" spans="1:34" x14ac:dyDescent="0.45">
      <c r="A92" t="s">
        <v>198</v>
      </c>
      <c r="B92" t="s">
        <v>172</v>
      </c>
      <c r="C92" t="s">
        <v>616</v>
      </c>
      <c r="D92" t="s">
        <v>617</v>
      </c>
      <c r="E92" t="str" cm="1">
        <f t="array" ref="E92">IFERROR(INDEX('Eurostat-EPS Mapping'!$G$3:$G$35,MATCH('Eurostat_nrg_bal_c EU27'!B92,'Eurostat-EPS Mapping'!$E$3:$E$35,0),0),"")</f>
        <v>biomass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45">
      <c r="A93" t="s">
        <v>198</v>
      </c>
      <c r="B93" t="s">
        <v>174</v>
      </c>
      <c r="C93" t="s">
        <v>616</v>
      </c>
      <c r="D93" t="s">
        <v>617</v>
      </c>
      <c r="E93" t="str" cm="1">
        <f t="array" ref="E93">IFERROR(INDEX('Eurostat-EPS Mapping'!$G$3:$G$35,MATCH('Eurostat_nrg_bal_c EU27'!B93,'Eurostat-EPS Mapping'!$E$3:$E$35,0),0),"")</f>
        <v/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45">
      <c r="A94" t="s">
        <v>198</v>
      </c>
      <c r="B94" t="s">
        <v>176</v>
      </c>
      <c r="C94" t="s">
        <v>616</v>
      </c>
      <c r="D94" t="s">
        <v>617</v>
      </c>
      <c r="E94" t="str" cm="1">
        <f t="array" ref="E94">IFERROR(INDEX('Eurostat-EPS Mapping'!$G$3:$G$35,MATCH('Eurostat_nrg_bal_c EU27'!B94,'Eurostat-EPS Mapping'!$E$3:$E$35,0),0),"")</f>
        <v>biomass</v>
      </c>
      <c r="F94">
        <v>26826.606</v>
      </c>
      <c r="G94">
        <v>28135.005000000001</v>
      </c>
      <c r="H94">
        <v>31636.78</v>
      </c>
      <c r="I94">
        <v>36265.881000000001</v>
      </c>
      <c r="J94">
        <v>33989.154999999999</v>
      </c>
      <c r="K94">
        <v>28843.014999999999</v>
      </c>
      <c r="L94">
        <v>23422.651999999998</v>
      </c>
      <c r="M94">
        <v>21622.682000000001</v>
      </c>
      <c r="N94">
        <v>24039.214</v>
      </c>
      <c r="O94">
        <v>10585.784</v>
      </c>
      <c r="P94">
        <v>4420.6949999999997</v>
      </c>
      <c r="Q94">
        <v>1611.577</v>
      </c>
      <c r="R94">
        <v>13302.12</v>
      </c>
      <c r="S94">
        <v>11537.71</v>
      </c>
      <c r="T94">
        <v>3528.473</v>
      </c>
      <c r="U94">
        <v>36.015000000000001</v>
      </c>
      <c r="V94">
        <v>758.99699999999996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45">
      <c r="A95" t="s">
        <v>198</v>
      </c>
      <c r="B95" t="s">
        <v>178</v>
      </c>
      <c r="C95" t="s">
        <v>616</v>
      </c>
      <c r="D95" t="s">
        <v>617</v>
      </c>
      <c r="E95" t="str" cm="1">
        <f t="array" ref="E95">IFERROR(INDEX('Eurostat-EPS Mapping'!$G$3:$G$35,MATCH('Eurostat_nrg_bal_c EU27'!B95,'Eurostat-EPS Mapping'!$E$3:$E$35,0),0),"")</f>
        <v>biomass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45">
      <c r="A96" t="s">
        <v>198</v>
      </c>
      <c r="B96" t="s">
        <v>180</v>
      </c>
      <c r="C96" t="s">
        <v>616</v>
      </c>
      <c r="D96" t="s">
        <v>617</v>
      </c>
      <c r="E96" t="str" cm="1">
        <f t="array" ref="E96">IFERROR(INDEX('Eurostat-EPS Mapping'!$G$3:$G$35,MATCH('Eurostat_nrg_bal_c EU27'!B96,'Eurostat-EPS Mapping'!$E$3:$E$35,0),0),"")</f>
        <v/>
      </c>
      <c r="F96">
        <v>769246.87399999995</v>
      </c>
      <c r="G96">
        <v>668540.36600000004</v>
      </c>
      <c r="H96">
        <v>626014.74199999997</v>
      </c>
      <c r="I96">
        <v>585394.56700000004</v>
      </c>
      <c r="J96">
        <v>623929.37699999998</v>
      </c>
      <c r="K96">
        <v>552415.81499999994</v>
      </c>
      <c r="L96">
        <v>562689.88699999999</v>
      </c>
      <c r="M96">
        <v>535597.22400000005</v>
      </c>
      <c r="N96">
        <v>454731.54700000002</v>
      </c>
      <c r="O96">
        <v>350568.44300000003</v>
      </c>
      <c r="P96">
        <v>302776.766</v>
      </c>
      <c r="Q96">
        <v>261178.47399999999</v>
      </c>
      <c r="R96">
        <v>225456.07699999999</v>
      </c>
      <c r="S96">
        <v>156577.986</v>
      </c>
      <c r="T96">
        <v>102746.817</v>
      </c>
      <c r="U96">
        <v>80440.021999999997</v>
      </c>
      <c r="V96">
        <v>55418.423999999999</v>
      </c>
      <c r="W96">
        <v>42236.423000000003</v>
      </c>
      <c r="X96">
        <v>35098.178</v>
      </c>
      <c r="Y96">
        <v>28224.273000000001</v>
      </c>
      <c r="Z96">
        <v>27614.355</v>
      </c>
      <c r="AA96">
        <v>25470.799999999999</v>
      </c>
      <c r="AB96">
        <v>21943.4</v>
      </c>
      <c r="AC96">
        <v>20313.3</v>
      </c>
      <c r="AD96">
        <v>19222.7</v>
      </c>
      <c r="AE96">
        <v>16567</v>
      </c>
      <c r="AF96">
        <v>13453</v>
      </c>
      <c r="AG96">
        <v>13539</v>
      </c>
      <c r="AH96">
        <v>10508</v>
      </c>
    </row>
    <row r="97" spans="1:34" x14ac:dyDescent="0.45">
      <c r="A97" t="s">
        <v>198</v>
      </c>
      <c r="B97" t="s">
        <v>182</v>
      </c>
      <c r="C97" t="s">
        <v>616</v>
      </c>
      <c r="D97" t="s">
        <v>617</v>
      </c>
      <c r="E97" t="str" cm="1">
        <f t="array" ref="E97">IFERROR(INDEX('Eurostat-EPS Mapping'!$G$3:$G$35,MATCH('Eurostat_nrg_bal_c EU27'!B97,'Eurostat-EPS Mapping'!$E$3:$E$35,0),0),"")</f>
        <v/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45">
      <c r="A98" t="s">
        <v>198</v>
      </c>
      <c r="B98" t="s">
        <v>184</v>
      </c>
      <c r="C98" t="s">
        <v>616</v>
      </c>
      <c r="D98" t="s">
        <v>617</v>
      </c>
      <c r="E98" t="str" cm="1">
        <f t="array" ref="E98">IFERROR(INDEX('Eurostat-EPS Mapping'!$G$3:$G$35,MATCH('Eurostat_nrg_bal_c EU27'!B98,'Eurostat-EPS Mapping'!$E$3:$E$35,0),0),"")</f>
        <v/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45">
      <c r="A99" t="s">
        <v>198</v>
      </c>
      <c r="B99" t="s">
        <v>186</v>
      </c>
      <c r="C99" t="s">
        <v>616</v>
      </c>
      <c r="D99" t="s">
        <v>617</v>
      </c>
      <c r="E99" t="str" cm="1">
        <f t="array" ref="E99">IFERROR(INDEX('Eurostat-EPS Mapping'!$G$3:$G$35,MATCH('Eurostat_nrg_bal_c EU27'!B99,'Eurostat-EPS Mapping'!$E$3:$E$35,0),0),"")</f>
        <v/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</v>
      </c>
      <c r="P99">
        <v>248.99199999999999</v>
      </c>
      <c r="Q99">
        <v>0</v>
      </c>
      <c r="R99">
        <v>0</v>
      </c>
      <c r="S99">
        <v>1445.76</v>
      </c>
      <c r="T99">
        <v>9598.24</v>
      </c>
      <c r="U99">
        <v>8923.5519999999997</v>
      </c>
      <c r="V99">
        <v>5750.9120000000003</v>
      </c>
      <c r="W99">
        <v>9482.48</v>
      </c>
      <c r="X99">
        <v>10960.415999999999</v>
      </c>
      <c r="Y99">
        <v>11116.647999999999</v>
      </c>
      <c r="Z99">
        <v>10885.361999999999</v>
      </c>
      <c r="AA99">
        <v>12727.598</v>
      </c>
      <c r="AB99">
        <v>6907.2280000000001</v>
      </c>
      <c r="AC99">
        <v>12506.325000000001</v>
      </c>
      <c r="AD99">
        <v>14571.4</v>
      </c>
      <c r="AE99">
        <v>14473</v>
      </c>
      <c r="AF99">
        <v>16752.599999999999</v>
      </c>
      <c r="AG99">
        <v>21197</v>
      </c>
      <c r="AH99">
        <v>20524.599999999999</v>
      </c>
    </row>
    <row r="100" spans="1:34" x14ac:dyDescent="0.45">
      <c r="A100" t="s">
        <v>198</v>
      </c>
      <c r="B100" t="s">
        <v>188</v>
      </c>
      <c r="C100" t="s">
        <v>616</v>
      </c>
      <c r="D100" t="s">
        <v>617</v>
      </c>
      <c r="E100" t="str" cm="1">
        <f t="array" ref="E100">IFERROR(INDEX('Eurostat-EPS Mapping'!$G$3:$G$35,MATCH('Eurostat_nrg_bal_c EU27'!B100,'Eurostat-EPS Mapping'!$E$3:$E$35,0),0),"")</f>
        <v/>
      </c>
      <c r="F100">
        <v>56542041.608999997</v>
      </c>
      <c r="G100">
        <v>58053202.101999998</v>
      </c>
      <c r="H100">
        <v>55916357.671999998</v>
      </c>
      <c r="I100">
        <v>55453015.924999997</v>
      </c>
      <c r="J100">
        <v>52482132.818999998</v>
      </c>
      <c r="K100">
        <v>53319513.941</v>
      </c>
      <c r="L100">
        <v>53790183.251999997</v>
      </c>
      <c r="M100">
        <v>54005583.516000003</v>
      </c>
      <c r="N100">
        <v>54792456.019000001</v>
      </c>
      <c r="O100">
        <v>53149476.354000002</v>
      </c>
      <c r="P100">
        <v>56791887.627999999</v>
      </c>
      <c r="Q100">
        <v>55661105.710000001</v>
      </c>
      <c r="R100">
        <v>57107708.321999997</v>
      </c>
      <c r="S100">
        <v>56116039.630999997</v>
      </c>
      <c r="T100">
        <v>54274273.965999998</v>
      </c>
      <c r="U100">
        <v>52310673.114</v>
      </c>
      <c r="V100">
        <v>50516552.950999998</v>
      </c>
      <c r="W100">
        <v>49856859.255000003</v>
      </c>
      <c r="X100">
        <v>49083859.453000002</v>
      </c>
      <c r="Y100">
        <v>46919556.333999999</v>
      </c>
      <c r="Z100">
        <v>47557012.295999996</v>
      </c>
      <c r="AA100">
        <v>46159793.186999999</v>
      </c>
      <c r="AB100">
        <v>45527371.059</v>
      </c>
      <c r="AC100">
        <v>43522580.305</v>
      </c>
      <c r="AD100">
        <v>42231296.016000003</v>
      </c>
      <c r="AE100">
        <v>41556515.520000003</v>
      </c>
      <c r="AF100">
        <v>42052421.300999999</v>
      </c>
      <c r="AG100">
        <v>41997188.309</v>
      </c>
      <c r="AH100">
        <v>42721361.671999998</v>
      </c>
    </row>
    <row r="101" spans="1:34" x14ac:dyDescent="0.45">
      <c r="A101" t="s">
        <v>198</v>
      </c>
      <c r="B101" t="s">
        <v>190</v>
      </c>
      <c r="C101" t="s">
        <v>616</v>
      </c>
      <c r="D101" t="s">
        <v>617</v>
      </c>
      <c r="E101" t="str" cm="1">
        <f t="array" ref="E101">IFERROR(INDEX('Eurostat-EPS Mapping'!$G$3:$G$35,MATCH('Eurostat_nrg_bal_c EU27'!B101,'Eurostat-EPS Mapping'!$E$3:$E$35,0),0),"")</f>
        <v/>
      </c>
      <c r="F101">
        <v>3101.645</v>
      </c>
      <c r="G101">
        <v>3101.7939999999999</v>
      </c>
      <c r="H101">
        <v>2529</v>
      </c>
      <c r="I101">
        <v>2493</v>
      </c>
      <c r="J101">
        <v>1263</v>
      </c>
      <c r="K101">
        <v>1646</v>
      </c>
      <c r="L101">
        <v>582</v>
      </c>
      <c r="M101">
        <v>1928</v>
      </c>
      <c r="N101">
        <v>41</v>
      </c>
      <c r="O101">
        <v>113</v>
      </c>
      <c r="P101">
        <v>278</v>
      </c>
      <c r="Q101">
        <v>157</v>
      </c>
      <c r="R101">
        <v>15</v>
      </c>
      <c r="S101">
        <v>7</v>
      </c>
      <c r="T101">
        <v>0</v>
      </c>
      <c r="U101">
        <v>24</v>
      </c>
      <c r="V101">
        <v>23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45">
      <c r="A102" t="s">
        <v>198</v>
      </c>
      <c r="B102" t="s">
        <v>192</v>
      </c>
      <c r="C102" t="s">
        <v>616</v>
      </c>
      <c r="D102" t="s">
        <v>617</v>
      </c>
      <c r="E102" t="str" cm="1">
        <f t="array" ref="E102">IFERROR(INDEX('Eurostat-EPS Mapping'!$G$3:$G$35,MATCH('Eurostat_nrg_bal_c EU27'!B102,'Eurostat-EPS Mapping'!$E$3:$E$35,0),0),"")</f>
        <v>municipal solid waste</v>
      </c>
      <c r="F102">
        <v>19778.75</v>
      </c>
      <c r="G102">
        <v>20451.883999999998</v>
      </c>
      <c r="H102">
        <v>19439.22</v>
      </c>
      <c r="I102">
        <v>17429.925999999999</v>
      </c>
      <c r="J102">
        <v>15350.7</v>
      </c>
      <c r="K102">
        <v>14462</v>
      </c>
      <c r="L102">
        <v>10131</v>
      </c>
      <c r="M102">
        <v>7577</v>
      </c>
      <c r="N102">
        <v>2162</v>
      </c>
      <c r="O102">
        <v>870</v>
      </c>
      <c r="P102">
        <v>428</v>
      </c>
      <c r="Q102">
        <v>865</v>
      </c>
      <c r="R102">
        <v>229</v>
      </c>
      <c r="S102">
        <v>133</v>
      </c>
      <c r="T102">
        <v>12</v>
      </c>
      <c r="U102">
        <v>39</v>
      </c>
      <c r="V102">
        <v>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45">
      <c r="A103" t="s">
        <v>198</v>
      </c>
      <c r="B103" t="s">
        <v>194</v>
      </c>
      <c r="C103" t="s">
        <v>616</v>
      </c>
      <c r="D103" t="s">
        <v>617</v>
      </c>
      <c r="E103" t="str" cm="1">
        <f t="array" ref="E103">IFERROR(INDEX('Eurostat-EPS Mapping'!$G$3:$G$35,MATCH('Eurostat_nrg_bal_c EU27'!B103,'Eurostat-EPS Mapping'!$E$3:$E$35,0),0),"")</f>
        <v>municipal solid waste</v>
      </c>
      <c r="F103">
        <v>19528.748</v>
      </c>
      <c r="G103">
        <v>19058.706999999999</v>
      </c>
      <c r="H103">
        <v>18429.214</v>
      </c>
      <c r="I103">
        <v>15771.143</v>
      </c>
      <c r="J103">
        <v>14219.8</v>
      </c>
      <c r="K103">
        <v>13433</v>
      </c>
      <c r="L103">
        <v>9097</v>
      </c>
      <c r="M103">
        <v>4347</v>
      </c>
      <c r="N103">
        <v>1473</v>
      </c>
      <c r="O103">
        <v>820</v>
      </c>
      <c r="P103">
        <v>163</v>
      </c>
      <c r="Q103">
        <v>719</v>
      </c>
      <c r="R103">
        <v>232</v>
      </c>
      <c r="S103">
        <v>136</v>
      </c>
      <c r="T103">
        <v>13</v>
      </c>
      <c r="U103">
        <v>16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45">
      <c r="A104" t="s">
        <v>198</v>
      </c>
      <c r="B104" t="s">
        <v>196</v>
      </c>
      <c r="C104" t="s">
        <v>616</v>
      </c>
      <c r="D104" t="s">
        <v>617</v>
      </c>
      <c r="E104" t="str" cm="1">
        <f t="array" ref="E104">IFERROR(INDEX('Eurostat-EPS Mapping'!$G$3:$G$35,MATCH('Eurostat_nrg_bal_c EU27'!B104,'Eurostat-EPS Mapping'!$E$3:$E$35,0),0),"")</f>
        <v/>
      </c>
      <c r="F104">
        <v>16677.105</v>
      </c>
      <c r="G104">
        <v>17350.09</v>
      </c>
      <c r="H104">
        <v>16910.22</v>
      </c>
      <c r="I104">
        <v>14936.925999999999</v>
      </c>
      <c r="J104">
        <v>14087.7</v>
      </c>
      <c r="K104">
        <v>12816</v>
      </c>
      <c r="L104">
        <v>9549</v>
      </c>
      <c r="M104">
        <v>5649</v>
      </c>
      <c r="N104">
        <v>2121</v>
      </c>
      <c r="O104">
        <v>757</v>
      </c>
      <c r="P104">
        <v>150</v>
      </c>
      <c r="Q104">
        <v>708</v>
      </c>
      <c r="R104">
        <v>214</v>
      </c>
      <c r="S104">
        <v>126</v>
      </c>
      <c r="T104">
        <v>12</v>
      </c>
      <c r="U104">
        <v>15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45">
      <c r="A105" t="s">
        <v>76</v>
      </c>
      <c r="B105" t="s">
        <v>77</v>
      </c>
      <c r="C105" t="s">
        <v>616</v>
      </c>
      <c r="D105" t="s">
        <v>617</v>
      </c>
      <c r="E105" t="str" cm="1">
        <f t="array" ref="E105">IFERROR(INDEX('Eurostat-EPS Mapping'!$G$3:$G$35,MATCH('Eurostat_nrg_bal_c EU27'!B105,'Eurostat-EPS Mapping'!$E$3:$E$35,0),0),"")</f>
        <v/>
      </c>
      <c r="F105">
        <v>646354.89</v>
      </c>
      <c r="G105">
        <v>587505.64</v>
      </c>
      <c r="H105">
        <v>551806.91500000004</v>
      </c>
      <c r="I105">
        <v>525773.56400000001</v>
      </c>
      <c r="J105">
        <v>528898.21200000006</v>
      </c>
      <c r="K105">
        <v>440242.47200000001</v>
      </c>
      <c r="L105">
        <v>374550.79800000001</v>
      </c>
      <c r="M105">
        <v>330256.44300000003</v>
      </c>
      <c r="N105">
        <v>284724.90700000001</v>
      </c>
      <c r="O105">
        <v>209260.84899999999</v>
      </c>
      <c r="P105">
        <v>189568.709</v>
      </c>
      <c r="Q105">
        <v>159062.08499999999</v>
      </c>
      <c r="R105">
        <v>137340.51300000001</v>
      </c>
      <c r="S105">
        <v>108915.685</v>
      </c>
      <c r="T105">
        <v>98726.407999999996</v>
      </c>
      <c r="U105">
        <v>80837.201000000001</v>
      </c>
      <c r="V105">
        <v>50198.315000000002</v>
      </c>
      <c r="W105">
        <v>39989.849000000002</v>
      </c>
      <c r="X105">
        <v>29320.223000000002</v>
      </c>
      <c r="Y105">
        <v>29027.725999999999</v>
      </c>
      <c r="Z105">
        <v>28707.477999999999</v>
      </c>
      <c r="AA105">
        <v>23811.593000000001</v>
      </c>
      <c r="AB105">
        <v>15321.297</v>
      </c>
      <c r="AC105">
        <v>12689.942999999999</v>
      </c>
      <c r="AD105">
        <v>10307.953</v>
      </c>
      <c r="AE105">
        <v>6791.1149999999998</v>
      </c>
      <c r="AF105">
        <v>6880.3850000000002</v>
      </c>
      <c r="AG105">
        <v>5879.3869999999997</v>
      </c>
      <c r="AH105">
        <v>6958.0820000000003</v>
      </c>
    </row>
    <row r="106" spans="1:34" x14ac:dyDescent="0.45">
      <c r="A106" t="s">
        <v>76</v>
      </c>
      <c r="B106" t="s">
        <v>79</v>
      </c>
      <c r="C106" t="s">
        <v>616</v>
      </c>
      <c r="D106" t="s">
        <v>617</v>
      </c>
      <c r="E106" t="str" cm="1">
        <f t="array" ref="E106">IFERROR(INDEX('Eurostat-EPS Mapping'!$G$3:$G$35,MATCH('Eurostat_nrg_bal_c EU27'!B106,'Eurostat-EPS Mapping'!$E$3:$E$35,0),0),"")</f>
        <v/>
      </c>
      <c r="F106">
        <v>542043.52500000002</v>
      </c>
      <c r="G106">
        <v>613318.81599999999</v>
      </c>
      <c r="H106">
        <v>705743.72199999995</v>
      </c>
      <c r="I106">
        <v>715697.27300000004</v>
      </c>
      <c r="J106">
        <v>780310.77899999998</v>
      </c>
      <c r="K106">
        <v>803765.64599999995</v>
      </c>
      <c r="L106">
        <v>747911.11199999996</v>
      </c>
      <c r="M106">
        <v>726885.44299999997</v>
      </c>
      <c r="N106">
        <v>848165.47900000005</v>
      </c>
      <c r="O106">
        <v>778748.50100000005</v>
      </c>
      <c r="P106">
        <v>853202.15500000003</v>
      </c>
      <c r="Q106">
        <v>957229.43</v>
      </c>
      <c r="R106">
        <v>1054001.5660000001</v>
      </c>
      <c r="S106">
        <v>968375.44099999999</v>
      </c>
      <c r="T106">
        <v>1044491.946</v>
      </c>
      <c r="U106">
        <v>1014338.319</v>
      </c>
      <c r="V106">
        <v>1092593.057</v>
      </c>
      <c r="W106">
        <v>1126639.693</v>
      </c>
      <c r="X106">
        <v>1125063.6329999999</v>
      </c>
      <c r="Y106">
        <v>1107374.5360000001</v>
      </c>
      <c r="Z106">
        <v>1241731.67</v>
      </c>
      <c r="AA106">
        <v>1305803.3870000001</v>
      </c>
      <c r="AB106">
        <v>1293460.3629999999</v>
      </c>
      <c r="AC106">
        <v>1459035.7009999999</v>
      </c>
      <c r="AD106">
        <v>1372197.6769999999</v>
      </c>
      <c r="AE106">
        <v>1204917.3330000001</v>
      </c>
      <c r="AF106">
        <v>1266400.4099999999</v>
      </c>
      <c r="AG106">
        <v>1359510.2390000001</v>
      </c>
      <c r="AH106">
        <v>1629442.673</v>
      </c>
    </row>
    <row r="107" spans="1:34" x14ac:dyDescent="0.45">
      <c r="A107" t="s">
        <v>76</v>
      </c>
      <c r="B107" t="s">
        <v>81</v>
      </c>
      <c r="C107" t="s">
        <v>616</v>
      </c>
      <c r="D107" t="s">
        <v>617</v>
      </c>
      <c r="E107" t="str" cm="1">
        <f t="array" ref="E107">IFERROR(INDEX('Eurostat-EPS Mapping'!$G$3:$G$35,MATCH('Eurostat_nrg_bal_c EU27'!B107,'Eurostat-EPS Mapping'!$E$3:$E$35,0),0),"")</f>
        <v>hard coal</v>
      </c>
      <c r="F107">
        <v>6922.299</v>
      </c>
      <c r="G107">
        <v>8246.4249999999993</v>
      </c>
      <c r="H107">
        <v>7706.4279999999999</v>
      </c>
      <c r="I107">
        <v>10771.166999999999</v>
      </c>
      <c r="J107">
        <v>15413.137000000001</v>
      </c>
      <c r="K107">
        <v>11279.13</v>
      </c>
      <c r="L107">
        <v>23154.042000000001</v>
      </c>
      <c r="M107">
        <v>21502.356</v>
      </c>
      <c r="N107">
        <v>26389.311000000002</v>
      </c>
      <c r="O107">
        <v>25892.643</v>
      </c>
      <c r="P107">
        <v>21484.794000000002</v>
      </c>
      <c r="Q107">
        <v>21854.685000000001</v>
      </c>
      <c r="R107">
        <v>17118.569</v>
      </c>
      <c r="S107">
        <v>20102.093000000001</v>
      </c>
      <c r="T107">
        <v>23750.935000000001</v>
      </c>
      <c r="U107">
        <v>20554.976999999999</v>
      </c>
      <c r="V107">
        <v>24466.877</v>
      </c>
      <c r="W107">
        <v>191.99799999999999</v>
      </c>
      <c r="X107">
        <v>191.99799999999999</v>
      </c>
      <c r="Y107">
        <v>255.99799999999999</v>
      </c>
      <c r="Z107">
        <v>159.999</v>
      </c>
      <c r="AA107">
        <v>159.999</v>
      </c>
      <c r="AB107">
        <v>127.999</v>
      </c>
      <c r="AC107">
        <v>63.999000000000002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45">
      <c r="A108" t="s">
        <v>76</v>
      </c>
      <c r="B108" t="s">
        <v>83</v>
      </c>
      <c r="C108" t="s">
        <v>616</v>
      </c>
      <c r="D108" t="s">
        <v>617</v>
      </c>
      <c r="E108" t="str" cm="1">
        <f t="array" ref="E108">IFERROR(INDEX('Eurostat-EPS Mapping'!$G$3:$G$35,MATCH('Eurostat_nrg_bal_c EU27'!B108,'Eurostat-EPS Mapping'!$E$3:$E$35,0),0),"")</f>
        <v>hard coal</v>
      </c>
      <c r="F108">
        <v>120691.439</v>
      </c>
      <c r="G108">
        <v>123794.238</v>
      </c>
      <c r="H108">
        <v>130430.336</v>
      </c>
      <c r="I108">
        <v>122777.933</v>
      </c>
      <c r="J108">
        <v>132781.92000000001</v>
      </c>
      <c r="K108">
        <v>130193.43799999999</v>
      </c>
      <c r="L108">
        <v>134290.65</v>
      </c>
      <c r="M108">
        <v>121834.93399999999</v>
      </c>
      <c r="N108">
        <v>160675.62899999999</v>
      </c>
      <c r="O108">
        <v>171794.16</v>
      </c>
      <c r="P108">
        <v>167144.68</v>
      </c>
      <c r="Q108">
        <v>208513.14499999999</v>
      </c>
      <c r="R108">
        <v>229607.35200000001</v>
      </c>
      <c r="S108">
        <v>182781.28</v>
      </c>
      <c r="T108">
        <v>185045.092</v>
      </c>
      <c r="U108">
        <v>185855.75599999999</v>
      </c>
      <c r="V108">
        <v>199867.51999999999</v>
      </c>
      <c r="W108">
        <v>204373.674</v>
      </c>
      <c r="X108">
        <v>259006.67499999999</v>
      </c>
      <c r="Y108">
        <v>299002.152</v>
      </c>
      <c r="Z108">
        <v>300509.85499999998</v>
      </c>
      <c r="AA108">
        <v>381754.05</v>
      </c>
      <c r="AB108">
        <v>433267.81599999999</v>
      </c>
      <c r="AC108">
        <v>532670.45700000005</v>
      </c>
      <c r="AD108">
        <v>463068.30200000003</v>
      </c>
      <c r="AE108">
        <v>510371.16399999999</v>
      </c>
      <c r="AF108">
        <v>477609.77500000002</v>
      </c>
      <c r="AG108">
        <v>475945.11499999999</v>
      </c>
      <c r="AH108">
        <v>571873.85800000001</v>
      </c>
    </row>
    <row r="109" spans="1:34" x14ac:dyDescent="0.45">
      <c r="A109" t="s">
        <v>76</v>
      </c>
      <c r="B109" t="s">
        <v>84</v>
      </c>
      <c r="C109" t="s">
        <v>616</v>
      </c>
      <c r="D109" t="s">
        <v>617</v>
      </c>
      <c r="E109" t="str" cm="1">
        <f t="array" ref="E109">IFERROR(INDEX('Eurostat-EPS Mapping'!$G$3:$G$35,MATCH('Eurostat_nrg_bal_c EU27'!B109,'Eurostat-EPS Mapping'!$E$3:$E$35,0),0),"")</f>
        <v>hard coal</v>
      </c>
      <c r="F109">
        <v>79481.116999999998</v>
      </c>
      <c r="G109">
        <v>146446.886</v>
      </c>
      <c r="H109">
        <v>226644.11799999999</v>
      </c>
      <c r="I109">
        <v>250406.902</v>
      </c>
      <c r="J109">
        <v>270027.39899999998</v>
      </c>
      <c r="K109">
        <v>329711.40600000002</v>
      </c>
      <c r="L109">
        <v>257582.84599999999</v>
      </c>
      <c r="M109">
        <v>259187.15</v>
      </c>
      <c r="N109">
        <v>320713.84700000001</v>
      </c>
      <c r="O109">
        <v>297121.81</v>
      </c>
      <c r="P109">
        <v>313467.288</v>
      </c>
      <c r="Q109">
        <v>364922.53700000001</v>
      </c>
      <c r="R109">
        <v>431344.40600000002</v>
      </c>
      <c r="S109">
        <v>485680.68800000002</v>
      </c>
      <c r="T109">
        <v>520835.99</v>
      </c>
      <c r="U109">
        <v>525176.951</v>
      </c>
      <c r="V109">
        <v>600698.13300000003</v>
      </c>
      <c r="W109">
        <v>644510.10800000001</v>
      </c>
      <c r="X109">
        <v>588959.06999999995</v>
      </c>
      <c r="Y109">
        <v>557657.00800000003</v>
      </c>
      <c r="Z109">
        <v>667601.28599999996</v>
      </c>
      <c r="AA109">
        <v>632528.56999999995</v>
      </c>
      <c r="AB109">
        <v>574694.67599999998</v>
      </c>
      <c r="AC109">
        <v>581140.94499999995</v>
      </c>
      <c r="AD109">
        <v>551161.51599999995</v>
      </c>
      <c r="AE109">
        <v>337983.951</v>
      </c>
      <c r="AF109">
        <v>406025.185</v>
      </c>
      <c r="AG109">
        <v>422278.01199999999</v>
      </c>
      <c r="AH109">
        <v>520788.88699999999</v>
      </c>
    </row>
    <row r="110" spans="1:34" x14ac:dyDescent="0.45">
      <c r="A110" t="s">
        <v>76</v>
      </c>
      <c r="B110" t="s">
        <v>86</v>
      </c>
      <c r="C110" t="s">
        <v>616</v>
      </c>
      <c r="D110" t="s">
        <v>617</v>
      </c>
      <c r="E110" t="str" cm="1">
        <f t="array" ref="E110">IFERROR(INDEX('Eurostat-EPS Mapping'!$G$3:$G$35,MATCH('Eurostat_nrg_bal_c EU27'!B110,'Eurostat-EPS Mapping'!$E$3:$E$35,0),0),"")</f>
        <v>hard coal</v>
      </c>
      <c r="F110">
        <v>9.0709999999999997</v>
      </c>
      <c r="G110">
        <v>59.869</v>
      </c>
      <c r="H110">
        <v>8.1639999999999997</v>
      </c>
      <c r="I110">
        <v>8.1639999999999997</v>
      </c>
      <c r="J110">
        <v>0</v>
      </c>
      <c r="K110">
        <v>0</v>
      </c>
      <c r="L110">
        <v>294.28800000000001</v>
      </c>
      <c r="M110">
        <v>136.22999999999999</v>
      </c>
      <c r="N110">
        <v>1048.3679999999999</v>
      </c>
      <c r="O110">
        <v>436.97500000000002</v>
      </c>
      <c r="P110">
        <v>327.20499999999998</v>
      </c>
      <c r="Q110">
        <v>219.774</v>
      </c>
      <c r="R110">
        <v>1242.6310000000001</v>
      </c>
      <c r="S110">
        <v>921.56</v>
      </c>
      <c r="T110">
        <v>1887.9349999999999</v>
      </c>
      <c r="U110">
        <v>863.10500000000002</v>
      </c>
      <c r="V110">
        <v>653.16999999999996</v>
      </c>
      <c r="W110">
        <v>709.15599999999995</v>
      </c>
      <c r="X110">
        <v>1117.154</v>
      </c>
      <c r="Y110">
        <v>17.760000000000002</v>
      </c>
      <c r="Z110">
        <v>86.884</v>
      </c>
      <c r="AA110">
        <v>82.596999999999994</v>
      </c>
      <c r="AB110">
        <v>1420.056</v>
      </c>
      <c r="AC110">
        <v>36.68</v>
      </c>
      <c r="AD110">
        <v>124.8</v>
      </c>
      <c r="AE110">
        <v>307.52</v>
      </c>
      <c r="AF110">
        <v>229.88</v>
      </c>
      <c r="AG110">
        <v>1433.5440000000001</v>
      </c>
      <c r="AH110">
        <v>1034.26</v>
      </c>
    </row>
    <row r="111" spans="1:34" x14ac:dyDescent="0.45">
      <c r="A111" t="s">
        <v>76</v>
      </c>
      <c r="B111" t="s">
        <v>88</v>
      </c>
      <c r="C111" t="s">
        <v>616</v>
      </c>
      <c r="D111" t="s">
        <v>617</v>
      </c>
      <c r="E111" t="str" cm="1">
        <f t="array" ref="E111">IFERROR(INDEX('Eurostat-EPS Mapping'!$G$3:$G$35,MATCH('Eurostat_nrg_bal_c EU27'!B111,'Eurostat-EPS Mapping'!$E$3:$E$35,0),0),"")</f>
        <v>lignite</v>
      </c>
      <c r="F111">
        <v>17685.713</v>
      </c>
      <c r="G111">
        <v>19308.898000000001</v>
      </c>
      <c r="H111">
        <v>18771.829000000002</v>
      </c>
      <c r="I111">
        <v>32429.286</v>
      </c>
      <c r="J111">
        <v>34337.860999999997</v>
      </c>
      <c r="K111">
        <v>24232.946</v>
      </c>
      <c r="L111">
        <v>25387.523000000001</v>
      </c>
      <c r="M111">
        <v>22093.288</v>
      </c>
      <c r="N111">
        <v>19230.012999999999</v>
      </c>
      <c r="O111">
        <v>20245.227999999999</v>
      </c>
      <c r="P111">
        <v>25220.061000000002</v>
      </c>
      <c r="Q111">
        <v>20523.245999999999</v>
      </c>
      <c r="R111">
        <v>25540.457999999999</v>
      </c>
      <c r="S111">
        <v>19115.659</v>
      </c>
      <c r="T111">
        <v>15912.791999999999</v>
      </c>
      <c r="U111">
        <v>16397.447</v>
      </c>
      <c r="V111">
        <v>29114.118999999999</v>
      </c>
      <c r="W111">
        <v>42376.249000000003</v>
      </c>
      <c r="X111">
        <v>38239.173000000003</v>
      </c>
      <c r="Y111">
        <v>48376.839</v>
      </c>
      <c r="Z111">
        <v>48363.661999999997</v>
      </c>
      <c r="AA111">
        <v>61578.785000000003</v>
      </c>
      <c r="AB111">
        <v>72558.64</v>
      </c>
      <c r="AC111">
        <v>86007.248999999996</v>
      </c>
      <c r="AD111">
        <v>84933.137000000002</v>
      </c>
      <c r="AE111">
        <v>116827.368</v>
      </c>
      <c r="AF111">
        <v>121062.04700000001</v>
      </c>
      <c r="AG111">
        <v>134946.291</v>
      </c>
      <c r="AH111">
        <v>126096</v>
      </c>
    </row>
    <row r="112" spans="1:34" x14ac:dyDescent="0.45">
      <c r="A112" t="s">
        <v>76</v>
      </c>
      <c r="B112" t="s">
        <v>89</v>
      </c>
      <c r="C112" t="s">
        <v>616</v>
      </c>
      <c r="D112" t="s">
        <v>617</v>
      </c>
      <c r="E112" t="str" cm="1">
        <f t="array" ref="E112">IFERROR(INDEX('Eurostat-EPS Mapping'!$G$3:$G$35,MATCH('Eurostat_nrg_bal_c EU27'!B112,'Eurostat-EPS Mapping'!$E$3:$E$35,0),0),"")</f>
        <v>hard coal</v>
      </c>
      <c r="F112">
        <v>257410.34299999999</v>
      </c>
      <c r="G112">
        <v>256839.03599999999</v>
      </c>
      <c r="H112">
        <v>265637.88500000001</v>
      </c>
      <c r="I112">
        <v>237771.63</v>
      </c>
      <c r="J112">
        <v>272175.31199999998</v>
      </c>
      <c r="K112">
        <v>255857.43299999999</v>
      </c>
      <c r="L112">
        <v>252428.28400000001</v>
      </c>
      <c r="M112">
        <v>248316.405</v>
      </c>
      <c r="N112">
        <v>268137.72499999998</v>
      </c>
      <c r="O112">
        <v>219036.55900000001</v>
      </c>
      <c r="P112">
        <v>278897.69</v>
      </c>
      <c r="Q112">
        <v>295525.97399999999</v>
      </c>
      <c r="R112">
        <v>300471.38500000001</v>
      </c>
      <c r="S112">
        <v>218938.38800000001</v>
      </c>
      <c r="T112">
        <v>257448.33199999999</v>
      </c>
      <c r="U112">
        <v>240907.967</v>
      </c>
      <c r="V112">
        <v>211012.04199999999</v>
      </c>
      <c r="W112">
        <v>212559.861</v>
      </c>
      <c r="X112">
        <v>218634.315</v>
      </c>
      <c r="Y112">
        <v>184149.28099999999</v>
      </c>
      <c r="Z112">
        <v>205271.40599999999</v>
      </c>
      <c r="AA112">
        <v>199575.94399999999</v>
      </c>
      <c r="AB112">
        <v>176778.40100000001</v>
      </c>
      <c r="AC112">
        <v>227771.43700000001</v>
      </c>
      <c r="AD112">
        <v>242581.908</v>
      </c>
      <c r="AE112">
        <v>204357.11900000001</v>
      </c>
      <c r="AF112">
        <v>234218.96799999999</v>
      </c>
      <c r="AG112">
        <v>275947.53100000002</v>
      </c>
      <c r="AH112">
        <v>312877.59899999999</v>
      </c>
    </row>
    <row r="113" spans="1:34" x14ac:dyDescent="0.45">
      <c r="A113" t="s">
        <v>76</v>
      </c>
      <c r="B113" t="s">
        <v>91</v>
      </c>
      <c r="C113" t="s">
        <v>616</v>
      </c>
      <c r="D113" t="s">
        <v>617</v>
      </c>
      <c r="E113" t="str" cm="1">
        <f t="array" ref="E113">IFERROR(INDEX('Eurostat-EPS Mapping'!$G$3:$G$35,MATCH('Eurostat_nrg_bal_c EU27'!B113,'Eurostat-EPS Mapping'!$E$3:$E$35,0),0),"")</f>
        <v>hard coal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45">
      <c r="A114" t="s">
        <v>76</v>
      </c>
      <c r="B114" t="s">
        <v>93</v>
      </c>
      <c r="C114" t="s">
        <v>616</v>
      </c>
      <c r="D114" t="s">
        <v>617</v>
      </c>
      <c r="E114" t="str" cm="1">
        <f t="array" ref="E114">IFERROR(INDEX('Eurostat-EPS Mapping'!$G$3:$G$35,MATCH('Eurostat_nrg_bal_c EU27'!B114,'Eurostat-EPS Mapping'!$E$3:$E$35,0),0),"")</f>
        <v>hard coal</v>
      </c>
      <c r="F114">
        <v>324.06400000000002</v>
      </c>
      <c r="G114">
        <v>253.291</v>
      </c>
      <c r="H114">
        <v>283.84699999999998</v>
      </c>
      <c r="I114">
        <v>476.79</v>
      </c>
      <c r="J114">
        <v>430.36</v>
      </c>
      <c r="K114">
        <v>352.12</v>
      </c>
      <c r="L114">
        <v>503.34</v>
      </c>
      <c r="M114">
        <v>889.70899999999995</v>
      </c>
      <c r="N114">
        <v>387.82400000000001</v>
      </c>
      <c r="O114">
        <v>491.35599999999999</v>
      </c>
      <c r="P114">
        <v>447.988</v>
      </c>
      <c r="Q114">
        <v>1506.607</v>
      </c>
      <c r="R114">
        <v>2051.0259999999998</v>
      </c>
      <c r="S114">
        <v>1720.9490000000001</v>
      </c>
      <c r="T114">
        <v>2020.08</v>
      </c>
      <c r="U114">
        <v>2072.42</v>
      </c>
      <c r="V114">
        <v>2513.5279999999998</v>
      </c>
      <c r="W114">
        <v>2396.2959999999998</v>
      </c>
      <c r="X114">
        <v>2309.88</v>
      </c>
      <c r="Y114">
        <v>970.91899999999998</v>
      </c>
      <c r="Z114">
        <v>1592.6890000000001</v>
      </c>
      <c r="AA114">
        <v>6444.69</v>
      </c>
      <c r="AB114">
        <v>5866.1270000000004</v>
      </c>
      <c r="AC114">
        <v>5333.11</v>
      </c>
      <c r="AD114">
        <v>6960.01</v>
      </c>
      <c r="AE114">
        <v>8501.4549999999999</v>
      </c>
      <c r="AF114">
        <v>9957.08</v>
      </c>
      <c r="AG114">
        <v>11107.036</v>
      </c>
      <c r="AH114">
        <v>12376.022000000001</v>
      </c>
    </row>
    <row r="115" spans="1:34" x14ac:dyDescent="0.45">
      <c r="A115" t="s">
        <v>76</v>
      </c>
      <c r="B115" t="s">
        <v>95</v>
      </c>
      <c r="C115" t="s">
        <v>616</v>
      </c>
      <c r="D115" t="s">
        <v>617</v>
      </c>
      <c r="E115" t="str" cm="1">
        <f t="array" ref="E115">IFERROR(INDEX('Eurostat-EPS Mapping'!$G$3:$G$35,MATCH('Eurostat_nrg_bal_c EU27'!B115,'Eurostat-EPS Mapping'!$E$3:$E$35,0),0),"")</f>
        <v>lignite</v>
      </c>
      <c r="F115">
        <v>35297.606</v>
      </c>
      <c r="G115">
        <v>34583.199000000001</v>
      </c>
      <c r="H115">
        <v>32303.519</v>
      </c>
      <c r="I115">
        <v>35757.241999999998</v>
      </c>
      <c r="J115">
        <v>34903.370000000003</v>
      </c>
      <c r="K115">
        <v>33669.114000000001</v>
      </c>
      <c r="L115">
        <v>33920.178</v>
      </c>
      <c r="M115">
        <v>32053.315999999999</v>
      </c>
      <c r="N115">
        <v>29578.670999999998</v>
      </c>
      <c r="O115">
        <v>26134.167000000001</v>
      </c>
      <c r="P115">
        <v>25954.332999999999</v>
      </c>
      <c r="Q115">
        <v>22505.082999999999</v>
      </c>
      <c r="R115">
        <v>23664.973000000002</v>
      </c>
      <c r="S115">
        <v>19074.573</v>
      </c>
      <c r="T115">
        <v>17330.132000000001</v>
      </c>
      <c r="U115">
        <v>17627.544999999998</v>
      </c>
      <c r="V115">
        <v>20141.71</v>
      </c>
      <c r="W115">
        <v>15625.93</v>
      </c>
      <c r="X115">
        <v>13243.35</v>
      </c>
      <c r="Y115">
        <v>14506.361999999999</v>
      </c>
      <c r="Z115">
        <v>16467.724999999999</v>
      </c>
      <c r="AA115">
        <v>21946.591</v>
      </c>
      <c r="AB115">
        <v>26920.753000000001</v>
      </c>
      <c r="AC115">
        <v>24838.624</v>
      </c>
      <c r="AD115">
        <v>22404.304</v>
      </c>
      <c r="AE115">
        <v>25420.391</v>
      </c>
      <c r="AF115">
        <v>16038.311</v>
      </c>
      <c r="AG115">
        <v>36778.211000000003</v>
      </c>
      <c r="AH115">
        <v>83395.414000000004</v>
      </c>
    </row>
    <row r="116" spans="1:34" x14ac:dyDescent="0.45">
      <c r="A116" t="s">
        <v>76</v>
      </c>
      <c r="B116" t="s">
        <v>97</v>
      </c>
      <c r="C116" t="s">
        <v>616</v>
      </c>
      <c r="D116" t="s">
        <v>617</v>
      </c>
      <c r="E116" t="str" cm="1">
        <f t="array" ref="E116">IFERROR(INDEX('Eurostat-EPS Mapping'!$G$3:$G$35,MATCH('Eurostat_nrg_bal_c EU27'!B116,'Eurostat-EPS Mapping'!$E$3:$E$35,0),0),"")</f>
        <v>hard coal</v>
      </c>
      <c r="F116">
        <v>24221.878000000001</v>
      </c>
      <c r="G116">
        <v>23786.973000000002</v>
      </c>
      <c r="H116">
        <v>23957.597000000002</v>
      </c>
      <c r="I116">
        <v>25298.161</v>
      </c>
      <c r="J116">
        <v>20241.420999999998</v>
      </c>
      <c r="K116">
        <v>18470.060000000001</v>
      </c>
      <c r="L116">
        <v>20349.96</v>
      </c>
      <c r="M116">
        <v>20872.056</v>
      </c>
      <c r="N116">
        <v>22004.09</v>
      </c>
      <c r="O116">
        <v>17595.601999999999</v>
      </c>
      <c r="P116">
        <v>20258.116000000002</v>
      </c>
      <c r="Q116">
        <v>21658.379000000001</v>
      </c>
      <c r="R116">
        <v>22960.764999999999</v>
      </c>
      <c r="S116">
        <v>20040.251</v>
      </c>
      <c r="T116">
        <v>20260.657999999999</v>
      </c>
      <c r="U116">
        <v>4882.1509999999998</v>
      </c>
      <c r="V116">
        <v>4125.9579999999996</v>
      </c>
      <c r="W116">
        <v>3896.4209999999998</v>
      </c>
      <c r="X116">
        <v>3362.0169999999998</v>
      </c>
      <c r="Y116">
        <v>2438.2170000000001</v>
      </c>
      <c r="Z116">
        <v>1678.164</v>
      </c>
      <c r="AA116">
        <v>1732.162</v>
      </c>
      <c r="AB116">
        <v>1825.896</v>
      </c>
      <c r="AC116">
        <v>1173.2</v>
      </c>
      <c r="AD116">
        <v>963.7</v>
      </c>
      <c r="AE116">
        <v>1148.365</v>
      </c>
      <c r="AF116">
        <v>1259.164</v>
      </c>
      <c r="AG116">
        <v>1074.499</v>
      </c>
      <c r="AH116">
        <v>1000.633</v>
      </c>
    </row>
    <row r="117" spans="1:34" x14ac:dyDescent="0.45">
      <c r="A117" t="s">
        <v>76</v>
      </c>
      <c r="B117" t="s">
        <v>99</v>
      </c>
      <c r="C117" t="s">
        <v>616</v>
      </c>
      <c r="D117" t="s">
        <v>617</v>
      </c>
      <c r="E117" t="str" cm="1">
        <f t="array" ref="E117">IFERROR(INDEX('Eurostat-EPS Mapping'!$G$3:$G$35,MATCH('Eurostat_nrg_bal_c EU27'!B117,'Eurostat-EPS Mapping'!$E$3:$E$35,0),0),"")</f>
        <v/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45">
      <c r="A118" t="s">
        <v>76</v>
      </c>
      <c r="B118" t="s">
        <v>101</v>
      </c>
      <c r="C118" t="s">
        <v>616</v>
      </c>
      <c r="D118" t="s">
        <v>617</v>
      </c>
      <c r="E118" t="str" cm="1">
        <f t="array" ref="E118">IFERROR(INDEX('Eurostat-EPS Mapping'!$G$3:$G$35,MATCH('Eurostat_nrg_bal_c EU27'!B118,'Eurostat-EPS Mapping'!$E$3:$E$35,0),0),"")</f>
        <v/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162</v>
      </c>
      <c r="AF118">
        <v>178.2</v>
      </c>
      <c r="AG118">
        <v>194.4</v>
      </c>
      <c r="AH118">
        <v>190.8</v>
      </c>
    </row>
    <row r="119" spans="1:34" x14ac:dyDescent="0.45">
      <c r="A119" t="s">
        <v>76</v>
      </c>
      <c r="B119" t="s">
        <v>103</v>
      </c>
      <c r="C119" t="s">
        <v>616</v>
      </c>
      <c r="D119" t="s">
        <v>617</v>
      </c>
      <c r="E119" t="str" cm="1">
        <f t="array" ref="E119">IFERROR(INDEX('Eurostat-EPS Mapping'!$G$3:$G$35,MATCH('Eurostat_nrg_bal_c EU27'!B119,'Eurostat-EPS Mapping'!$E$3:$E$35,0),0),"")</f>
        <v/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162</v>
      </c>
      <c r="AF119">
        <v>178.2</v>
      </c>
      <c r="AG119">
        <v>194.4</v>
      </c>
      <c r="AH119">
        <v>190.8</v>
      </c>
    </row>
    <row r="120" spans="1:34" x14ac:dyDescent="0.45">
      <c r="A120" t="s">
        <v>76</v>
      </c>
      <c r="B120" t="s">
        <v>105</v>
      </c>
      <c r="C120" t="s">
        <v>616</v>
      </c>
      <c r="D120" t="s">
        <v>617</v>
      </c>
      <c r="E120" t="str" cm="1">
        <f t="array" ref="E120">IFERROR(INDEX('Eurostat-EPS Mapping'!$G$3:$G$35,MATCH('Eurostat_nrg_bal_c EU27'!B120,'Eurostat-EPS Mapping'!$E$3:$E$35,0),0),"")</f>
        <v/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45">
      <c r="A121" t="s">
        <v>76</v>
      </c>
      <c r="B121" t="s">
        <v>107</v>
      </c>
      <c r="C121" t="s">
        <v>616</v>
      </c>
      <c r="D121" t="s">
        <v>617</v>
      </c>
      <c r="E121" t="str" cm="1">
        <f t="array" ref="E121">IFERROR(INDEX('Eurostat-EPS Mapping'!$G$3:$G$35,MATCH('Eurostat_nrg_bal_c EU27'!B121,'Eurostat-EPS Mapping'!$E$3:$E$35,0),0),"")</f>
        <v/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45">
      <c r="A122" t="s">
        <v>76</v>
      </c>
      <c r="B122" t="s">
        <v>109</v>
      </c>
      <c r="C122" t="s">
        <v>616</v>
      </c>
      <c r="D122" t="s">
        <v>617</v>
      </c>
      <c r="E122" t="str" cm="1">
        <f t="array" ref="E122">IFERROR(INDEX('Eurostat-EPS Mapping'!$G$3:$G$35,MATCH('Eurostat_nrg_bal_c EU27'!B122,'Eurostat-EPS Mapping'!$E$3:$E$35,0),0),"")</f>
        <v/>
      </c>
      <c r="F122">
        <v>1308791.7009999999</v>
      </c>
      <c r="G122">
        <v>1336068.067</v>
      </c>
      <c r="H122">
        <v>1302761.5560000001</v>
      </c>
      <c r="I122">
        <v>1419529.5190000001</v>
      </c>
      <c r="J122">
        <v>1327357.253</v>
      </c>
      <c r="K122">
        <v>1201977.375</v>
      </c>
      <c r="L122">
        <v>1233606.679</v>
      </c>
      <c r="M122">
        <v>1152533.754</v>
      </c>
      <c r="N122">
        <v>1031906.534</v>
      </c>
      <c r="O122">
        <v>989977.77</v>
      </c>
      <c r="P122">
        <v>1055069.727</v>
      </c>
      <c r="Q122">
        <v>1102890.9240000001</v>
      </c>
      <c r="R122">
        <v>1110239.9350000001</v>
      </c>
      <c r="S122">
        <v>1139790.8840000001</v>
      </c>
      <c r="T122">
        <v>1040466.895</v>
      </c>
      <c r="U122">
        <v>1051136.665</v>
      </c>
      <c r="V122">
        <v>981287.71600000001</v>
      </c>
      <c r="W122">
        <v>919946.83</v>
      </c>
      <c r="X122">
        <v>874601.47400000005</v>
      </c>
      <c r="Y122">
        <v>775173.6</v>
      </c>
      <c r="Z122">
        <v>718272</v>
      </c>
      <c r="AA122">
        <v>737276.4</v>
      </c>
      <c r="AB122">
        <v>761763.6</v>
      </c>
      <c r="AC122">
        <v>637297.19999999995</v>
      </c>
      <c r="AD122">
        <v>598222.80000000005</v>
      </c>
      <c r="AE122">
        <v>612763.19999999995</v>
      </c>
      <c r="AF122">
        <v>611611.19999999995</v>
      </c>
      <c r="AG122">
        <v>631811.16</v>
      </c>
      <c r="AH122">
        <v>665107.92000000004</v>
      </c>
    </row>
    <row r="123" spans="1:34" x14ac:dyDescent="0.45">
      <c r="A123" t="s">
        <v>76</v>
      </c>
      <c r="B123" t="s">
        <v>111</v>
      </c>
      <c r="C123" t="s">
        <v>616</v>
      </c>
      <c r="D123" t="s">
        <v>617</v>
      </c>
      <c r="E123" t="str" cm="1">
        <f t="array" ref="E123">IFERROR(INDEX('Eurostat-EPS Mapping'!$G$3:$G$35,MATCH('Eurostat_nrg_bal_c EU27'!B123,'Eurostat-EPS Mapping'!$E$3:$E$35,0),0),"")</f>
        <v/>
      </c>
      <c r="F123">
        <v>18047934.171999998</v>
      </c>
      <c r="G123">
        <v>19814379.469999999</v>
      </c>
      <c r="H123">
        <v>19367181.873</v>
      </c>
      <c r="I123">
        <v>19259704.377999999</v>
      </c>
      <c r="J123">
        <v>17752659.919</v>
      </c>
      <c r="K123">
        <v>17912040.857000001</v>
      </c>
      <c r="L123">
        <v>17419707.638999999</v>
      </c>
      <c r="M123">
        <v>16278750.904999999</v>
      </c>
      <c r="N123">
        <v>16499429.421</v>
      </c>
      <c r="O123">
        <v>15469655.607000001</v>
      </c>
      <c r="P123">
        <v>15869760.216</v>
      </c>
      <c r="Q123">
        <v>15430022.736</v>
      </c>
      <c r="R123">
        <v>15721776.284</v>
      </c>
      <c r="S123">
        <v>15433429.541999999</v>
      </c>
      <c r="T123">
        <v>14492732.693</v>
      </c>
      <c r="U123">
        <v>13096860.223999999</v>
      </c>
      <c r="V123">
        <v>12659821.823000001</v>
      </c>
      <c r="W123">
        <v>12440511.937999999</v>
      </c>
      <c r="X123">
        <v>12290722.388</v>
      </c>
      <c r="Y123">
        <v>11313457.171</v>
      </c>
      <c r="Z123">
        <v>11427762.197000001</v>
      </c>
      <c r="AA123">
        <v>11416736.959000001</v>
      </c>
      <c r="AB123">
        <v>11224678.436000001</v>
      </c>
      <c r="AC123">
        <v>10683969.573999999</v>
      </c>
      <c r="AD123">
        <v>11015242.404999999</v>
      </c>
      <c r="AE123">
        <v>10801585.055</v>
      </c>
      <c r="AF123">
        <v>10402401.954</v>
      </c>
      <c r="AG123">
        <v>10302934.409</v>
      </c>
      <c r="AH123">
        <v>11142041.960000001</v>
      </c>
    </row>
    <row r="124" spans="1:34" x14ac:dyDescent="0.45">
      <c r="A124" t="s">
        <v>76</v>
      </c>
      <c r="B124" t="s">
        <v>112</v>
      </c>
      <c r="C124" t="s">
        <v>616</v>
      </c>
      <c r="D124" t="s">
        <v>617</v>
      </c>
      <c r="E124" t="str" cm="1">
        <f t="array" ref="E124">IFERROR(INDEX('Eurostat-EPS Mapping'!$G$3:$G$35,MATCH('Eurostat_nrg_bal_c EU27'!B124,'Eurostat-EPS Mapping'!$E$3:$E$35,0),0),"")</f>
        <v>natural gas</v>
      </c>
      <c r="F124">
        <v>2486711.8760000002</v>
      </c>
      <c r="G124">
        <v>3633476.04</v>
      </c>
      <c r="H124">
        <v>3325195.3369999998</v>
      </c>
      <c r="I124">
        <v>3579891.892</v>
      </c>
      <c r="J124">
        <v>3437645.4610000001</v>
      </c>
      <c r="K124">
        <v>3627233.682</v>
      </c>
      <c r="L124">
        <v>3250697.8330000001</v>
      </c>
      <c r="M124">
        <v>3064596.5419999999</v>
      </c>
      <c r="N124">
        <v>3107848.9929999998</v>
      </c>
      <c r="O124">
        <v>2663896.395</v>
      </c>
      <c r="P124">
        <v>2768907.2969999998</v>
      </c>
      <c r="Q124">
        <v>2556432.2760000001</v>
      </c>
      <c r="R124">
        <v>2566315.818</v>
      </c>
      <c r="S124">
        <v>2605852.1639999999</v>
      </c>
      <c r="T124">
        <v>2393478.8080000002</v>
      </c>
      <c r="U124">
        <v>2105202.8709999998</v>
      </c>
      <c r="V124">
        <v>2014227.9809999999</v>
      </c>
      <c r="W124">
        <v>1893816.2439999999</v>
      </c>
      <c r="X124">
        <v>1574273.1510000001</v>
      </c>
      <c r="Y124">
        <v>1460466.5419999999</v>
      </c>
      <c r="Z124">
        <v>1442465.6329999999</v>
      </c>
      <c r="AA124">
        <v>1567443.622</v>
      </c>
      <c r="AB124">
        <v>1684481.341</v>
      </c>
      <c r="AC124">
        <v>1412492.764</v>
      </c>
      <c r="AD124">
        <v>1375551.36</v>
      </c>
      <c r="AE124">
        <v>1456180.1359999999</v>
      </c>
      <c r="AF124">
        <v>1431212.4</v>
      </c>
      <c r="AG124">
        <v>1327549.308</v>
      </c>
      <c r="AH124">
        <v>1184545.7279999999</v>
      </c>
    </row>
    <row r="125" spans="1:34" x14ac:dyDescent="0.45">
      <c r="A125" t="s">
        <v>76</v>
      </c>
      <c r="B125" t="s">
        <v>113</v>
      </c>
      <c r="C125" t="s">
        <v>616</v>
      </c>
      <c r="D125" t="s">
        <v>617</v>
      </c>
      <c r="E125" t="str" cm="1">
        <f t="array" ref="E125">IFERROR(INDEX('Eurostat-EPS Mapping'!$G$3:$G$35,MATCH('Eurostat_nrg_bal_c EU27'!B125,'Eurostat-EPS Mapping'!$E$3:$E$35,0),0),"")</f>
        <v/>
      </c>
      <c r="F125">
        <v>75.975999999999999</v>
      </c>
      <c r="G125">
        <v>207.77</v>
      </c>
      <c r="H125">
        <v>213</v>
      </c>
      <c r="I125">
        <v>225</v>
      </c>
      <c r="J125">
        <v>215</v>
      </c>
      <c r="K125">
        <v>244</v>
      </c>
      <c r="L125">
        <v>339</v>
      </c>
      <c r="M125">
        <v>333</v>
      </c>
      <c r="N125">
        <v>374</v>
      </c>
      <c r="O125">
        <v>338</v>
      </c>
      <c r="P125">
        <v>356</v>
      </c>
      <c r="Q125">
        <v>336</v>
      </c>
      <c r="R125">
        <v>363</v>
      </c>
      <c r="S125">
        <v>381</v>
      </c>
      <c r="T125">
        <v>354</v>
      </c>
      <c r="U125">
        <v>291</v>
      </c>
      <c r="V125">
        <v>295</v>
      </c>
      <c r="W125">
        <v>305</v>
      </c>
      <c r="X125">
        <v>283</v>
      </c>
      <c r="Y125">
        <v>296</v>
      </c>
      <c r="Z125">
        <v>183</v>
      </c>
      <c r="AA125">
        <v>145</v>
      </c>
      <c r="AB125">
        <v>159</v>
      </c>
      <c r="AC125">
        <v>141</v>
      </c>
      <c r="AD125">
        <v>141</v>
      </c>
      <c r="AE125">
        <v>122</v>
      </c>
      <c r="AF125">
        <v>122</v>
      </c>
      <c r="AG125">
        <v>122</v>
      </c>
      <c r="AH125">
        <v>122</v>
      </c>
    </row>
    <row r="126" spans="1:34" x14ac:dyDescent="0.45">
      <c r="A126" t="s">
        <v>76</v>
      </c>
      <c r="B126" t="s">
        <v>115</v>
      </c>
      <c r="C126" t="s">
        <v>616</v>
      </c>
      <c r="D126" t="s">
        <v>617</v>
      </c>
      <c r="E126" t="str" cm="1">
        <f t="array" ref="E126">IFERROR(INDEX('Eurostat-EPS Mapping'!$G$3:$G$35,MATCH('Eurostat_nrg_bal_c EU27'!B126,'Eurostat-EPS Mapping'!$E$3:$E$35,0),0),"")</f>
        <v/>
      </c>
      <c r="F126">
        <v>14554590.812000001</v>
      </c>
      <c r="G126">
        <v>15049703.280999999</v>
      </c>
      <c r="H126">
        <v>14817590.470000001</v>
      </c>
      <c r="I126">
        <v>14410547.638</v>
      </c>
      <c r="J126">
        <v>13045787.952</v>
      </c>
      <c r="K126">
        <v>12985265.959000001</v>
      </c>
      <c r="L126">
        <v>12898476.276000001</v>
      </c>
      <c r="M126">
        <v>11979120.252</v>
      </c>
      <c r="N126">
        <v>12071981.168</v>
      </c>
      <c r="O126">
        <v>11571009.687000001</v>
      </c>
      <c r="P126">
        <v>11766953.851</v>
      </c>
      <c r="Q126">
        <v>11407829.401000001</v>
      </c>
      <c r="R126">
        <v>11589675.956</v>
      </c>
      <c r="S126">
        <v>11347756.775</v>
      </c>
      <c r="T126">
        <v>10598634.187999999</v>
      </c>
      <c r="U126">
        <v>9492560.6640000008</v>
      </c>
      <c r="V126">
        <v>9147991.0789999999</v>
      </c>
      <c r="W126">
        <v>9043645.057</v>
      </c>
      <c r="X126">
        <v>9229230.6620000005</v>
      </c>
      <c r="Y126">
        <v>8431231.1219999995</v>
      </c>
      <c r="Z126">
        <v>8458241.6500000004</v>
      </c>
      <c r="AA126">
        <v>8254379.5800000001</v>
      </c>
      <c r="AB126">
        <v>7926854.6619999995</v>
      </c>
      <c r="AC126">
        <v>7587052.4299999997</v>
      </c>
      <c r="AD126">
        <v>8043304.6799999997</v>
      </c>
      <c r="AE126">
        <v>7912111.8629999999</v>
      </c>
      <c r="AF126">
        <v>7457588.699</v>
      </c>
      <c r="AG126">
        <v>7330168.1430000002</v>
      </c>
      <c r="AH126">
        <v>8031329.4369999999</v>
      </c>
    </row>
    <row r="127" spans="1:34" x14ac:dyDescent="0.45">
      <c r="A127" t="s">
        <v>76</v>
      </c>
      <c r="B127" t="s">
        <v>117</v>
      </c>
      <c r="C127" t="s">
        <v>616</v>
      </c>
      <c r="D127" t="s">
        <v>617</v>
      </c>
      <c r="E127" t="str" cm="1">
        <f t="array" ref="E127">IFERROR(INDEX('Eurostat-EPS Mapping'!$G$3:$G$35,MATCH('Eurostat_nrg_bal_c EU27'!B127,'Eurostat-EPS Mapping'!$E$3:$E$35,0),0),"")</f>
        <v>crude oil</v>
      </c>
      <c r="F127">
        <v>200886.288</v>
      </c>
      <c r="G127">
        <v>256189.75899999999</v>
      </c>
      <c r="H127">
        <v>234596.84899999999</v>
      </c>
      <c r="I127">
        <v>276359.55900000001</v>
      </c>
      <c r="J127">
        <v>276833.23</v>
      </c>
      <c r="K127">
        <v>347103.73</v>
      </c>
      <c r="L127">
        <v>362906.15700000001</v>
      </c>
      <c r="M127">
        <v>435208.48700000002</v>
      </c>
      <c r="N127">
        <v>458801.23200000002</v>
      </c>
      <c r="O127">
        <v>474565.397</v>
      </c>
      <c r="P127">
        <v>542271.73400000005</v>
      </c>
      <c r="Q127">
        <v>613020.30900000001</v>
      </c>
      <c r="R127">
        <v>684912.49399999995</v>
      </c>
      <c r="S127">
        <v>764298.48199999996</v>
      </c>
      <c r="T127">
        <v>822119.19400000002</v>
      </c>
      <c r="U127">
        <v>760001.11399999994</v>
      </c>
      <c r="V127">
        <v>738018.90800000005</v>
      </c>
      <c r="W127">
        <v>616279.35800000001</v>
      </c>
      <c r="X127">
        <v>753936.80599999998</v>
      </c>
      <c r="Y127">
        <v>592349.69700000004</v>
      </c>
      <c r="Z127">
        <v>455137.06300000002</v>
      </c>
      <c r="AA127">
        <v>520316.30599999998</v>
      </c>
      <c r="AB127">
        <v>381590.82500000001</v>
      </c>
      <c r="AC127">
        <v>360992.38500000001</v>
      </c>
      <c r="AD127">
        <v>417241.93</v>
      </c>
      <c r="AE127">
        <v>330743.71500000003</v>
      </c>
      <c r="AF127">
        <v>297274.15600000002</v>
      </c>
      <c r="AG127">
        <v>314538.84399999998</v>
      </c>
      <c r="AH127">
        <v>536106.00600000005</v>
      </c>
    </row>
    <row r="128" spans="1:34" x14ac:dyDescent="0.45">
      <c r="A128" t="s">
        <v>76</v>
      </c>
      <c r="B128" t="s">
        <v>118</v>
      </c>
      <c r="C128" t="s">
        <v>616</v>
      </c>
      <c r="D128" t="s">
        <v>617</v>
      </c>
      <c r="E128" t="str" cm="1">
        <f t="array" ref="E128">IFERROR(INDEX('Eurostat-EPS Mapping'!$G$3:$G$35,MATCH('Eurostat_nrg_bal_c EU27'!B128,'Eurostat-EPS Mapping'!$E$3:$E$35,0),0),"")</f>
        <v/>
      </c>
      <c r="F128">
        <v>2139.989</v>
      </c>
      <c r="G128">
        <v>4372.8239999999996</v>
      </c>
      <c r="H128">
        <v>5702.2340000000004</v>
      </c>
      <c r="I128">
        <v>2514.8000000000002</v>
      </c>
      <c r="J128">
        <v>4681</v>
      </c>
      <c r="K128">
        <v>1387</v>
      </c>
      <c r="L128">
        <v>1652</v>
      </c>
      <c r="M128">
        <v>995</v>
      </c>
      <c r="N128">
        <v>2799</v>
      </c>
      <c r="O128">
        <v>5966</v>
      </c>
      <c r="P128">
        <v>906</v>
      </c>
      <c r="Q128">
        <v>2975</v>
      </c>
      <c r="R128">
        <v>1481</v>
      </c>
      <c r="S128">
        <v>3988</v>
      </c>
      <c r="T128">
        <v>1805.4</v>
      </c>
      <c r="U128">
        <v>647</v>
      </c>
      <c r="V128">
        <v>517</v>
      </c>
      <c r="W128">
        <v>44</v>
      </c>
      <c r="X128">
        <v>44</v>
      </c>
      <c r="Y128">
        <v>44</v>
      </c>
      <c r="Z128">
        <v>44</v>
      </c>
      <c r="AA128">
        <v>462.19499999999999</v>
      </c>
      <c r="AB128">
        <v>625.77</v>
      </c>
      <c r="AC128">
        <v>2613.105</v>
      </c>
      <c r="AD128">
        <v>1945.77</v>
      </c>
      <c r="AE128">
        <v>2246.4349999999999</v>
      </c>
      <c r="AF128">
        <v>1129.32</v>
      </c>
      <c r="AG128">
        <v>440</v>
      </c>
      <c r="AH128">
        <v>13252.008</v>
      </c>
    </row>
    <row r="129" spans="1:34" x14ac:dyDescent="0.45">
      <c r="A129" t="s">
        <v>76</v>
      </c>
      <c r="B129" t="s">
        <v>119</v>
      </c>
      <c r="C129" t="s">
        <v>616</v>
      </c>
      <c r="D129" t="s">
        <v>617</v>
      </c>
      <c r="E129" t="str" cm="1">
        <f t="array" ref="E129">IFERROR(INDEX('Eurostat-EPS Mapping'!$G$3:$G$35,MATCH('Eurostat_nrg_bal_c EU27'!B129,'Eurostat-EPS Mapping'!$E$3:$E$35,0),0),"")</f>
        <v/>
      </c>
      <c r="F129">
        <v>360943.33500000002</v>
      </c>
      <c r="G129">
        <v>387179.34899999999</v>
      </c>
      <c r="H129">
        <v>391640.19400000002</v>
      </c>
      <c r="I129">
        <v>362204.859</v>
      </c>
      <c r="J129">
        <v>407390.27899999998</v>
      </c>
      <c r="K129">
        <v>365118.49800000002</v>
      </c>
      <c r="L129">
        <v>352589.93199999997</v>
      </c>
      <c r="M129">
        <v>207529.899</v>
      </c>
      <c r="N129">
        <v>265084.77299999999</v>
      </c>
      <c r="O129">
        <v>253730.97899999999</v>
      </c>
      <c r="P129">
        <v>226026.85699999999</v>
      </c>
      <c r="Q129">
        <v>214761.878</v>
      </c>
      <c r="R129">
        <v>182747.87400000001</v>
      </c>
      <c r="S129">
        <v>202864.85</v>
      </c>
      <c r="T129">
        <v>183998.014</v>
      </c>
      <c r="U129">
        <v>159795.375</v>
      </c>
      <c r="V129">
        <v>148573.14499999999</v>
      </c>
      <c r="W129">
        <v>146396.79399999999</v>
      </c>
      <c r="X129">
        <v>269483.76199999999</v>
      </c>
      <c r="Y129">
        <v>216442.144</v>
      </c>
      <c r="Z129">
        <v>196449.61</v>
      </c>
      <c r="AA129">
        <v>202983.084</v>
      </c>
      <c r="AB129">
        <v>193334.52100000001</v>
      </c>
      <c r="AC129">
        <v>161459.91399999999</v>
      </c>
      <c r="AD129">
        <v>205703.61300000001</v>
      </c>
      <c r="AE129">
        <v>235683.731</v>
      </c>
      <c r="AF129">
        <v>252106.64499999999</v>
      </c>
      <c r="AG129">
        <v>134973.58600000001</v>
      </c>
      <c r="AH129">
        <v>194436.228</v>
      </c>
    </row>
    <row r="130" spans="1:34" x14ac:dyDescent="0.45">
      <c r="A130" t="s">
        <v>76</v>
      </c>
      <c r="B130" t="s">
        <v>121</v>
      </c>
      <c r="C130" t="s">
        <v>616</v>
      </c>
      <c r="D130" t="s">
        <v>617</v>
      </c>
      <c r="E130" t="str" cm="1">
        <f t="array" ref="E130">IFERROR(INDEX('Eurostat-EPS Mapping'!$G$3:$G$35,MATCH('Eurostat_nrg_bal_c EU27'!B130,'Eurostat-EPS Mapping'!$E$3:$E$35,0),0),"")</f>
        <v/>
      </c>
      <c r="F130">
        <v>22870.894</v>
      </c>
      <c r="G130">
        <v>21364.937999999998</v>
      </c>
      <c r="H130">
        <v>20015.981</v>
      </c>
      <c r="I130">
        <v>17684.366999999998</v>
      </c>
      <c r="J130">
        <v>20332.519</v>
      </c>
      <c r="K130">
        <v>14736.32</v>
      </c>
      <c r="L130">
        <v>20674.857</v>
      </c>
      <c r="M130">
        <v>26385.191999999999</v>
      </c>
      <c r="N130">
        <v>37254.862999999998</v>
      </c>
      <c r="O130">
        <v>28107.305</v>
      </c>
      <c r="P130">
        <v>21829.686000000002</v>
      </c>
      <c r="Q130">
        <v>28630.92</v>
      </c>
      <c r="R130">
        <v>14772.593000000001</v>
      </c>
      <c r="S130">
        <v>11295.674999999999</v>
      </c>
      <c r="T130">
        <v>10821.5</v>
      </c>
      <c r="U130">
        <v>17968.502</v>
      </c>
      <c r="V130">
        <v>10321.120999999999</v>
      </c>
      <c r="W130">
        <v>14174.242</v>
      </c>
      <c r="X130">
        <v>12185.8</v>
      </c>
      <c r="Y130">
        <v>13371.6</v>
      </c>
      <c r="Z130">
        <v>11963.5</v>
      </c>
      <c r="AA130">
        <v>10906</v>
      </c>
      <c r="AB130">
        <v>11596.5</v>
      </c>
      <c r="AC130">
        <v>17142.5</v>
      </c>
      <c r="AD130">
        <v>28600</v>
      </c>
      <c r="AE130">
        <v>20768</v>
      </c>
      <c r="AF130">
        <v>16764</v>
      </c>
      <c r="AG130">
        <v>17820</v>
      </c>
      <c r="AH130">
        <v>5148</v>
      </c>
    </row>
    <row r="131" spans="1:34" x14ac:dyDescent="0.45">
      <c r="A131" t="s">
        <v>76</v>
      </c>
      <c r="B131" t="s">
        <v>123</v>
      </c>
      <c r="C131" t="s">
        <v>616</v>
      </c>
      <c r="D131" t="s">
        <v>617</v>
      </c>
      <c r="E131" t="str" cm="1">
        <f t="array" ref="E131">IFERROR(INDEX('Eurostat-EPS Mapping'!$G$3:$G$35,MATCH('Eurostat_nrg_bal_c EU27'!B131,'Eurostat-EPS Mapping'!$E$3:$E$35,0),0),"")</f>
        <v/>
      </c>
      <c r="F131">
        <v>42035.063999999998</v>
      </c>
      <c r="G131">
        <v>36301.095000000001</v>
      </c>
      <c r="H131">
        <v>25067.858</v>
      </c>
      <c r="I131">
        <v>30301.807000000001</v>
      </c>
      <c r="J131">
        <v>23816.398000000001</v>
      </c>
      <c r="K131">
        <v>21352.3</v>
      </c>
      <c r="L131">
        <v>18612.457999999999</v>
      </c>
      <c r="M131">
        <v>16652.853999999999</v>
      </c>
      <c r="N131">
        <v>15381.096</v>
      </c>
      <c r="O131">
        <v>15411.888000000001</v>
      </c>
      <c r="P131">
        <v>11412.438</v>
      </c>
      <c r="Q131">
        <v>14118.48</v>
      </c>
      <c r="R131">
        <v>9647.6280000000006</v>
      </c>
      <c r="S131">
        <v>8706.84</v>
      </c>
      <c r="T131">
        <v>8585</v>
      </c>
      <c r="U131">
        <v>7012.5</v>
      </c>
      <c r="V131">
        <v>6800</v>
      </c>
      <c r="W131">
        <v>5397.5</v>
      </c>
      <c r="X131">
        <v>5227.5</v>
      </c>
      <c r="Y131">
        <v>2677.5</v>
      </c>
      <c r="Z131">
        <v>3995</v>
      </c>
      <c r="AA131">
        <v>8967.5</v>
      </c>
      <c r="AB131">
        <v>7820</v>
      </c>
      <c r="AC131">
        <v>7949.5519999999997</v>
      </c>
      <c r="AD131">
        <v>4632.5</v>
      </c>
      <c r="AE131">
        <v>3740</v>
      </c>
      <c r="AF131">
        <v>3485</v>
      </c>
      <c r="AG131">
        <v>2252.5</v>
      </c>
      <c r="AH131">
        <v>0</v>
      </c>
    </row>
    <row r="132" spans="1:34" x14ac:dyDescent="0.45">
      <c r="A132" t="s">
        <v>76</v>
      </c>
      <c r="B132" t="s">
        <v>125</v>
      </c>
      <c r="C132" t="s">
        <v>616</v>
      </c>
      <c r="D132" t="s">
        <v>617</v>
      </c>
      <c r="E132" t="str" cm="1">
        <f t="array" ref="E132">IFERROR(INDEX('Eurostat-EPS Mapping'!$G$3:$G$35,MATCH('Eurostat_nrg_bal_c EU27'!B132,'Eurostat-EPS Mapping'!$E$3:$E$35,0),0),"")</f>
        <v/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45">
      <c r="A133" t="s">
        <v>76</v>
      </c>
      <c r="B133" t="s">
        <v>126</v>
      </c>
      <c r="C133" t="s">
        <v>616</v>
      </c>
      <c r="D133" t="s">
        <v>617</v>
      </c>
      <c r="E133" t="str" cm="1">
        <f t="array" ref="E133">IFERROR(INDEX('Eurostat-EPS Mapping'!$G$3:$G$35,MATCH('Eurostat_nrg_bal_c EU27'!B133,'Eurostat-EPS Mapping'!$E$3:$E$35,0),0),"")</f>
        <v>LPG propane or butane</v>
      </c>
      <c r="F133">
        <v>352580.56800000003</v>
      </c>
      <c r="G133">
        <v>364738.52100000001</v>
      </c>
      <c r="H133">
        <v>366359.913</v>
      </c>
      <c r="I133">
        <v>354169.96899999998</v>
      </c>
      <c r="J133">
        <v>284602.33500000002</v>
      </c>
      <c r="K133">
        <v>293752.71000000002</v>
      </c>
      <c r="L133">
        <v>300619.10600000003</v>
      </c>
      <c r="M133">
        <v>278650.43400000001</v>
      </c>
      <c r="N133">
        <v>273232.36200000002</v>
      </c>
      <c r="O133">
        <v>268739.766</v>
      </c>
      <c r="P133">
        <v>294124.80499999999</v>
      </c>
      <c r="Q133">
        <v>272974.66399999999</v>
      </c>
      <c r="R133">
        <v>276300.022</v>
      </c>
      <c r="S133">
        <v>282328.47200000001</v>
      </c>
      <c r="T133">
        <v>278001.56699999998</v>
      </c>
      <c r="U133">
        <v>255515.413</v>
      </c>
      <c r="V133">
        <v>231134.82</v>
      </c>
      <c r="W133">
        <v>221693.394</v>
      </c>
      <c r="X133">
        <v>248689.50200000001</v>
      </c>
      <c r="Y133">
        <v>198068.76699999999</v>
      </c>
      <c r="Z133">
        <v>198296.992</v>
      </c>
      <c r="AA133">
        <v>224862.476</v>
      </c>
      <c r="AB133">
        <v>224079.334</v>
      </c>
      <c r="AC133">
        <v>202683.08</v>
      </c>
      <c r="AD133">
        <v>230409.2</v>
      </c>
      <c r="AE133">
        <v>244844.7</v>
      </c>
      <c r="AF133">
        <v>189404.674</v>
      </c>
      <c r="AG133">
        <v>209994.04800000001</v>
      </c>
      <c r="AH133">
        <v>182691.49</v>
      </c>
    </row>
    <row r="134" spans="1:34" x14ac:dyDescent="0.45">
      <c r="A134" t="s">
        <v>76</v>
      </c>
      <c r="B134" t="s">
        <v>128</v>
      </c>
      <c r="C134" t="s">
        <v>616</v>
      </c>
      <c r="D134" t="s">
        <v>617</v>
      </c>
      <c r="E134" t="str" cm="1">
        <f t="array" ref="E134">IFERROR(INDEX('Eurostat-EPS Mapping'!$G$3:$G$35,MATCH('Eurostat_nrg_bal_c EU27'!B134,'Eurostat-EPS Mapping'!$E$3:$E$35,0),0),"")</f>
        <v/>
      </c>
      <c r="F134">
        <v>1128946.7209999999</v>
      </c>
      <c r="G134">
        <v>1066491.331</v>
      </c>
      <c r="H134">
        <v>1024491.611</v>
      </c>
      <c r="I134">
        <v>916516.72699999996</v>
      </c>
      <c r="J134">
        <v>849493.71299999999</v>
      </c>
      <c r="K134">
        <v>888187.61899999995</v>
      </c>
      <c r="L134">
        <v>871344.67599999998</v>
      </c>
      <c r="M134">
        <v>862916.80599999998</v>
      </c>
      <c r="N134">
        <v>834573.94700000004</v>
      </c>
      <c r="O134">
        <v>807430.20200000005</v>
      </c>
      <c r="P134">
        <v>865405.30599999998</v>
      </c>
      <c r="Q134">
        <v>808339.61600000004</v>
      </c>
      <c r="R134">
        <v>865156.88300000003</v>
      </c>
      <c r="S134">
        <v>895679.57900000003</v>
      </c>
      <c r="T134">
        <v>980716.049</v>
      </c>
      <c r="U134">
        <v>807439.95299999998</v>
      </c>
      <c r="V134">
        <v>774104.48100000003</v>
      </c>
      <c r="W134">
        <v>802361.71900000004</v>
      </c>
      <c r="X134">
        <v>887990.84</v>
      </c>
      <c r="Y134">
        <v>817104.29700000002</v>
      </c>
      <c r="Z134">
        <v>730046.61300000001</v>
      </c>
      <c r="AA134">
        <v>711082.71600000001</v>
      </c>
      <c r="AB134">
        <v>629894.554</v>
      </c>
      <c r="AC134">
        <v>633366.63800000004</v>
      </c>
      <c r="AD134">
        <v>567675.63800000004</v>
      </c>
      <c r="AE134">
        <v>524571.88699999999</v>
      </c>
      <c r="AF134">
        <v>588180.14599999995</v>
      </c>
      <c r="AG134">
        <v>558724.67000000004</v>
      </c>
      <c r="AH134">
        <v>661867.13699999999</v>
      </c>
    </row>
    <row r="135" spans="1:34" x14ac:dyDescent="0.45">
      <c r="A135" t="s">
        <v>76</v>
      </c>
      <c r="B135" t="s">
        <v>130</v>
      </c>
      <c r="C135" t="s">
        <v>616</v>
      </c>
      <c r="D135" t="s">
        <v>617</v>
      </c>
      <c r="E135" t="str" cm="1">
        <f t="array" ref="E135">IFERROR(INDEX('Eurostat-EPS Mapping'!$G$3:$G$35,MATCH('Eurostat_nrg_bal_c EU27'!B135,'Eurostat-EPS Mapping'!$E$3:$E$35,0),0),"")</f>
        <v>jet fuel or kerosene</v>
      </c>
      <c r="F135">
        <v>3793.08</v>
      </c>
      <c r="G135">
        <v>4617.0810000000001</v>
      </c>
      <c r="H135">
        <v>4901.0889999999999</v>
      </c>
      <c r="I135">
        <v>5996.48</v>
      </c>
      <c r="J135">
        <v>5072.1549999999997</v>
      </c>
      <c r="K135">
        <v>4157.4290000000001</v>
      </c>
      <c r="L135">
        <v>4723.7830000000004</v>
      </c>
      <c r="M135">
        <v>4569.5569999999998</v>
      </c>
      <c r="N135">
        <v>4545.4769999999999</v>
      </c>
      <c r="O135">
        <v>4713.7730000000001</v>
      </c>
      <c r="P135">
        <v>5952.5959999999995</v>
      </c>
      <c r="Q135">
        <v>5528.7389999999996</v>
      </c>
      <c r="R135">
        <v>3132.52</v>
      </c>
      <c r="S135">
        <v>3439.4540000000002</v>
      </c>
      <c r="T135">
        <v>4174.9840000000004</v>
      </c>
      <c r="U135">
        <v>3911.7020000000002</v>
      </c>
      <c r="V135">
        <v>3970.7</v>
      </c>
      <c r="W135">
        <v>4458.2</v>
      </c>
      <c r="X135">
        <v>9040.5</v>
      </c>
      <c r="Y135">
        <v>7556.5</v>
      </c>
      <c r="Z135">
        <v>6228.3</v>
      </c>
      <c r="AA135">
        <v>6181.6</v>
      </c>
      <c r="AB135">
        <v>5738.5720000000001</v>
      </c>
      <c r="AC135">
        <v>6444.3440000000001</v>
      </c>
      <c r="AD135">
        <v>7022.5079999999998</v>
      </c>
      <c r="AE135">
        <v>4495.0360000000001</v>
      </c>
      <c r="AF135">
        <v>5299.5</v>
      </c>
      <c r="AG135">
        <v>7457</v>
      </c>
      <c r="AH135">
        <v>9443.6</v>
      </c>
    </row>
    <row r="136" spans="1:34" x14ac:dyDescent="0.45">
      <c r="A136" t="s">
        <v>76</v>
      </c>
      <c r="B136" t="s">
        <v>132</v>
      </c>
      <c r="C136" t="s">
        <v>616</v>
      </c>
      <c r="D136" t="s">
        <v>617</v>
      </c>
      <c r="E136" t="str" cm="1">
        <f t="array" ref="E136">IFERROR(INDEX('Eurostat-EPS Mapping'!$G$3:$G$35,MATCH('Eurostat_nrg_bal_c EU27'!B136,'Eurostat-EPS Mapping'!$E$3:$E$35,0),0),"")</f>
        <v>petroleum gasoline</v>
      </c>
      <c r="F136">
        <v>3144835.1779999998</v>
      </c>
      <c r="G136">
        <v>3152533.7209999999</v>
      </c>
      <c r="H136">
        <v>3066098.969</v>
      </c>
      <c r="I136">
        <v>3069724.6030000001</v>
      </c>
      <c r="J136">
        <v>2732721.2749999999</v>
      </c>
      <c r="K136">
        <v>2644255.6120000002</v>
      </c>
      <c r="L136">
        <v>2833397.0669999998</v>
      </c>
      <c r="M136">
        <v>2499392.5389999999</v>
      </c>
      <c r="N136">
        <v>2632811.0669999998</v>
      </c>
      <c r="O136">
        <v>2620636.3029999998</v>
      </c>
      <c r="P136">
        <v>2732566.6320000002</v>
      </c>
      <c r="Q136">
        <v>2519851.568</v>
      </c>
      <c r="R136">
        <v>2651031.7549999999</v>
      </c>
      <c r="S136">
        <v>2495499.04</v>
      </c>
      <c r="T136">
        <v>2270053.372</v>
      </c>
      <c r="U136">
        <v>1995471.27</v>
      </c>
      <c r="V136">
        <v>1911891.28</v>
      </c>
      <c r="W136">
        <v>1894934.7139999999</v>
      </c>
      <c r="X136">
        <v>1853996.9080000001</v>
      </c>
      <c r="Y136">
        <v>1695107.7069999999</v>
      </c>
      <c r="Z136">
        <v>1693648.2169999999</v>
      </c>
      <c r="AA136">
        <v>1598491.9439999999</v>
      </c>
      <c r="AB136">
        <v>1582066.8060000001</v>
      </c>
      <c r="AC136">
        <v>1552184.0349999999</v>
      </c>
      <c r="AD136">
        <v>1661589.3810000001</v>
      </c>
      <c r="AE136">
        <v>1490910.6170000001</v>
      </c>
      <c r="AF136">
        <v>1376312.62</v>
      </c>
      <c r="AG136">
        <v>1420986.432</v>
      </c>
      <c r="AH136">
        <v>1540768.915</v>
      </c>
    </row>
    <row r="137" spans="1:34" x14ac:dyDescent="0.45">
      <c r="A137" t="s">
        <v>76</v>
      </c>
      <c r="B137" t="s">
        <v>134</v>
      </c>
      <c r="C137" t="s">
        <v>616</v>
      </c>
      <c r="D137" t="s">
        <v>617</v>
      </c>
      <c r="E137" t="str" cm="1">
        <f t="array" ref="E137">IFERROR(INDEX('Eurostat-EPS Mapping'!$G$3:$G$35,MATCH('Eurostat_nrg_bal_c EU27'!B137,'Eurostat-EPS Mapping'!$E$3:$E$35,0),0),"")</f>
        <v>jet fuel or kerosene</v>
      </c>
      <c r="F137">
        <v>0.17299999999999999</v>
      </c>
      <c r="G137">
        <v>4.2999999999999997E-2</v>
      </c>
      <c r="H137">
        <v>0</v>
      </c>
      <c r="I137">
        <v>0</v>
      </c>
      <c r="J137">
        <v>0</v>
      </c>
      <c r="K137">
        <v>43.21</v>
      </c>
      <c r="L137">
        <v>518.52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44.3</v>
      </c>
      <c r="T137">
        <v>88.6</v>
      </c>
      <c r="U137">
        <v>0</v>
      </c>
      <c r="V137">
        <v>0</v>
      </c>
      <c r="W137">
        <v>1373.3</v>
      </c>
      <c r="X137">
        <v>3366.8</v>
      </c>
      <c r="Y137">
        <v>3189.6</v>
      </c>
      <c r="Z137">
        <v>44.3</v>
      </c>
      <c r="AA137">
        <v>1063.2</v>
      </c>
      <c r="AB137">
        <v>2082.1</v>
      </c>
      <c r="AC137">
        <v>18827.5</v>
      </c>
      <c r="AD137">
        <v>17808.599999999999</v>
      </c>
      <c r="AE137">
        <v>14663.3</v>
      </c>
      <c r="AF137">
        <v>16922.599999999999</v>
      </c>
      <c r="AG137">
        <v>30434.1</v>
      </c>
      <c r="AH137">
        <v>17277</v>
      </c>
    </row>
    <row r="138" spans="1:34" x14ac:dyDescent="0.45">
      <c r="A138" t="s">
        <v>76</v>
      </c>
      <c r="B138" t="s">
        <v>136</v>
      </c>
      <c r="C138" t="s">
        <v>616</v>
      </c>
      <c r="D138" t="s">
        <v>617</v>
      </c>
      <c r="E138" t="str" cm="1">
        <f t="array" ref="E138">IFERROR(INDEX('Eurostat-EPS Mapping'!$G$3:$G$35,MATCH('Eurostat_nrg_bal_c EU27'!B138,'Eurostat-EPS Mapping'!$E$3:$E$35,0),0),"")</f>
        <v>jet fuel or kerosene</v>
      </c>
      <c r="F138">
        <v>743388.98499999999</v>
      </c>
      <c r="G138">
        <v>661758.70799999998</v>
      </c>
      <c r="H138">
        <v>618036.70200000005</v>
      </c>
      <c r="I138">
        <v>563401</v>
      </c>
      <c r="J138">
        <v>528911.78399999999</v>
      </c>
      <c r="K138">
        <v>579421.38500000001</v>
      </c>
      <c r="L138">
        <v>560198.60499999998</v>
      </c>
      <c r="M138">
        <v>535841.11300000001</v>
      </c>
      <c r="N138">
        <v>541469.35900000005</v>
      </c>
      <c r="O138">
        <v>539269.72199999995</v>
      </c>
      <c r="P138">
        <v>520262.40000000002</v>
      </c>
      <c r="Q138">
        <v>504477.288</v>
      </c>
      <c r="R138">
        <v>500925.85</v>
      </c>
      <c r="S138">
        <v>484873.34399999998</v>
      </c>
      <c r="T138">
        <v>459516.76400000002</v>
      </c>
      <c r="U138">
        <v>418367.95199999999</v>
      </c>
      <c r="V138">
        <v>390317.82</v>
      </c>
      <c r="W138">
        <v>435724.87400000001</v>
      </c>
      <c r="X138">
        <v>426253.57</v>
      </c>
      <c r="Y138">
        <v>434280.66</v>
      </c>
      <c r="Z138">
        <v>396497.32</v>
      </c>
      <c r="AA138">
        <v>386027.39399999997</v>
      </c>
      <c r="AB138">
        <v>442525.47100000002</v>
      </c>
      <c r="AC138">
        <v>397149.65</v>
      </c>
      <c r="AD138">
        <v>381939</v>
      </c>
      <c r="AE138">
        <v>318026.46000000002</v>
      </c>
      <c r="AF138">
        <v>336377.46399999998</v>
      </c>
      <c r="AG138">
        <v>390064.06199999998</v>
      </c>
      <c r="AH138">
        <v>423129.78200000001</v>
      </c>
    </row>
    <row r="139" spans="1:34" x14ac:dyDescent="0.45">
      <c r="A139" t="s">
        <v>76</v>
      </c>
      <c r="B139" t="s">
        <v>138</v>
      </c>
      <c r="C139" t="s">
        <v>616</v>
      </c>
      <c r="D139" t="s">
        <v>617</v>
      </c>
      <c r="E139" t="str" cm="1">
        <f t="array" ref="E139">IFERROR(INDEX('Eurostat-EPS Mapping'!$G$3:$G$35,MATCH('Eurostat_nrg_bal_c EU27'!B139,'Eurostat-EPS Mapping'!$E$3:$E$35,0),0),"")</f>
        <v/>
      </c>
      <c r="F139">
        <v>60694.267999999996</v>
      </c>
      <c r="G139">
        <v>66412.328999999998</v>
      </c>
      <c r="H139">
        <v>59088.758999999998</v>
      </c>
      <c r="I139">
        <v>46871.983</v>
      </c>
      <c r="J139">
        <v>35837.658000000003</v>
      </c>
      <c r="K139">
        <v>36521.224999999999</v>
      </c>
      <c r="L139">
        <v>35410.877</v>
      </c>
      <c r="M139">
        <v>44868.542999999998</v>
      </c>
      <c r="N139">
        <v>40555.273000000001</v>
      </c>
      <c r="O139">
        <v>25941.574000000001</v>
      </c>
      <c r="P139">
        <v>23091.553</v>
      </c>
      <c r="Q139">
        <v>21278.219000000001</v>
      </c>
      <c r="R139">
        <v>24435.973000000002</v>
      </c>
      <c r="S139">
        <v>35121.917999999998</v>
      </c>
      <c r="T139">
        <v>24038.993999999999</v>
      </c>
      <c r="U139">
        <v>24168.103999999999</v>
      </c>
      <c r="V139">
        <v>28916.024000000001</v>
      </c>
      <c r="W139">
        <v>24367.696</v>
      </c>
      <c r="X139">
        <v>26906.12</v>
      </c>
      <c r="Y139">
        <v>32412.547999999999</v>
      </c>
      <c r="Z139">
        <v>28576.024000000001</v>
      </c>
      <c r="AA139">
        <v>27186.516</v>
      </c>
      <c r="AB139">
        <v>23762.385999999999</v>
      </c>
      <c r="AC139">
        <v>21970.768</v>
      </c>
      <c r="AD139">
        <v>48847.608</v>
      </c>
      <c r="AE139">
        <v>61830.2</v>
      </c>
      <c r="AF139">
        <v>88116.26</v>
      </c>
      <c r="AG139">
        <v>79218.64</v>
      </c>
      <c r="AH139">
        <v>95062</v>
      </c>
    </row>
    <row r="140" spans="1:34" x14ac:dyDescent="0.45">
      <c r="A140" t="s">
        <v>76</v>
      </c>
      <c r="B140" t="s">
        <v>140</v>
      </c>
      <c r="C140" t="s">
        <v>616</v>
      </c>
      <c r="D140" t="s">
        <v>617</v>
      </c>
      <c r="E140" t="str" cm="1">
        <f t="array" ref="E140">IFERROR(INDEX('Eurostat-EPS Mapping'!$G$3:$G$35,MATCH('Eurostat_nrg_bal_c EU27'!B140,'Eurostat-EPS Mapping'!$E$3:$E$35,0),0),"")</f>
        <v>petroleum diesel</v>
      </c>
      <c r="F140">
        <v>4051068.8149999999</v>
      </c>
      <c r="G140">
        <v>4578254.0329999998</v>
      </c>
      <c r="H140">
        <v>4501709.5290000001</v>
      </c>
      <c r="I140">
        <v>4251018.46</v>
      </c>
      <c r="J140">
        <v>3919053.2319999998</v>
      </c>
      <c r="K140">
        <v>3974434.2489999998</v>
      </c>
      <c r="L140">
        <v>3902945.9610000001</v>
      </c>
      <c r="M140">
        <v>3478173.1310000001</v>
      </c>
      <c r="N140">
        <v>3496006.827</v>
      </c>
      <c r="O140">
        <v>3434697.7170000002</v>
      </c>
      <c r="P140">
        <v>3389444.3089999999</v>
      </c>
      <c r="Q140">
        <v>3234544.1949999998</v>
      </c>
      <c r="R140">
        <v>3306062.7659999998</v>
      </c>
      <c r="S140">
        <v>3155617.7390000001</v>
      </c>
      <c r="T140">
        <v>2880240.8730000001</v>
      </c>
      <c r="U140">
        <v>2729692.2689999999</v>
      </c>
      <c r="V140">
        <v>2742035.66</v>
      </c>
      <c r="W140">
        <v>2712654.4309999999</v>
      </c>
      <c r="X140">
        <v>2500808.0320000001</v>
      </c>
      <c r="Y140">
        <v>2468041.2820000001</v>
      </c>
      <c r="Z140">
        <v>2554057.585</v>
      </c>
      <c r="AA140">
        <v>2457495.452</v>
      </c>
      <c r="AB140">
        <v>2419205.0389999999</v>
      </c>
      <c r="AC140">
        <v>2312064.4619999998</v>
      </c>
      <c r="AD140">
        <v>2383919.0929999999</v>
      </c>
      <c r="AE140">
        <v>2329513.469</v>
      </c>
      <c r="AF140">
        <v>2042354.7709999999</v>
      </c>
      <c r="AG140">
        <v>1990317.42</v>
      </c>
      <c r="AH140">
        <v>2000851.6569999999</v>
      </c>
    </row>
    <row r="141" spans="1:34" x14ac:dyDescent="0.45">
      <c r="A141" t="s">
        <v>76</v>
      </c>
      <c r="B141" t="s">
        <v>142</v>
      </c>
      <c r="C141" t="s">
        <v>616</v>
      </c>
      <c r="D141" t="s">
        <v>617</v>
      </c>
      <c r="E141" t="str" cm="1">
        <f t="array" ref="E141">IFERROR(INDEX('Eurostat-EPS Mapping'!$G$3:$G$35,MATCH('Eurostat_nrg_bal_c EU27'!B141,'Eurostat-EPS Mapping'!$E$3:$E$35,0),0),"")</f>
        <v>heavy fuel oil</v>
      </c>
      <c r="F141">
        <v>2228043.6469999999</v>
      </c>
      <c r="G141">
        <v>2371450.2609999999</v>
      </c>
      <c r="H141">
        <v>3086316.3420000002</v>
      </c>
      <c r="I141">
        <v>3225835.4909999999</v>
      </c>
      <c r="J141">
        <v>2792205.7409999999</v>
      </c>
      <c r="K141">
        <v>2704037.6069999998</v>
      </c>
      <c r="L141">
        <v>2604198.7949999999</v>
      </c>
      <c r="M141">
        <v>2574672.585</v>
      </c>
      <c r="N141">
        <v>2485443.9559999998</v>
      </c>
      <c r="O141">
        <v>2155248.8369999998</v>
      </c>
      <c r="P141">
        <v>2250047.3509999998</v>
      </c>
      <c r="Q141">
        <v>2318542.7930000001</v>
      </c>
      <c r="R141">
        <v>2235710.0669999998</v>
      </c>
      <c r="S141">
        <v>2220990.423</v>
      </c>
      <c r="T141">
        <v>1898521.388</v>
      </c>
      <c r="U141">
        <v>1608765.581</v>
      </c>
      <c r="V141">
        <v>1483815.4</v>
      </c>
      <c r="W141">
        <v>1536720.2420000001</v>
      </c>
      <c r="X141">
        <v>1623422.13</v>
      </c>
      <c r="Y141">
        <v>1364687.2069999999</v>
      </c>
      <c r="Z141">
        <v>1601711.976</v>
      </c>
      <c r="AA141">
        <v>1448422.7949999999</v>
      </c>
      <c r="AB141">
        <v>1412217.4979999999</v>
      </c>
      <c r="AC141">
        <v>1336942.4639999999</v>
      </c>
      <c r="AD141">
        <v>1564720.5519999999</v>
      </c>
      <c r="AE141">
        <v>1835882.2679999999</v>
      </c>
      <c r="AF141">
        <v>1757903.0360000001</v>
      </c>
      <c r="AG141">
        <v>1703807.409</v>
      </c>
      <c r="AH141">
        <v>1864393.1259999999</v>
      </c>
    </row>
    <row r="142" spans="1:34" x14ac:dyDescent="0.45">
      <c r="A142" t="s">
        <v>76</v>
      </c>
      <c r="B142" t="s">
        <v>144</v>
      </c>
      <c r="C142" t="s">
        <v>616</v>
      </c>
      <c r="D142" t="s">
        <v>617</v>
      </c>
      <c r="E142" t="str" cm="1">
        <f t="array" ref="E142">IFERROR(INDEX('Eurostat-EPS Mapping'!$G$3:$G$35,MATCH('Eurostat_nrg_bal_c EU27'!B142,'Eurostat-EPS Mapping'!$E$3:$E$35,0),0),"")</f>
        <v/>
      </c>
      <c r="F142">
        <v>95070.982000000004</v>
      </c>
      <c r="G142">
        <v>87246.945999999996</v>
      </c>
      <c r="H142">
        <v>97653.786999999997</v>
      </c>
      <c r="I142">
        <v>74830.159</v>
      </c>
      <c r="J142">
        <v>56050.464</v>
      </c>
      <c r="K142">
        <v>51317.733999999997</v>
      </c>
      <c r="L142">
        <v>67083.527000000002</v>
      </c>
      <c r="M142">
        <v>69752.842000000004</v>
      </c>
      <c r="N142">
        <v>50181.110999999997</v>
      </c>
      <c r="O142">
        <v>36776.902000000002</v>
      </c>
      <c r="P142">
        <v>34817.178</v>
      </c>
      <c r="Q142">
        <v>32975.413999999997</v>
      </c>
      <c r="R142">
        <v>40831.660000000003</v>
      </c>
      <c r="S142">
        <v>33280.627999999997</v>
      </c>
      <c r="T142">
        <v>32952.601999999999</v>
      </c>
      <c r="U142">
        <v>33439.218000000001</v>
      </c>
      <c r="V142">
        <v>35377.699999999997</v>
      </c>
      <c r="W142">
        <v>31940.1</v>
      </c>
      <c r="X142">
        <v>32804.6</v>
      </c>
      <c r="Y142">
        <v>37063.705999999998</v>
      </c>
      <c r="Z142">
        <v>47955.103000000003</v>
      </c>
      <c r="AA142">
        <v>54414.696000000004</v>
      </c>
      <c r="AB142">
        <v>36194.288999999997</v>
      </c>
      <c r="AC142">
        <v>55259.572</v>
      </c>
      <c r="AD142">
        <v>52076.358</v>
      </c>
      <c r="AE142">
        <v>46654.372000000003</v>
      </c>
      <c r="AF142">
        <v>37004.400000000001</v>
      </c>
      <c r="AG142">
        <v>34295.4</v>
      </c>
      <c r="AH142">
        <v>37409.5</v>
      </c>
    </row>
    <row r="143" spans="1:34" x14ac:dyDescent="0.45">
      <c r="A143" t="s">
        <v>76</v>
      </c>
      <c r="B143" t="s">
        <v>146</v>
      </c>
      <c r="C143" t="s">
        <v>616</v>
      </c>
      <c r="D143" t="s">
        <v>617</v>
      </c>
      <c r="E143" t="str" cm="1">
        <f t="array" ref="E143">IFERROR(INDEX('Eurostat-EPS Mapping'!$G$3:$G$35,MATCH('Eurostat_nrg_bal_c EU27'!B143,'Eurostat-EPS Mapping'!$E$3:$E$35,0),0),"")</f>
        <v/>
      </c>
      <c r="F143">
        <v>393120.48599999998</v>
      </c>
      <c r="G143">
        <v>395842.32799999998</v>
      </c>
      <c r="H143">
        <v>358501.826</v>
      </c>
      <c r="I143">
        <v>340458.01299999998</v>
      </c>
      <c r="J143">
        <v>328919.93</v>
      </c>
      <c r="K143">
        <v>313283.255</v>
      </c>
      <c r="L143">
        <v>306717.79200000002</v>
      </c>
      <c r="M143">
        <v>306381.94300000003</v>
      </c>
      <c r="N143">
        <v>299880.554</v>
      </c>
      <c r="O143">
        <v>274292.34399999998</v>
      </c>
      <c r="P143">
        <v>263047.39399999997</v>
      </c>
      <c r="Q143">
        <v>247882.25200000001</v>
      </c>
      <c r="R143">
        <v>243163.454</v>
      </c>
      <c r="S143">
        <v>240517.99900000001</v>
      </c>
      <c r="T143">
        <v>226615.31400000001</v>
      </c>
      <c r="U143">
        <v>217273.78200000001</v>
      </c>
      <c r="V143">
        <v>209121.08499999999</v>
      </c>
      <c r="W143">
        <v>205486.948</v>
      </c>
      <c r="X143">
        <v>187449.19899999999</v>
      </c>
      <c r="Y143">
        <v>191678.416</v>
      </c>
      <c r="Z143">
        <v>197042.916</v>
      </c>
      <c r="AA143">
        <v>234384.09099999999</v>
      </c>
      <c r="AB143">
        <v>226184.79300000001</v>
      </c>
      <c r="AC143">
        <v>214432.136</v>
      </c>
      <c r="AD143">
        <v>188012.72099999999</v>
      </c>
      <c r="AE143">
        <v>188930.07399999999</v>
      </c>
      <c r="AF143">
        <v>173355.18700000001</v>
      </c>
      <c r="AG143">
        <v>170723.274</v>
      </c>
      <c r="AH143">
        <v>173673.23</v>
      </c>
    </row>
    <row r="144" spans="1:34" x14ac:dyDescent="0.45">
      <c r="A144" t="s">
        <v>76</v>
      </c>
      <c r="B144" t="s">
        <v>147</v>
      </c>
      <c r="C144" t="s">
        <v>616</v>
      </c>
      <c r="D144" t="s">
        <v>617</v>
      </c>
      <c r="E144" t="str" cm="1">
        <f t="array" ref="E144">IFERROR(INDEX('Eurostat-EPS Mapping'!$G$3:$G$35,MATCH('Eurostat_nrg_bal_c EU27'!B144,'Eurostat-EPS Mapping'!$E$3:$E$35,0),0),"")</f>
        <v/>
      </c>
      <c r="F144">
        <v>24867.699000000001</v>
      </c>
      <c r="G144">
        <v>27447.597000000002</v>
      </c>
      <c r="H144">
        <v>26931.870999999999</v>
      </c>
      <c r="I144">
        <v>29994.916000000001</v>
      </c>
      <c r="J144">
        <v>30507.223000000002</v>
      </c>
      <c r="K144">
        <v>25532.276000000002</v>
      </c>
      <c r="L144">
        <v>23243.171999999999</v>
      </c>
      <c r="M144">
        <v>25692.300999999999</v>
      </c>
      <c r="N144">
        <v>24667.896000000001</v>
      </c>
      <c r="O144">
        <v>25485.758000000002</v>
      </c>
      <c r="P144">
        <v>26328.422999999999</v>
      </c>
      <c r="Q144">
        <v>24673.962</v>
      </c>
      <c r="R144">
        <v>22675.601999999999</v>
      </c>
      <c r="S144">
        <v>24937.969000000001</v>
      </c>
      <c r="T144">
        <v>26345.042000000001</v>
      </c>
      <c r="U144">
        <v>25109.004000000001</v>
      </c>
      <c r="V144">
        <v>24699.844000000001</v>
      </c>
      <c r="W144">
        <v>25695.044000000002</v>
      </c>
      <c r="X144">
        <v>24522.778999999999</v>
      </c>
      <c r="Y144">
        <v>25009.157999999999</v>
      </c>
      <c r="Z144">
        <v>24621.665000000001</v>
      </c>
      <c r="AA144">
        <v>18861.965</v>
      </c>
      <c r="AB144">
        <v>18347.379000000001</v>
      </c>
      <c r="AC144">
        <v>16493.992999999999</v>
      </c>
      <c r="AD144">
        <v>15018.478999999999</v>
      </c>
      <c r="AE144">
        <v>14536.379000000001</v>
      </c>
      <c r="AF144">
        <v>15219.6</v>
      </c>
      <c r="AG144">
        <v>14425.9</v>
      </c>
      <c r="AH144">
        <v>15258</v>
      </c>
    </row>
    <row r="145" spans="1:34" x14ac:dyDescent="0.45">
      <c r="A145" t="s">
        <v>76</v>
      </c>
      <c r="B145" t="s">
        <v>149</v>
      </c>
      <c r="C145" t="s">
        <v>616</v>
      </c>
      <c r="D145" t="s">
        <v>617</v>
      </c>
      <c r="E145" t="str" cm="1">
        <f t="array" ref="E145">IFERROR(INDEX('Eurostat-EPS Mapping'!$G$3:$G$35,MATCH('Eurostat_nrg_bal_c EU27'!B145,'Eurostat-EPS Mapping'!$E$3:$E$35,0),0),"")</f>
        <v/>
      </c>
      <c r="F145">
        <v>169055.37899999999</v>
      </c>
      <c r="G145">
        <v>183994.10500000001</v>
      </c>
      <c r="H145">
        <v>186054.22700000001</v>
      </c>
      <c r="I145">
        <v>175053.87400000001</v>
      </c>
      <c r="J145">
        <v>186487.383</v>
      </c>
      <c r="K145">
        <v>174854.43</v>
      </c>
      <c r="L145">
        <v>126005.003</v>
      </c>
      <c r="M145">
        <v>97854.892999999996</v>
      </c>
      <c r="N145">
        <v>88882.380999999994</v>
      </c>
      <c r="O145">
        <v>92805.478000000003</v>
      </c>
      <c r="P145">
        <v>89177.229000000007</v>
      </c>
      <c r="Q145">
        <v>85461.229000000007</v>
      </c>
      <c r="R145">
        <v>94245.504000000001</v>
      </c>
      <c r="S145">
        <v>74452.104000000007</v>
      </c>
      <c r="T145">
        <v>84995.247000000003</v>
      </c>
      <c r="U145">
        <v>69343.587</v>
      </c>
      <c r="V145">
        <v>67904.732999999993</v>
      </c>
      <c r="W145">
        <v>65024.1</v>
      </c>
      <c r="X145">
        <v>48307</v>
      </c>
      <c r="Y145">
        <v>45785.5</v>
      </c>
      <c r="Z145">
        <v>40992</v>
      </c>
      <c r="AA145">
        <v>55993.3</v>
      </c>
      <c r="AB145">
        <v>41826.5</v>
      </c>
      <c r="AC145">
        <v>44428.4</v>
      </c>
      <c r="AD145">
        <v>42730.1</v>
      </c>
      <c r="AE145">
        <v>28899.599999999999</v>
      </c>
      <c r="AF145">
        <v>26330.2</v>
      </c>
      <c r="AG145">
        <v>28388.2</v>
      </c>
      <c r="AH145">
        <v>27622.6</v>
      </c>
    </row>
    <row r="146" spans="1:34" x14ac:dyDescent="0.45">
      <c r="A146" t="s">
        <v>76</v>
      </c>
      <c r="B146" t="s">
        <v>151</v>
      </c>
      <c r="C146" t="s">
        <v>616</v>
      </c>
      <c r="D146" t="s">
        <v>617</v>
      </c>
      <c r="E146" t="str" cm="1">
        <f t="array" ref="E146">IFERROR(INDEX('Eurostat-EPS Mapping'!$G$3:$G$35,MATCH('Eurostat_nrg_bal_c EU27'!B146,'Eurostat-EPS Mapping'!$E$3:$E$35,0),0),"")</f>
        <v/>
      </c>
      <c r="F146">
        <v>372547.19</v>
      </c>
      <c r="G146">
        <v>366534.359</v>
      </c>
      <c r="H146">
        <v>360936.20400000003</v>
      </c>
      <c r="I146">
        <v>349640.88199999998</v>
      </c>
      <c r="J146">
        <v>291782.13099999999</v>
      </c>
      <c r="K146">
        <v>262554.26500000001</v>
      </c>
      <c r="L146">
        <v>255281.38</v>
      </c>
      <c r="M146">
        <v>257335.666</v>
      </c>
      <c r="N146">
        <v>258978.54199999999</v>
      </c>
      <c r="O146">
        <v>280860.64399999997</v>
      </c>
      <c r="P146">
        <v>281786.78600000002</v>
      </c>
      <c r="Q146">
        <v>251332.39199999999</v>
      </c>
      <c r="R146">
        <v>247834.76199999999</v>
      </c>
      <c r="S146">
        <v>226919.228</v>
      </c>
      <c r="T146">
        <v>220829.32699999999</v>
      </c>
      <c r="U146">
        <v>210190.14199999999</v>
      </c>
      <c r="V146">
        <v>180260.12599999999</v>
      </c>
      <c r="W146">
        <v>170439.326</v>
      </c>
      <c r="X146">
        <v>165603.63099999999</v>
      </c>
      <c r="Y146">
        <v>163095.79999999999</v>
      </c>
      <c r="Z146">
        <v>155306.10999999999</v>
      </c>
      <c r="AA146">
        <v>150210.10699999999</v>
      </c>
      <c r="AB146">
        <v>150931.92499999999</v>
      </c>
      <c r="AC146">
        <v>138786.171</v>
      </c>
      <c r="AD146">
        <v>144414.86799999999</v>
      </c>
      <c r="AE146">
        <v>149857.16</v>
      </c>
      <c r="AF146">
        <v>136162.32</v>
      </c>
      <c r="AG146">
        <v>132875.93799999999</v>
      </c>
      <c r="AH146">
        <v>135993.038</v>
      </c>
    </row>
    <row r="147" spans="1:34" x14ac:dyDescent="0.45">
      <c r="A147" t="s">
        <v>76</v>
      </c>
      <c r="B147" t="s">
        <v>152</v>
      </c>
      <c r="C147" t="s">
        <v>616</v>
      </c>
      <c r="D147" t="s">
        <v>617</v>
      </c>
      <c r="E147" t="str" cm="1">
        <f t="array" ref="E147">IFERROR(INDEX('Eurostat-EPS Mapping'!$G$3:$G$35,MATCH('Eurostat_nrg_bal_c EU27'!B147,'Eurostat-EPS Mapping'!$E$3:$E$35,0),0),"")</f>
        <v/>
      </c>
      <c r="F147">
        <v>1157702.0730000001</v>
      </c>
      <c r="G147">
        <v>1016973.955</v>
      </c>
      <c r="H147">
        <v>383486.52399999998</v>
      </c>
      <c r="I147">
        <v>317969.68800000002</v>
      </c>
      <c r="J147">
        <v>271089.50300000003</v>
      </c>
      <c r="K147">
        <v>283215.10800000001</v>
      </c>
      <c r="L147">
        <v>250352.60699999999</v>
      </c>
      <c r="M147">
        <v>256246.46599999999</v>
      </c>
      <c r="N147">
        <v>261431.45199999999</v>
      </c>
      <c r="O147">
        <v>226329.09599999999</v>
      </c>
      <c r="P147">
        <v>188455.17499999999</v>
      </c>
      <c r="Q147">
        <v>206460.484</v>
      </c>
      <c r="R147">
        <v>184607.54800000001</v>
      </c>
      <c r="S147">
        <v>182900.73199999999</v>
      </c>
      <c r="T147">
        <v>184214.95699999999</v>
      </c>
      <c r="U147">
        <v>148448.196</v>
      </c>
      <c r="V147">
        <v>160211.23199999999</v>
      </c>
      <c r="W147">
        <v>128479.075</v>
      </c>
      <c r="X147">
        <v>149191.18299999999</v>
      </c>
      <c r="Y147">
        <v>123265.033</v>
      </c>
      <c r="Z147">
        <v>115627.356</v>
      </c>
      <c r="AA147">
        <v>136066.24299999999</v>
      </c>
      <c r="AB147">
        <v>116830.39999999999</v>
      </c>
      <c r="AC147">
        <v>85861.760999999999</v>
      </c>
      <c r="AD147">
        <v>78996.760999999999</v>
      </c>
      <c r="AE147">
        <v>65314.46</v>
      </c>
      <c r="AF147">
        <v>97886.8</v>
      </c>
      <c r="AG147">
        <v>88430.720000000001</v>
      </c>
      <c r="AH147">
        <v>96946.12</v>
      </c>
    </row>
    <row r="148" spans="1:34" x14ac:dyDescent="0.45">
      <c r="A148" t="s">
        <v>76</v>
      </c>
      <c r="B148" t="s">
        <v>154</v>
      </c>
      <c r="C148" t="s">
        <v>616</v>
      </c>
      <c r="D148" t="s">
        <v>617</v>
      </c>
      <c r="E148" t="str" cm="1">
        <f t="array" ref="E148">IFERROR(INDEX('Eurostat-EPS Mapping'!$G$3:$G$35,MATCH('Eurostat_nrg_bal_c EU27'!B148,'Eurostat-EPS Mapping'!$E$3:$E$35,0),0),"")</f>
        <v>lignite</v>
      </c>
      <c r="F148">
        <v>360.137</v>
      </c>
      <c r="G148">
        <v>627.93499999999995</v>
      </c>
      <c r="H148">
        <v>498.44499999999999</v>
      </c>
      <c r="I148">
        <v>863.60199999999998</v>
      </c>
      <c r="J148">
        <v>1154.96</v>
      </c>
      <c r="K148">
        <v>1647.8330000000001</v>
      </c>
      <c r="L148">
        <v>1706.8150000000001</v>
      </c>
      <c r="M148">
        <v>2160.2620000000002</v>
      </c>
      <c r="N148">
        <v>2798.5990000000002</v>
      </c>
      <c r="O148">
        <v>1499.8009999999999</v>
      </c>
      <c r="P148">
        <v>2459.6860000000001</v>
      </c>
      <c r="Q148">
        <v>3254.1170000000002</v>
      </c>
      <c r="R148">
        <v>3144.6610000000001</v>
      </c>
      <c r="S148">
        <v>2765.8229999999999</v>
      </c>
      <c r="T148">
        <v>3319.2440000000001</v>
      </c>
      <c r="U148">
        <v>4140.4539999999997</v>
      </c>
      <c r="V148">
        <v>4634.51</v>
      </c>
      <c r="W148">
        <v>4546.884</v>
      </c>
      <c r="X148">
        <v>3746.2579999999998</v>
      </c>
      <c r="Y148">
        <v>3537.5940000000001</v>
      </c>
      <c r="Z148">
        <v>3612.1469999999999</v>
      </c>
      <c r="AA148">
        <v>2898.5120000000002</v>
      </c>
      <c r="AB148">
        <v>2715.8110000000001</v>
      </c>
      <c r="AC148">
        <v>3365.598</v>
      </c>
      <c r="AD148">
        <v>4116.88</v>
      </c>
      <c r="AE148">
        <v>4356.9679999999998</v>
      </c>
      <c r="AF148">
        <v>3356.65</v>
      </c>
      <c r="AG148">
        <v>2890.6</v>
      </c>
      <c r="AH148">
        <v>3726.8409999999999</v>
      </c>
    </row>
    <row r="149" spans="1:34" x14ac:dyDescent="0.45">
      <c r="A149" t="s">
        <v>76</v>
      </c>
      <c r="B149" t="s">
        <v>156</v>
      </c>
      <c r="C149" t="s">
        <v>616</v>
      </c>
      <c r="D149" t="s">
        <v>617</v>
      </c>
      <c r="E149" t="str" cm="1">
        <f t="array" ref="E149">IFERROR(INDEX('Eurostat-EPS Mapping'!$G$3:$G$35,MATCH('Eurostat_nrg_bal_c EU27'!B149,'Eurostat-EPS Mapping'!$E$3:$E$35,0),0),"")</f>
        <v/>
      </c>
      <c r="F149">
        <v>45.521000000000001</v>
      </c>
      <c r="G149">
        <v>344.38799999999998</v>
      </c>
      <c r="H149">
        <v>236.51</v>
      </c>
      <c r="I149">
        <v>544.6</v>
      </c>
      <c r="J149">
        <v>151.822</v>
      </c>
      <c r="K149">
        <v>378.32900000000001</v>
      </c>
      <c r="L149">
        <v>539.35599999999999</v>
      </c>
      <c r="M149">
        <v>494.40199999999999</v>
      </c>
      <c r="N149">
        <v>1317.5450000000001</v>
      </c>
      <c r="O149">
        <v>782.10400000000004</v>
      </c>
      <c r="P149">
        <v>596.53099999999995</v>
      </c>
      <c r="Q149">
        <v>1387.47</v>
      </c>
      <c r="R149">
        <v>1397.16</v>
      </c>
      <c r="S149">
        <v>1750.9390000000001</v>
      </c>
      <c r="T149">
        <v>1644.6510000000001</v>
      </c>
      <c r="U149">
        <v>2018.6210000000001</v>
      </c>
      <c r="V149">
        <v>2448.087</v>
      </c>
      <c r="W149">
        <v>2931.989</v>
      </c>
      <c r="X149">
        <v>2543.8409999999999</v>
      </c>
      <c r="Y149">
        <v>2147.5410000000002</v>
      </c>
      <c r="Z149">
        <v>1958.6</v>
      </c>
      <c r="AA149">
        <v>1829.249</v>
      </c>
      <c r="AB149">
        <v>1802.375</v>
      </c>
      <c r="AC149">
        <v>2164.48</v>
      </c>
      <c r="AD149">
        <v>3398.31</v>
      </c>
      <c r="AE149">
        <v>3907.85</v>
      </c>
      <c r="AF149">
        <v>3171.1750000000002</v>
      </c>
      <c r="AG149">
        <v>2705.125</v>
      </c>
      <c r="AH149">
        <v>3559.375</v>
      </c>
    </row>
    <row r="150" spans="1:34" x14ac:dyDescent="0.45">
      <c r="A150" t="s">
        <v>76</v>
      </c>
      <c r="B150" t="s">
        <v>158</v>
      </c>
      <c r="C150" t="s">
        <v>616</v>
      </c>
      <c r="D150" t="s">
        <v>617</v>
      </c>
      <c r="E150" t="str" cm="1">
        <f t="array" ref="E150">IFERROR(INDEX('Eurostat-EPS Mapping'!$G$3:$G$35,MATCH('Eurostat_nrg_bal_c EU27'!B150,'Eurostat-EPS Mapping'!$E$3:$E$35,0),0),"")</f>
        <v/>
      </c>
      <c r="F150">
        <v>314.61700000000002</v>
      </c>
      <c r="G150">
        <v>283.54700000000003</v>
      </c>
      <c r="H150">
        <v>261.935</v>
      </c>
      <c r="I150">
        <v>319.00200000000001</v>
      </c>
      <c r="J150">
        <v>1003.138</v>
      </c>
      <c r="K150">
        <v>1269.5039999999999</v>
      </c>
      <c r="L150">
        <v>1167.4590000000001</v>
      </c>
      <c r="M150">
        <v>1665.86</v>
      </c>
      <c r="N150">
        <v>1481.0540000000001</v>
      </c>
      <c r="O150">
        <v>717.697</v>
      </c>
      <c r="P150">
        <v>1863.155</v>
      </c>
      <c r="Q150">
        <v>1866.6469999999999</v>
      </c>
      <c r="R150">
        <v>1747.501</v>
      </c>
      <c r="S150">
        <v>1014.884</v>
      </c>
      <c r="T150">
        <v>1674.5930000000001</v>
      </c>
      <c r="U150">
        <v>2121.8330000000001</v>
      </c>
      <c r="V150">
        <v>2186.4229999999998</v>
      </c>
      <c r="W150">
        <v>1614.895</v>
      </c>
      <c r="X150">
        <v>1202.4169999999999</v>
      </c>
      <c r="Y150">
        <v>1390.0530000000001</v>
      </c>
      <c r="Z150">
        <v>1653.547</v>
      </c>
      <c r="AA150">
        <v>1069.2629999999999</v>
      </c>
      <c r="AB150">
        <v>913.43600000000004</v>
      </c>
      <c r="AC150">
        <v>1201.1179999999999</v>
      </c>
      <c r="AD150">
        <v>718.57</v>
      </c>
      <c r="AE150">
        <v>449.11799999999999</v>
      </c>
      <c r="AF150">
        <v>185.47499999999999</v>
      </c>
      <c r="AG150">
        <v>185.47499999999999</v>
      </c>
      <c r="AH150">
        <v>167.46600000000001</v>
      </c>
    </row>
    <row r="151" spans="1:34" x14ac:dyDescent="0.45">
      <c r="A151" t="s">
        <v>76</v>
      </c>
      <c r="B151" t="s">
        <v>160</v>
      </c>
      <c r="C151" t="s">
        <v>616</v>
      </c>
      <c r="D151" t="s">
        <v>617</v>
      </c>
      <c r="E151" t="str" cm="1">
        <f t="array" ref="E151">IFERROR(INDEX('Eurostat-EPS Mapping'!$G$3:$G$35,MATCH('Eurostat_nrg_bal_c EU27'!B151,'Eurostat-EPS Mapping'!$E$3:$E$35,0),0),"")</f>
        <v>biomass</v>
      </c>
      <c r="F151">
        <v>201758.79699999999</v>
      </c>
      <c r="G151">
        <v>188833.83499999999</v>
      </c>
      <c r="H151">
        <v>189663.02</v>
      </c>
      <c r="I151">
        <v>187955.70499999999</v>
      </c>
      <c r="J151">
        <v>178896.633</v>
      </c>
      <c r="K151">
        <v>161923.22899999999</v>
      </c>
      <c r="L151">
        <v>142947.65900000001</v>
      </c>
      <c r="M151">
        <v>126525.81600000001</v>
      </c>
      <c r="N151">
        <v>109187.02800000001</v>
      </c>
      <c r="O151">
        <v>88846.606</v>
      </c>
      <c r="P151">
        <v>83388.210000000006</v>
      </c>
      <c r="Q151">
        <v>85679.078999999998</v>
      </c>
      <c r="R151">
        <v>78316.065000000002</v>
      </c>
      <c r="S151">
        <v>65551.876999999993</v>
      </c>
      <c r="T151">
        <v>69596.243000000002</v>
      </c>
      <c r="U151">
        <v>58296</v>
      </c>
      <c r="V151">
        <v>34960</v>
      </c>
      <c r="W151">
        <v>27498</v>
      </c>
      <c r="X151">
        <v>20214</v>
      </c>
      <c r="Y151">
        <v>21025</v>
      </c>
      <c r="Z151">
        <v>21875</v>
      </c>
      <c r="AA151">
        <v>17194</v>
      </c>
      <c r="AB151">
        <v>8733</v>
      </c>
      <c r="AC151">
        <v>7548</v>
      </c>
      <c r="AD151">
        <v>5963</v>
      </c>
      <c r="AE151">
        <v>2454</v>
      </c>
      <c r="AF151">
        <v>2538</v>
      </c>
      <c r="AG151">
        <v>2232</v>
      </c>
      <c r="AH151">
        <v>3369</v>
      </c>
    </row>
    <row r="152" spans="1:34" x14ac:dyDescent="0.45">
      <c r="A152" t="s">
        <v>76</v>
      </c>
      <c r="B152" t="s">
        <v>162</v>
      </c>
      <c r="C152" t="s">
        <v>616</v>
      </c>
      <c r="D152" t="s">
        <v>617</v>
      </c>
      <c r="E152" t="str" cm="1">
        <f t="array" ref="E152">IFERROR(INDEX('Eurostat-EPS Mapping'!$G$3:$G$35,MATCH('Eurostat_nrg_bal_c EU27'!B152,'Eurostat-EPS Mapping'!$E$3:$E$35,0),0),"")</f>
        <v>biomass</v>
      </c>
      <c r="F152">
        <v>2370.6880000000001</v>
      </c>
      <c r="G152">
        <v>2333.922</v>
      </c>
      <c r="H152">
        <v>1819.47</v>
      </c>
      <c r="I152">
        <v>2734.3919999999998</v>
      </c>
      <c r="J152">
        <v>2646.598</v>
      </c>
      <c r="K152">
        <v>2859.0149999999999</v>
      </c>
      <c r="L152">
        <v>3523.1950000000002</v>
      </c>
      <c r="M152">
        <v>2565.9369999999999</v>
      </c>
      <c r="N152">
        <v>2341.989</v>
      </c>
      <c r="O152">
        <v>2592.6309999999999</v>
      </c>
      <c r="P152">
        <v>2150.607</v>
      </c>
      <c r="Q152">
        <v>2264.1109999999999</v>
      </c>
      <c r="R152">
        <v>1789.377</v>
      </c>
      <c r="S152">
        <v>2001.354</v>
      </c>
      <c r="T152">
        <v>1113.25</v>
      </c>
      <c r="U152">
        <v>996</v>
      </c>
      <c r="V152">
        <v>720</v>
      </c>
      <c r="W152">
        <v>600</v>
      </c>
      <c r="X152">
        <v>540</v>
      </c>
      <c r="Y152">
        <v>660</v>
      </c>
      <c r="Z152">
        <v>570</v>
      </c>
      <c r="AA152">
        <v>510</v>
      </c>
      <c r="AB152">
        <v>660</v>
      </c>
      <c r="AC152">
        <v>570</v>
      </c>
      <c r="AD152">
        <v>600</v>
      </c>
      <c r="AE152">
        <v>570</v>
      </c>
      <c r="AF152">
        <v>600</v>
      </c>
      <c r="AG152">
        <v>660</v>
      </c>
      <c r="AH152">
        <v>630</v>
      </c>
    </row>
    <row r="153" spans="1:34" x14ac:dyDescent="0.45">
      <c r="A153" t="s">
        <v>76</v>
      </c>
      <c r="B153" t="s">
        <v>164</v>
      </c>
      <c r="C153" t="s">
        <v>616</v>
      </c>
      <c r="D153" t="s">
        <v>617</v>
      </c>
      <c r="E153" t="str" cm="1">
        <f t="array" ref="E153">IFERROR(INDEX('Eurostat-EPS Mapping'!$G$3:$G$35,MATCH('Eurostat_nrg_bal_c EU27'!B153,'Eurostat-EPS Mapping'!$E$3:$E$35,0),0),"")</f>
        <v>biofuel gasoline</v>
      </c>
      <c r="F153">
        <v>7144.3220000000001</v>
      </c>
      <c r="G153">
        <v>5694.6170000000002</v>
      </c>
      <c r="H153">
        <v>5315.6469999999999</v>
      </c>
      <c r="I153">
        <v>3531.2460000000001</v>
      </c>
      <c r="J153">
        <v>3044.5920000000001</v>
      </c>
      <c r="K153">
        <v>3274.9119999999998</v>
      </c>
      <c r="L153">
        <v>3087.1329999999998</v>
      </c>
      <c r="M153">
        <v>2805.3249999999998</v>
      </c>
      <c r="N153">
        <v>2164.2669999999998</v>
      </c>
      <c r="O153">
        <v>2496.0410000000002</v>
      </c>
      <c r="P153">
        <v>3052.3710000000001</v>
      </c>
      <c r="Q153">
        <v>322.11399999999998</v>
      </c>
      <c r="R153">
        <v>107.66800000000001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45">
      <c r="A154" t="s">
        <v>76</v>
      </c>
      <c r="B154" t="s">
        <v>166</v>
      </c>
      <c r="C154" t="s">
        <v>616</v>
      </c>
      <c r="D154" t="s">
        <v>617</v>
      </c>
      <c r="E154" t="str" cm="1">
        <f t="array" ref="E154">IFERROR(INDEX('Eurostat-EPS Mapping'!$G$3:$G$35,MATCH('Eurostat_nrg_bal_c EU27'!B154,'Eurostat-EPS Mapping'!$E$3:$E$35,0),0),"")</f>
        <v>biofuel gasoline</v>
      </c>
      <c r="F154">
        <v>41582.915999999997</v>
      </c>
      <c r="G154">
        <v>38545.148999999998</v>
      </c>
      <c r="H154">
        <v>39297.982000000004</v>
      </c>
      <c r="I154">
        <v>42753.487999999998</v>
      </c>
      <c r="J154">
        <v>37454.112999999998</v>
      </c>
      <c r="K154">
        <v>39752.055</v>
      </c>
      <c r="L154">
        <v>32821.008999999998</v>
      </c>
      <c r="M154">
        <v>26494.601999999999</v>
      </c>
      <c r="N154">
        <v>19817.977999999999</v>
      </c>
      <c r="O154">
        <v>18599.314999999999</v>
      </c>
      <c r="P154">
        <v>12763.386</v>
      </c>
      <c r="Q154">
        <v>6494.451</v>
      </c>
      <c r="R154">
        <v>1539.0239999999999</v>
      </c>
      <c r="S154">
        <v>2127.1080000000002</v>
      </c>
      <c r="T154">
        <v>307.63799999999998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45">
      <c r="A155" t="s">
        <v>76</v>
      </c>
      <c r="B155" t="s">
        <v>168</v>
      </c>
      <c r="C155" t="s">
        <v>616</v>
      </c>
      <c r="D155" t="s">
        <v>617</v>
      </c>
      <c r="E155" t="str" cm="1">
        <f t="array" ref="E155">IFERROR(INDEX('Eurostat-EPS Mapping'!$G$3:$G$35,MATCH('Eurostat_nrg_bal_c EU27'!B155,'Eurostat-EPS Mapping'!$E$3:$E$35,0),0),"")</f>
        <v>biofuel diesel</v>
      </c>
      <c r="F155">
        <v>17490.814999999999</v>
      </c>
      <c r="G155">
        <v>14502.611000000001</v>
      </c>
      <c r="H155">
        <v>13435.308000000001</v>
      </c>
      <c r="I155">
        <v>13830.456</v>
      </c>
      <c r="J155">
        <v>13002.644</v>
      </c>
      <c r="K155">
        <v>14466.934999999999</v>
      </c>
      <c r="L155">
        <v>15448.927</v>
      </c>
      <c r="M155">
        <v>13123.779</v>
      </c>
      <c r="N155">
        <v>12273.293</v>
      </c>
      <c r="O155">
        <v>13038.97</v>
      </c>
      <c r="P155">
        <v>9980.0300000000007</v>
      </c>
      <c r="Q155">
        <v>2345.52</v>
      </c>
      <c r="R155">
        <v>2720.75</v>
      </c>
      <c r="S155">
        <v>4.0629999999999997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45">
      <c r="A156" t="s">
        <v>76</v>
      </c>
      <c r="B156" t="s">
        <v>170</v>
      </c>
      <c r="C156" t="s">
        <v>616</v>
      </c>
      <c r="D156" t="s">
        <v>617</v>
      </c>
      <c r="E156" t="str" cm="1">
        <f t="array" ref="E156">IFERROR(INDEX('Eurostat-EPS Mapping'!$G$3:$G$35,MATCH('Eurostat_nrg_bal_c EU27'!B156,'Eurostat-EPS Mapping'!$E$3:$E$35,0),0),"")</f>
        <v>biofuel diesel</v>
      </c>
      <c r="F156">
        <v>289143.27500000002</v>
      </c>
      <c r="G156">
        <v>249990.38699999999</v>
      </c>
      <c r="H156">
        <v>221307.64799999999</v>
      </c>
      <c r="I156">
        <v>192637.03899999999</v>
      </c>
      <c r="J156">
        <v>218880.26800000001</v>
      </c>
      <c r="K156">
        <v>153301.02600000001</v>
      </c>
      <c r="L156">
        <v>112482.416</v>
      </c>
      <c r="M156">
        <v>108095.80899999999</v>
      </c>
      <c r="N156">
        <v>96754.660999999993</v>
      </c>
      <c r="O156">
        <v>47300.597000000002</v>
      </c>
      <c r="P156">
        <v>44189.858</v>
      </c>
      <c r="Q156">
        <v>31228.376</v>
      </c>
      <c r="R156">
        <v>27165.085999999999</v>
      </c>
      <c r="S156">
        <v>16067.162</v>
      </c>
      <c r="T156">
        <v>8707.2350000000006</v>
      </c>
      <c r="U156">
        <v>5725.3919999999998</v>
      </c>
      <c r="V156">
        <v>3328.2109999999998</v>
      </c>
      <c r="W156">
        <v>1847.5419999999999</v>
      </c>
      <c r="X156">
        <v>2.6640000000000001</v>
      </c>
      <c r="Y156">
        <v>1.1100000000000001</v>
      </c>
      <c r="Z156">
        <v>2.96</v>
      </c>
      <c r="AA156">
        <v>55.5</v>
      </c>
      <c r="AB156">
        <v>118.4</v>
      </c>
      <c r="AC156">
        <v>88.8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45">
      <c r="A157" t="s">
        <v>76</v>
      </c>
      <c r="B157" t="s">
        <v>172</v>
      </c>
      <c r="C157" t="s">
        <v>616</v>
      </c>
      <c r="D157" t="s">
        <v>617</v>
      </c>
      <c r="E157" t="str" cm="1">
        <f t="array" ref="E157">IFERROR(INDEX('Eurostat-EPS Mapping'!$G$3:$G$35,MATCH('Eurostat_nrg_bal_c EU27'!B157,'Eurostat-EPS Mapping'!$E$3:$E$35,0),0),"")</f>
        <v>biomass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43.1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45">
      <c r="A158" t="s">
        <v>76</v>
      </c>
      <c r="B158" t="s">
        <v>174</v>
      </c>
      <c r="C158" t="s">
        <v>616</v>
      </c>
      <c r="D158" t="s">
        <v>617</v>
      </c>
      <c r="E158" t="str" cm="1">
        <f t="array" ref="E158">IFERROR(INDEX('Eurostat-EPS Mapping'!$G$3:$G$35,MATCH('Eurostat_nrg_bal_c EU27'!B158,'Eurostat-EPS Mapping'!$E$3:$E$35,0),0),"")</f>
        <v/>
      </c>
      <c r="F158">
        <v>301.7</v>
      </c>
      <c r="G158">
        <v>0</v>
      </c>
      <c r="H158">
        <v>0</v>
      </c>
      <c r="I158">
        <v>43.1</v>
      </c>
      <c r="J158">
        <v>0</v>
      </c>
      <c r="K158">
        <v>0</v>
      </c>
      <c r="L158">
        <v>0</v>
      </c>
      <c r="M158">
        <v>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45">
      <c r="A159" t="s">
        <v>76</v>
      </c>
      <c r="B159" t="s">
        <v>176</v>
      </c>
      <c r="C159" t="s">
        <v>616</v>
      </c>
      <c r="D159" t="s">
        <v>617</v>
      </c>
      <c r="E159" t="str" cm="1">
        <f t="array" ref="E159">IFERROR(INDEX('Eurostat-EPS Mapping'!$G$3:$G$35,MATCH('Eurostat_nrg_bal_c EU27'!B159,'Eurostat-EPS Mapping'!$E$3:$E$35,0),0),"")</f>
        <v>biomass</v>
      </c>
      <c r="F159">
        <v>0</v>
      </c>
      <c r="G159">
        <v>0</v>
      </c>
      <c r="H159">
        <v>3.6629999999999998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45">
      <c r="A160" t="s">
        <v>76</v>
      </c>
      <c r="B160" t="s">
        <v>178</v>
      </c>
      <c r="C160" t="s">
        <v>616</v>
      </c>
      <c r="D160" t="s">
        <v>617</v>
      </c>
      <c r="E160" t="str" cm="1">
        <f t="array" ref="E160">IFERROR(INDEX('Eurostat-EPS Mapping'!$G$3:$G$35,MATCH('Eurostat_nrg_bal_c EU27'!B160,'Eurostat-EPS Mapping'!$E$3:$E$35,0),0),"")</f>
        <v>biomass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45">
      <c r="A161" t="s">
        <v>76</v>
      </c>
      <c r="B161" t="s">
        <v>180</v>
      </c>
      <c r="C161" t="s">
        <v>616</v>
      </c>
      <c r="D161" t="s">
        <v>617</v>
      </c>
      <c r="E161" t="str" cm="1">
        <f t="array" ref="E161">IFERROR(INDEX('Eurostat-EPS Mapping'!$G$3:$G$35,MATCH('Eurostat_nrg_bal_c EU27'!B161,'Eurostat-EPS Mapping'!$E$3:$E$35,0),0),"")</f>
        <v/>
      </c>
      <c r="F161">
        <v>561468.91299999994</v>
      </c>
      <c r="G161">
        <v>501625.12</v>
      </c>
      <c r="H161">
        <v>472261.73599999998</v>
      </c>
      <c r="I161">
        <v>444931.42499999999</v>
      </c>
      <c r="J161">
        <v>455344.84600000002</v>
      </c>
      <c r="K161">
        <v>377026.17</v>
      </c>
      <c r="L161">
        <v>311789.34000000003</v>
      </c>
      <c r="M161">
        <v>280953.36800000002</v>
      </c>
      <c r="N161">
        <v>242540.215</v>
      </c>
      <c r="O161">
        <v>172875.16099999999</v>
      </c>
      <c r="P161">
        <v>155524.46100000001</v>
      </c>
      <c r="Q161">
        <v>128334.65</v>
      </c>
      <c r="R161">
        <v>111641.969</v>
      </c>
      <c r="S161">
        <v>85751.563999999998</v>
      </c>
      <c r="T161">
        <v>79724.365999999995</v>
      </c>
      <c r="U161">
        <v>65018.392</v>
      </c>
      <c r="V161">
        <v>39008.211000000003</v>
      </c>
      <c r="W161">
        <v>29945.542000000001</v>
      </c>
      <c r="X161">
        <v>20756.664000000001</v>
      </c>
      <c r="Y161">
        <v>21686.11</v>
      </c>
      <c r="Z161">
        <v>22447.96</v>
      </c>
      <c r="AA161">
        <v>17759.5</v>
      </c>
      <c r="AB161">
        <v>9511.4</v>
      </c>
      <c r="AC161">
        <v>8206.7999999999993</v>
      </c>
      <c r="AD161">
        <v>6563</v>
      </c>
      <c r="AE161">
        <v>3024</v>
      </c>
      <c r="AF161">
        <v>3138</v>
      </c>
      <c r="AG161">
        <v>2892</v>
      </c>
      <c r="AH161">
        <v>3999</v>
      </c>
    </row>
    <row r="162" spans="1:34" x14ac:dyDescent="0.45">
      <c r="A162" t="s">
        <v>76</v>
      </c>
      <c r="B162" t="s">
        <v>182</v>
      </c>
      <c r="C162" t="s">
        <v>616</v>
      </c>
      <c r="D162" t="s">
        <v>617</v>
      </c>
      <c r="E162" t="str" cm="1">
        <f t="array" ref="E162">IFERROR(INDEX('Eurostat-EPS Mapping'!$G$3:$G$35,MATCH('Eurostat_nrg_bal_c EU27'!B162,'Eurostat-EPS Mapping'!$E$3:$E$35,0),0),"")</f>
        <v/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45">
      <c r="A163" t="s">
        <v>76</v>
      </c>
      <c r="B163" t="s">
        <v>184</v>
      </c>
      <c r="C163" t="s">
        <v>616</v>
      </c>
      <c r="D163" t="s">
        <v>617</v>
      </c>
      <c r="E163" t="str" cm="1">
        <f t="array" ref="E163">IFERROR(INDEX('Eurostat-EPS Mapping'!$G$3:$G$35,MATCH('Eurostat_nrg_bal_c EU27'!B163,'Eurostat-EPS Mapping'!$E$3:$E$35,0),0),"")</f>
        <v/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45">
      <c r="A164" t="s">
        <v>76</v>
      </c>
      <c r="B164" t="s">
        <v>186</v>
      </c>
      <c r="C164" t="s">
        <v>616</v>
      </c>
      <c r="D164" t="s">
        <v>617</v>
      </c>
      <c r="E164" t="str" cm="1">
        <f t="array" ref="E164">IFERROR(INDEX('Eurostat-EPS Mapping'!$G$3:$G$35,MATCH('Eurostat_nrg_bal_c EU27'!B164,'Eurostat-EPS Mapping'!$E$3:$E$35,0),0),"")</f>
        <v/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44.87</v>
      </c>
      <c r="R164">
        <v>73.998000000000005</v>
      </c>
      <c r="S164">
        <v>34.911999999999999</v>
      </c>
      <c r="T164">
        <v>78.552000000000007</v>
      </c>
      <c r="U164">
        <v>77.004000000000005</v>
      </c>
      <c r="V164">
        <v>113.464</v>
      </c>
      <c r="W164">
        <v>99</v>
      </c>
      <c r="X164">
        <v>114.996</v>
      </c>
      <c r="Y164">
        <v>108.684</v>
      </c>
      <c r="Z164">
        <v>58.997999999999998</v>
      </c>
      <c r="AA164">
        <v>145.00800000000001</v>
      </c>
      <c r="AB164">
        <v>29.001000000000001</v>
      </c>
      <c r="AC164">
        <v>64.001000000000005</v>
      </c>
      <c r="AD164">
        <v>63</v>
      </c>
      <c r="AE164">
        <v>18</v>
      </c>
      <c r="AF164">
        <v>207</v>
      </c>
      <c r="AG164">
        <v>1062</v>
      </c>
      <c r="AH164">
        <v>810</v>
      </c>
    </row>
    <row r="165" spans="1:34" x14ac:dyDescent="0.45">
      <c r="A165" t="s">
        <v>76</v>
      </c>
      <c r="B165" t="s">
        <v>188</v>
      </c>
      <c r="C165" t="s">
        <v>616</v>
      </c>
      <c r="D165" t="s">
        <v>617</v>
      </c>
      <c r="E165" t="str" cm="1">
        <f t="array" ref="E165">IFERROR(INDEX('Eurostat-EPS Mapping'!$G$3:$G$35,MATCH('Eurostat_nrg_bal_c EU27'!B165,'Eurostat-EPS Mapping'!$E$3:$E$35,0),0),"")</f>
        <v/>
      </c>
      <c r="F165">
        <v>19455590.539999999</v>
      </c>
      <c r="G165">
        <v>21136556.43</v>
      </c>
      <c r="H165">
        <v>20625472.267000001</v>
      </c>
      <c r="I165">
        <v>20572869.350000001</v>
      </c>
      <c r="J165">
        <v>19049025.254000001</v>
      </c>
      <c r="K165">
        <v>18999074.662</v>
      </c>
      <c r="L165">
        <v>18445691.055</v>
      </c>
      <c r="M165">
        <v>17207651.620999999</v>
      </c>
      <c r="N165">
        <v>17305615.987</v>
      </c>
      <c r="O165">
        <v>16178347.317</v>
      </c>
      <c r="P165">
        <v>16602473.177999999</v>
      </c>
      <c r="Q165">
        <v>16156352.669</v>
      </c>
      <c r="R165">
        <v>16435460.902000001</v>
      </c>
      <c r="S165">
        <v>16150708.562999999</v>
      </c>
      <c r="T165">
        <v>15160554.999</v>
      </c>
      <c r="U165">
        <v>13732869.369999999</v>
      </c>
      <c r="V165">
        <v>13280151.017000001</v>
      </c>
      <c r="W165">
        <v>13018951.251</v>
      </c>
      <c r="X165">
        <v>12828069.838</v>
      </c>
      <c r="Y165">
        <v>11799874.187999999</v>
      </c>
      <c r="Z165">
        <v>11887013.058</v>
      </c>
      <c r="AA165">
        <v>11885851.009</v>
      </c>
      <c r="AB165">
        <v>11678975.177999999</v>
      </c>
      <c r="AC165">
        <v>11107655.494999999</v>
      </c>
      <c r="AD165">
        <v>11400160.397</v>
      </c>
      <c r="AE165">
        <v>11193655.5</v>
      </c>
      <c r="AF165">
        <v>10773814.559</v>
      </c>
      <c r="AG165">
        <v>10656199.851</v>
      </c>
      <c r="AH165">
        <v>11519274.399</v>
      </c>
    </row>
    <row r="166" spans="1:34" x14ac:dyDescent="0.45">
      <c r="A166" t="s">
        <v>76</v>
      </c>
      <c r="B166" t="s">
        <v>190</v>
      </c>
      <c r="C166" t="s">
        <v>616</v>
      </c>
      <c r="D166" t="s">
        <v>617</v>
      </c>
      <c r="E166" t="str" cm="1">
        <f t="array" ref="E166">IFERROR(INDEX('Eurostat-EPS Mapping'!$G$3:$G$35,MATCH('Eurostat_nrg_bal_c EU27'!B166,'Eurostat-EPS Mapping'!$E$3:$E$35,0),0),"")</f>
        <v/>
      </c>
      <c r="F166">
        <v>0</v>
      </c>
      <c r="G166">
        <v>0</v>
      </c>
      <c r="H166">
        <v>0</v>
      </c>
      <c r="I166">
        <v>0</v>
      </c>
      <c r="J166">
        <v>0</v>
      </c>
      <c r="K166">
        <v>729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103</v>
      </c>
      <c r="V166">
        <v>0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45">
      <c r="A167" t="s">
        <v>76</v>
      </c>
      <c r="B167" t="s">
        <v>192</v>
      </c>
      <c r="C167" t="s">
        <v>616</v>
      </c>
      <c r="D167" t="s">
        <v>617</v>
      </c>
      <c r="E167" t="str" cm="1">
        <f t="array" ref="E167">IFERROR(INDEX('Eurostat-EPS Mapping'!$G$3:$G$35,MATCH('Eurostat_nrg_bal_c EU27'!B167,'Eurostat-EPS Mapping'!$E$3:$E$35,0),0),"")</f>
        <v>municipal solid waste</v>
      </c>
      <c r="F167">
        <v>1547.6</v>
      </c>
      <c r="G167">
        <v>1529.4</v>
      </c>
      <c r="H167">
        <v>1208</v>
      </c>
      <c r="I167">
        <v>1183</v>
      </c>
      <c r="J167">
        <v>1209</v>
      </c>
      <c r="K167">
        <v>1914</v>
      </c>
      <c r="L167">
        <v>1164</v>
      </c>
      <c r="M167">
        <v>1069</v>
      </c>
      <c r="N167">
        <v>1</v>
      </c>
      <c r="O167">
        <v>2</v>
      </c>
      <c r="P167">
        <v>0</v>
      </c>
      <c r="Q167">
        <v>1</v>
      </c>
      <c r="R167">
        <v>4</v>
      </c>
      <c r="S167">
        <v>0</v>
      </c>
      <c r="T167">
        <v>7</v>
      </c>
      <c r="U167">
        <v>104</v>
      </c>
      <c r="V167">
        <v>0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45">
      <c r="A168" t="s">
        <v>76</v>
      </c>
      <c r="B168" t="s">
        <v>194</v>
      </c>
      <c r="C168" t="s">
        <v>616</v>
      </c>
      <c r="D168" t="s">
        <v>617</v>
      </c>
      <c r="E168" t="str" cm="1">
        <f t="array" ref="E168">IFERROR(INDEX('Eurostat-EPS Mapping'!$G$3:$G$35,MATCH('Eurostat_nrg_bal_c EU27'!B168,'Eurostat-EPS Mapping'!$E$3:$E$35,0),0),"")</f>
        <v>municipal solid waste</v>
      </c>
      <c r="F168">
        <v>1676.4</v>
      </c>
      <c r="G168">
        <v>1724.6</v>
      </c>
      <c r="H168">
        <v>1419</v>
      </c>
      <c r="I168">
        <v>1446</v>
      </c>
      <c r="J168">
        <v>1420</v>
      </c>
      <c r="K168">
        <v>1449</v>
      </c>
      <c r="L168">
        <v>1479</v>
      </c>
      <c r="M168">
        <v>1255</v>
      </c>
      <c r="N168">
        <v>1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45">
      <c r="A169" t="s">
        <v>76</v>
      </c>
      <c r="B169" t="s">
        <v>196</v>
      </c>
      <c r="C169" t="s">
        <v>616</v>
      </c>
      <c r="D169" t="s">
        <v>617</v>
      </c>
      <c r="E169" t="str" cm="1">
        <f t="array" ref="E169">IFERROR(INDEX('Eurostat-EPS Mapping'!$G$3:$G$35,MATCH('Eurostat_nrg_bal_c EU27'!B169,'Eurostat-EPS Mapping'!$E$3:$E$35,0),0),"")</f>
        <v/>
      </c>
      <c r="F169">
        <v>1547.6</v>
      </c>
      <c r="G169">
        <v>1529.4</v>
      </c>
      <c r="H169">
        <v>1208</v>
      </c>
      <c r="I169">
        <v>1183</v>
      </c>
      <c r="J169">
        <v>1209</v>
      </c>
      <c r="K169">
        <v>1185</v>
      </c>
      <c r="L169">
        <v>1164</v>
      </c>
      <c r="M169">
        <v>1069</v>
      </c>
      <c r="N169">
        <v>1</v>
      </c>
      <c r="O169">
        <v>1</v>
      </c>
      <c r="P169">
        <v>0</v>
      </c>
      <c r="Q169">
        <v>1</v>
      </c>
      <c r="R169">
        <v>4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45">
      <c r="A170" t="s">
        <v>618</v>
      </c>
      <c r="B170" t="s">
        <v>77</v>
      </c>
      <c r="C170" t="s">
        <v>616</v>
      </c>
      <c r="D170" t="s">
        <v>617</v>
      </c>
      <c r="E170" t="str" cm="1">
        <f t="array" ref="E170">IFERROR(INDEX('Eurostat-EPS Mapping'!$G$3:$G$35,MATCH('Eurostat_nrg_bal_c EU27'!B170,'Eurostat-EPS Mapping'!$E$3:$E$35,0),0),"")</f>
        <v/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45">
      <c r="A171" t="s">
        <v>618</v>
      </c>
      <c r="B171" t="s">
        <v>111</v>
      </c>
      <c r="C171" t="s">
        <v>616</v>
      </c>
      <c r="D171" t="s">
        <v>617</v>
      </c>
      <c r="E171" t="str" cm="1">
        <f t="array" ref="E171">IFERROR(INDEX('Eurostat-EPS Mapping'!$G$3:$G$35,MATCH('Eurostat_nrg_bal_c EU27'!B171,'Eurostat-EPS Mapping'!$E$3:$E$35,0),0),"")</f>
        <v/>
      </c>
      <c r="F171">
        <v>24407431.587000001</v>
      </c>
      <c r="G171">
        <v>24709925.699000001</v>
      </c>
      <c r="H171">
        <v>24269760.473000001</v>
      </c>
      <c r="I171">
        <v>24279397.103</v>
      </c>
      <c r="J171">
        <v>23154094.756000001</v>
      </c>
      <c r="K171">
        <v>22979567.339000002</v>
      </c>
      <c r="L171">
        <v>23967964.006000001</v>
      </c>
      <c r="M171">
        <v>23986854.254000001</v>
      </c>
      <c r="N171">
        <v>24563556.954</v>
      </c>
      <c r="O171">
        <v>24767074.046999998</v>
      </c>
      <c r="P171">
        <v>26579344.618999999</v>
      </c>
      <c r="Q171">
        <v>26587474.138</v>
      </c>
      <c r="R171">
        <v>26889939.394000001</v>
      </c>
      <c r="S171">
        <v>26806551.954</v>
      </c>
      <c r="T171">
        <v>26723227.679000001</v>
      </c>
      <c r="U171">
        <v>26319312.427999999</v>
      </c>
      <c r="V171">
        <v>25944810.085000001</v>
      </c>
      <c r="W171">
        <v>26250004.778000001</v>
      </c>
      <c r="X171">
        <v>26145418.66</v>
      </c>
      <c r="Y171">
        <v>25741375.344999999</v>
      </c>
      <c r="Z171">
        <v>27024957.054000001</v>
      </c>
      <c r="AA171">
        <v>25987415.544</v>
      </c>
      <c r="AB171">
        <v>25474724.213</v>
      </c>
      <c r="AC171">
        <v>24851578.451000001</v>
      </c>
      <c r="AD171">
        <v>24911429.133000001</v>
      </c>
      <c r="AE171">
        <v>24420551.684</v>
      </c>
      <c r="AF171">
        <v>24026491.971000001</v>
      </c>
      <c r="AG171">
        <v>23798598.539000001</v>
      </c>
      <c r="AH171">
        <v>24087467.022999998</v>
      </c>
    </row>
    <row r="172" spans="1:34" x14ac:dyDescent="0.45">
      <c r="A172" t="s">
        <v>618</v>
      </c>
      <c r="B172" t="s">
        <v>115</v>
      </c>
      <c r="C172" t="s">
        <v>616</v>
      </c>
      <c r="D172" t="s">
        <v>617</v>
      </c>
      <c r="E172" t="str" cm="1">
        <f t="array" ref="E172">IFERROR(INDEX('Eurostat-EPS Mapping'!$G$3:$G$35,MATCH('Eurostat_nrg_bal_c EU27'!B172,'Eurostat-EPS Mapping'!$E$3:$E$35,0),0),"")</f>
        <v/>
      </c>
      <c r="F172">
        <v>24407431.587000001</v>
      </c>
      <c r="G172">
        <v>24709925.699000001</v>
      </c>
      <c r="H172">
        <v>24269760.473000001</v>
      </c>
      <c r="I172">
        <v>24279397.103</v>
      </c>
      <c r="J172">
        <v>23154094.756000001</v>
      </c>
      <c r="K172">
        <v>22979567.339000002</v>
      </c>
      <c r="L172">
        <v>23967964.006000001</v>
      </c>
      <c r="M172">
        <v>23986854.254000001</v>
      </c>
      <c r="N172">
        <v>24563556.954</v>
      </c>
      <c r="O172">
        <v>24767074.046999998</v>
      </c>
      <c r="P172">
        <v>26579344.618999999</v>
      </c>
      <c r="Q172">
        <v>26587474.138</v>
      </c>
      <c r="R172">
        <v>26889939.394000001</v>
      </c>
      <c r="S172">
        <v>26806551.954</v>
      </c>
      <c r="T172">
        <v>26723227.679000001</v>
      </c>
      <c r="U172">
        <v>26319312.427999999</v>
      </c>
      <c r="V172">
        <v>25944810.085000001</v>
      </c>
      <c r="W172">
        <v>26250004.778000001</v>
      </c>
      <c r="X172">
        <v>26145418.66</v>
      </c>
      <c r="Y172">
        <v>25741375.344999999</v>
      </c>
      <c r="Z172">
        <v>27024957.054000001</v>
      </c>
      <c r="AA172">
        <v>25987415.544</v>
      </c>
      <c r="AB172">
        <v>25474724.213</v>
      </c>
      <c r="AC172">
        <v>24851578.451000001</v>
      </c>
      <c r="AD172">
        <v>24911429.133000001</v>
      </c>
      <c r="AE172">
        <v>24420551.684</v>
      </c>
      <c r="AF172">
        <v>24026491.971000001</v>
      </c>
      <c r="AG172">
        <v>23798598.539000001</v>
      </c>
      <c r="AH172">
        <v>24087467.022999998</v>
      </c>
    </row>
    <row r="173" spans="1:34" x14ac:dyDescent="0.45">
      <c r="A173" t="s">
        <v>618</v>
      </c>
      <c r="B173" t="s">
        <v>476</v>
      </c>
      <c r="C173" t="s">
        <v>616</v>
      </c>
      <c r="D173" t="s">
        <v>617</v>
      </c>
      <c r="E173" t="str" cm="1">
        <f t="array" ref="E173">IFERROR(INDEX('Eurostat-EPS Mapping'!$G$3:$G$35,MATCH('Eurostat_nrg_bal_c EU27'!B173,'Eurostat-EPS Mapping'!$E$3:$E$35,0),0),"")</f>
        <v/>
      </c>
      <c r="F173">
        <v>879061.27300000004</v>
      </c>
      <c r="G173">
        <v>868757.27399999998</v>
      </c>
      <c r="H173">
        <v>907123.33400000003</v>
      </c>
      <c r="I173">
        <v>890540.21600000001</v>
      </c>
      <c r="J173">
        <v>817728.74699999997</v>
      </c>
      <c r="K173">
        <v>812115.10800000001</v>
      </c>
      <c r="L173">
        <v>861774.15700000001</v>
      </c>
      <c r="M173">
        <v>890096.90399999998</v>
      </c>
      <c r="N173">
        <v>889655.46499999997</v>
      </c>
      <c r="O173">
        <v>899531.44200000004</v>
      </c>
      <c r="P173">
        <v>969009.59600000002</v>
      </c>
      <c r="Q173">
        <v>991861.77399999998</v>
      </c>
      <c r="R173">
        <v>971615.00100000005</v>
      </c>
      <c r="S173">
        <v>943895.68900000001</v>
      </c>
      <c r="T173">
        <v>932324.22499999998</v>
      </c>
      <c r="U173">
        <v>895594.103</v>
      </c>
      <c r="V173">
        <v>858159.14199999999</v>
      </c>
      <c r="W173">
        <v>852282.679</v>
      </c>
      <c r="X173">
        <v>844887.78200000001</v>
      </c>
      <c r="Y173">
        <v>804043.67</v>
      </c>
      <c r="Z173">
        <v>856455.35900000005</v>
      </c>
      <c r="AA173">
        <v>837031.46200000006</v>
      </c>
      <c r="AB173">
        <v>833062.50600000005</v>
      </c>
      <c r="AC173">
        <v>838622.32</v>
      </c>
      <c r="AD173">
        <v>861113.56799999997</v>
      </c>
      <c r="AE173">
        <v>830547.76699999999</v>
      </c>
      <c r="AF173">
        <v>806399.58700000006</v>
      </c>
      <c r="AG173">
        <v>790300.18200000003</v>
      </c>
      <c r="AH173">
        <v>832044.41099999996</v>
      </c>
    </row>
    <row r="174" spans="1:34" x14ac:dyDescent="0.45">
      <c r="A174" t="s">
        <v>618</v>
      </c>
      <c r="B174" t="s">
        <v>125</v>
      </c>
      <c r="C174" t="s">
        <v>616</v>
      </c>
      <c r="D174" t="s">
        <v>617</v>
      </c>
      <c r="E174" t="str" cm="1">
        <f t="array" ref="E174">IFERROR(INDEX('Eurostat-EPS Mapping'!$G$3:$G$35,MATCH('Eurostat_nrg_bal_c EU27'!B174,'Eurostat-EPS Mapping'!$E$3:$E$35,0),0),"")</f>
        <v/>
      </c>
      <c r="F174">
        <v>346.50700000000001</v>
      </c>
      <c r="G174">
        <v>990.02</v>
      </c>
      <c r="H174">
        <v>445.50900000000001</v>
      </c>
      <c r="I174">
        <v>1758.002</v>
      </c>
      <c r="J174">
        <v>1634.711</v>
      </c>
      <c r="K174">
        <v>1696.818</v>
      </c>
      <c r="L174">
        <v>1104.9069999999999</v>
      </c>
      <c r="M174">
        <v>1993.8240000000001</v>
      </c>
      <c r="N174">
        <v>1795.82</v>
      </c>
      <c r="O174">
        <v>1399.8119999999999</v>
      </c>
      <c r="P174">
        <v>1544.1130000000001</v>
      </c>
      <c r="Q174">
        <v>900.6</v>
      </c>
      <c r="R174">
        <v>835.2</v>
      </c>
      <c r="S174">
        <v>835.2</v>
      </c>
      <c r="T174">
        <v>881.6</v>
      </c>
      <c r="U174">
        <v>881.6</v>
      </c>
      <c r="V174">
        <v>881.6</v>
      </c>
      <c r="W174">
        <v>1020.8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45">
      <c r="A175" t="s">
        <v>618</v>
      </c>
      <c r="B175" t="s">
        <v>126</v>
      </c>
      <c r="C175" t="s">
        <v>616</v>
      </c>
      <c r="D175" t="s">
        <v>617</v>
      </c>
      <c r="E175" t="str" cm="1">
        <f t="array" ref="E175">IFERROR(INDEX('Eurostat-EPS Mapping'!$G$3:$G$35,MATCH('Eurostat_nrg_bal_c EU27'!B175,'Eurostat-EPS Mapping'!$E$3:$E$35,0),0),"")</f>
        <v>LPG propane or butane</v>
      </c>
      <c r="F175">
        <v>642692.43099999998</v>
      </c>
      <c r="G175">
        <v>664277.82200000004</v>
      </c>
      <c r="H175">
        <v>632130.03899999999</v>
      </c>
      <c r="I175">
        <v>639172.90700000001</v>
      </c>
      <c r="J175">
        <v>617672.88899999997</v>
      </c>
      <c r="K175">
        <v>623014.397</v>
      </c>
      <c r="L175">
        <v>615740.87100000004</v>
      </c>
      <c r="M175">
        <v>644496.56400000001</v>
      </c>
      <c r="N175">
        <v>645978.78500000003</v>
      </c>
      <c r="O175">
        <v>673391.495</v>
      </c>
      <c r="P175">
        <v>720379.57200000004</v>
      </c>
      <c r="Q175">
        <v>704936.54500000004</v>
      </c>
      <c r="R175">
        <v>714677.01699999999</v>
      </c>
      <c r="S175">
        <v>717380.88800000004</v>
      </c>
      <c r="T175">
        <v>701666.28300000005</v>
      </c>
      <c r="U175">
        <v>704770.68400000001</v>
      </c>
      <c r="V175">
        <v>688482.91200000001</v>
      </c>
      <c r="W175">
        <v>739950.01</v>
      </c>
      <c r="X175">
        <v>723204.38800000004</v>
      </c>
      <c r="Y175">
        <v>657851.06000000006</v>
      </c>
      <c r="Z175">
        <v>684704.31200000003</v>
      </c>
      <c r="AA175">
        <v>689990.598</v>
      </c>
      <c r="AB175">
        <v>682140.72400000005</v>
      </c>
      <c r="AC175">
        <v>683988.59</v>
      </c>
      <c r="AD175">
        <v>697896.95200000005</v>
      </c>
      <c r="AE175">
        <v>657369.78</v>
      </c>
      <c r="AF175">
        <v>631401.05000000005</v>
      </c>
      <c r="AG175">
        <v>628389.94799999997</v>
      </c>
      <c r="AH175">
        <v>621738.92200000002</v>
      </c>
    </row>
    <row r="176" spans="1:34" x14ac:dyDescent="0.45">
      <c r="A176" t="s">
        <v>618</v>
      </c>
      <c r="B176" t="s">
        <v>128</v>
      </c>
      <c r="C176" t="s">
        <v>616</v>
      </c>
      <c r="D176" t="s">
        <v>617</v>
      </c>
      <c r="E176" t="str" cm="1">
        <f t="array" ref="E176">IFERROR(INDEX('Eurostat-EPS Mapping'!$G$3:$G$35,MATCH('Eurostat_nrg_bal_c EU27'!B176,'Eurostat-EPS Mapping'!$E$3:$E$35,0),0),"")</f>
        <v/>
      </c>
      <c r="F176">
        <v>1845515.0449999999</v>
      </c>
      <c r="G176">
        <v>1886618.818</v>
      </c>
      <c r="H176">
        <v>1643606.4450000001</v>
      </c>
      <c r="I176">
        <v>1597961.031</v>
      </c>
      <c r="J176">
        <v>1466105.719</v>
      </c>
      <c r="K176">
        <v>1448083.0530000001</v>
      </c>
      <c r="L176">
        <v>1489882.2720000001</v>
      </c>
      <c r="M176">
        <v>1519665.175</v>
      </c>
      <c r="N176">
        <v>1522371.081</v>
      </c>
      <c r="O176">
        <v>1438495.9509999999</v>
      </c>
      <c r="P176">
        <v>1563621.7180000001</v>
      </c>
      <c r="Q176">
        <v>1490064.5149999999</v>
      </c>
      <c r="R176">
        <v>1457252.53</v>
      </c>
      <c r="S176">
        <v>1514698.567</v>
      </c>
      <c r="T176">
        <v>1582446.7720000001</v>
      </c>
      <c r="U176">
        <v>1636548.503</v>
      </c>
      <c r="V176">
        <v>1580695.9720000001</v>
      </c>
      <c r="W176">
        <v>1590612.216</v>
      </c>
      <c r="X176">
        <v>1680602.077</v>
      </c>
      <c r="Y176">
        <v>1685256.63</v>
      </c>
      <c r="Z176">
        <v>1767032.14</v>
      </c>
      <c r="AA176">
        <v>1670463.6540000001</v>
      </c>
      <c r="AB176">
        <v>1600006.676</v>
      </c>
      <c r="AC176">
        <v>1570682.899</v>
      </c>
      <c r="AD176">
        <v>1429034.5290000001</v>
      </c>
      <c r="AE176">
        <v>1301928.3659999999</v>
      </c>
      <c r="AF176">
        <v>1275334.673</v>
      </c>
      <c r="AG176">
        <v>1287957.9180000001</v>
      </c>
      <c r="AH176">
        <v>1366255.01</v>
      </c>
    </row>
    <row r="177" spans="1:34" x14ac:dyDescent="0.45">
      <c r="A177" t="s">
        <v>618</v>
      </c>
      <c r="B177" t="s">
        <v>130</v>
      </c>
      <c r="C177" t="s">
        <v>616</v>
      </c>
      <c r="D177" t="s">
        <v>617</v>
      </c>
      <c r="E177" t="str" cm="1">
        <f t="array" ref="E177">IFERROR(INDEX('Eurostat-EPS Mapping'!$G$3:$G$35,MATCH('Eurostat_nrg_bal_c EU27'!B177,'Eurostat-EPS Mapping'!$E$3:$E$35,0),0),"")</f>
        <v>jet fuel or kerosene</v>
      </c>
      <c r="F177">
        <v>3474.8040000000001</v>
      </c>
      <c r="G177">
        <v>4183.3850000000002</v>
      </c>
      <c r="H177">
        <v>5141.8069999999998</v>
      </c>
      <c r="I177">
        <v>5290.174</v>
      </c>
      <c r="J177">
        <v>5343.3940000000002</v>
      </c>
      <c r="K177">
        <v>4373.9870000000001</v>
      </c>
      <c r="L177">
        <v>4814.0690000000004</v>
      </c>
      <c r="M177">
        <v>5120.134</v>
      </c>
      <c r="N177">
        <v>5076.4049999999997</v>
      </c>
      <c r="O177">
        <v>5427.0410000000002</v>
      </c>
      <c r="P177">
        <v>6440.5</v>
      </c>
      <c r="Q177">
        <v>6602.6540000000005</v>
      </c>
      <c r="R177">
        <v>4006.6039999999998</v>
      </c>
      <c r="S177">
        <v>4709.6899999999996</v>
      </c>
      <c r="T177">
        <v>5941.7420000000002</v>
      </c>
      <c r="U177">
        <v>6693.2179999999998</v>
      </c>
      <c r="V177">
        <v>5167.3999999999996</v>
      </c>
      <c r="W177">
        <v>6581</v>
      </c>
      <c r="X177">
        <v>9390.9</v>
      </c>
      <c r="Y177">
        <v>7110.3</v>
      </c>
      <c r="Z177">
        <v>7864.2</v>
      </c>
      <c r="AA177">
        <v>7200.7</v>
      </c>
      <c r="AB177">
        <v>7419.5159999999996</v>
      </c>
      <c r="AC177">
        <v>7460.3239999999996</v>
      </c>
      <c r="AD177">
        <v>8875.8240000000005</v>
      </c>
      <c r="AE177">
        <v>5197.5879999999997</v>
      </c>
      <c r="AF177">
        <v>6135.9319999999998</v>
      </c>
      <c r="AG177">
        <v>8739.732</v>
      </c>
      <c r="AH177">
        <v>11869.1</v>
      </c>
    </row>
    <row r="178" spans="1:34" x14ac:dyDescent="0.45">
      <c r="A178" t="s">
        <v>618</v>
      </c>
      <c r="B178" t="s">
        <v>132</v>
      </c>
      <c r="C178" t="s">
        <v>616</v>
      </c>
      <c r="D178" t="s">
        <v>617</v>
      </c>
      <c r="E178" t="str" cm="1">
        <f t="array" ref="E178">IFERROR(INDEX('Eurostat-EPS Mapping'!$G$3:$G$35,MATCH('Eurostat_nrg_bal_c EU27'!B178,'Eurostat-EPS Mapping'!$E$3:$E$35,0),0),"")</f>
        <v>petroleum gasoline</v>
      </c>
      <c r="F178">
        <v>4450548.8289999999</v>
      </c>
      <c r="G178">
        <v>4431028.8530000001</v>
      </c>
      <c r="H178">
        <v>4431386.4210000001</v>
      </c>
      <c r="I178">
        <v>4445810.2929999996</v>
      </c>
      <c r="J178">
        <v>4320037.6500000004</v>
      </c>
      <c r="K178">
        <v>4258466.5549999997</v>
      </c>
      <c r="L178">
        <v>4501547.0750000002</v>
      </c>
      <c r="M178">
        <v>4520631.1160000004</v>
      </c>
      <c r="N178">
        <v>4699791.051</v>
      </c>
      <c r="O178">
        <v>4982995.9079999998</v>
      </c>
      <c r="P178">
        <v>5133877.7560000001</v>
      </c>
      <c r="Q178">
        <v>5262461.1189999999</v>
      </c>
      <c r="R178">
        <v>5498474.193</v>
      </c>
      <c r="S178">
        <v>5442772.0109999999</v>
      </c>
      <c r="T178">
        <v>5420685.9299999997</v>
      </c>
      <c r="U178">
        <v>5345532.6950000003</v>
      </c>
      <c r="V178">
        <v>5340626.55</v>
      </c>
      <c r="W178">
        <v>5426849.8710000003</v>
      </c>
      <c r="X178">
        <v>5296294.2980000004</v>
      </c>
      <c r="Y178">
        <v>5318356.2350000003</v>
      </c>
      <c r="Z178">
        <v>5529298.6119999997</v>
      </c>
      <c r="AA178">
        <v>5429204.8380000005</v>
      </c>
      <c r="AB178">
        <v>5345667.67</v>
      </c>
      <c r="AC178">
        <v>5295470.1229999997</v>
      </c>
      <c r="AD178">
        <v>5235860.068</v>
      </c>
      <c r="AE178">
        <v>5139408.0530000003</v>
      </c>
      <c r="AF178">
        <v>5089088.0829999996</v>
      </c>
      <c r="AG178">
        <v>4862817.5870000003</v>
      </c>
      <c r="AH178">
        <v>5018674.74</v>
      </c>
    </row>
    <row r="179" spans="1:34" x14ac:dyDescent="0.45">
      <c r="A179" t="s">
        <v>618</v>
      </c>
      <c r="B179" t="s">
        <v>134</v>
      </c>
      <c r="C179" t="s">
        <v>616</v>
      </c>
      <c r="D179" t="s">
        <v>617</v>
      </c>
      <c r="E179" t="str" cm="1">
        <f t="array" ref="E179">IFERROR(INDEX('Eurostat-EPS Mapping'!$G$3:$G$35,MATCH('Eurostat_nrg_bal_c EU27'!B179,'Eurostat-EPS Mapping'!$E$3:$E$35,0),0),"")</f>
        <v>jet fuel or kerosene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88.6</v>
      </c>
      <c r="Q179">
        <v>88.6</v>
      </c>
      <c r="R179">
        <v>575.9</v>
      </c>
      <c r="S179">
        <v>708.8</v>
      </c>
      <c r="T179">
        <v>841.7</v>
      </c>
      <c r="U179">
        <v>841.7</v>
      </c>
      <c r="V179">
        <v>930.3</v>
      </c>
      <c r="W179">
        <v>4385.7</v>
      </c>
      <c r="X179">
        <v>7486.7</v>
      </c>
      <c r="Y179">
        <v>15637.9</v>
      </c>
      <c r="Z179">
        <v>10632</v>
      </c>
      <c r="AA179">
        <v>13865.9</v>
      </c>
      <c r="AB179">
        <v>15815.1</v>
      </c>
      <c r="AC179">
        <v>30877.1</v>
      </c>
      <c r="AD179">
        <v>19270.5</v>
      </c>
      <c r="AE179">
        <v>18517.400000000001</v>
      </c>
      <c r="AF179">
        <v>26491.4</v>
      </c>
      <c r="AG179">
        <v>45717.599999999999</v>
      </c>
      <c r="AH179">
        <v>49881.8</v>
      </c>
    </row>
    <row r="180" spans="1:34" x14ac:dyDescent="0.45">
      <c r="A180" t="s">
        <v>618</v>
      </c>
      <c r="B180" t="s">
        <v>136</v>
      </c>
      <c r="C180" t="s">
        <v>616</v>
      </c>
      <c r="D180" t="s">
        <v>617</v>
      </c>
      <c r="E180" t="str" cm="1">
        <f t="array" ref="E180">IFERROR(INDEX('Eurostat-EPS Mapping'!$G$3:$G$35,MATCH('Eurostat_nrg_bal_c EU27'!B180,'Eurostat-EPS Mapping'!$E$3:$E$35,0),0),"")</f>
        <v>jet fuel or kerosene</v>
      </c>
      <c r="F180">
        <v>1439469.3770000001</v>
      </c>
      <c r="G180">
        <v>1307159.8419999999</v>
      </c>
      <c r="H180">
        <v>1245069.433</v>
      </c>
      <c r="I180">
        <v>1228228.763</v>
      </c>
      <c r="J180">
        <v>1189911.7250000001</v>
      </c>
      <c r="K180">
        <v>1189999.3659999999</v>
      </c>
      <c r="L180">
        <v>1175318.0120000001</v>
      </c>
      <c r="M180">
        <v>1242283.9069999999</v>
      </c>
      <c r="N180">
        <v>1214732.6850000001</v>
      </c>
      <c r="O180">
        <v>1217852.24</v>
      </c>
      <c r="P180">
        <v>1379176.3459999999</v>
      </c>
      <c r="Q180">
        <v>1383644.3859999999</v>
      </c>
      <c r="R180">
        <v>1396681.426</v>
      </c>
      <c r="S180">
        <v>1369248.2960000001</v>
      </c>
      <c r="T180">
        <v>1392322.9439999999</v>
      </c>
      <c r="U180">
        <v>1354189.1470000001</v>
      </c>
      <c r="V180">
        <v>1346519.45</v>
      </c>
      <c r="W180">
        <v>1394634.5279999999</v>
      </c>
      <c r="X180">
        <v>1479386.12</v>
      </c>
      <c r="Y180">
        <v>1486029.47</v>
      </c>
      <c r="Z180">
        <v>1408044.25</v>
      </c>
      <c r="AA180">
        <v>1347980.54</v>
      </c>
      <c r="AB180">
        <v>1352070.3089999999</v>
      </c>
      <c r="AC180">
        <v>1248787.67</v>
      </c>
      <c r="AD180">
        <v>1199750.2479999999</v>
      </c>
      <c r="AE180">
        <v>1066562.93</v>
      </c>
      <c r="AF180">
        <v>1035140.218</v>
      </c>
      <c r="AG180">
        <v>1037742.138</v>
      </c>
      <c r="AH180">
        <v>1128574.226</v>
      </c>
    </row>
    <row r="181" spans="1:34" x14ac:dyDescent="0.45">
      <c r="A181" t="s">
        <v>618</v>
      </c>
      <c r="B181" t="s">
        <v>138</v>
      </c>
      <c r="C181" t="s">
        <v>616</v>
      </c>
      <c r="D181" t="s">
        <v>617</v>
      </c>
      <c r="E181" t="str" cm="1">
        <f t="array" ref="E181">IFERROR(INDEX('Eurostat-EPS Mapping'!$G$3:$G$35,MATCH('Eurostat_nrg_bal_c EU27'!B181,'Eurostat-EPS Mapping'!$E$3:$E$35,0),0),"")</f>
        <v/>
      </c>
      <c r="F181">
        <v>491737.94799999997</v>
      </c>
      <c r="G181">
        <v>454871.49900000001</v>
      </c>
      <c r="H181">
        <v>440278.88199999998</v>
      </c>
      <c r="I181">
        <v>462023.26</v>
      </c>
      <c r="J181">
        <v>432246.984</v>
      </c>
      <c r="K181">
        <v>413010.55599999998</v>
      </c>
      <c r="L181">
        <v>430030.52299999999</v>
      </c>
      <c r="M181">
        <v>332030.96799999999</v>
      </c>
      <c r="N181">
        <v>275076.29300000001</v>
      </c>
      <c r="O181">
        <v>238286.26800000001</v>
      </c>
      <c r="P181">
        <v>211775.035</v>
      </c>
      <c r="Q181">
        <v>219543.43599999999</v>
      </c>
      <c r="R181">
        <v>216049.087</v>
      </c>
      <c r="S181">
        <v>212731.23499999999</v>
      </c>
      <c r="T181">
        <v>219762.5</v>
      </c>
      <c r="U181">
        <v>125404.948</v>
      </c>
      <c r="V181">
        <v>60497.504000000001</v>
      </c>
      <c r="W181">
        <v>63400.116000000002</v>
      </c>
      <c r="X181">
        <v>61595.444000000003</v>
      </c>
      <c r="Y181">
        <v>55791.212</v>
      </c>
      <c r="Z181">
        <v>111781.008</v>
      </c>
      <c r="AA181">
        <v>111386.696</v>
      </c>
      <c r="AB181">
        <v>91602.32</v>
      </c>
      <c r="AC181">
        <v>101881.848</v>
      </c>
      <c r="AD181">
        <v>121528.716</v>
      </c>
      <c r="AE181">
        <v>117632.42</v>
      </c>
      <c r="AF181">
        <v>144198.66</v>
      </c>
      <c r="AG181">
        <v>163615.54</v>
      </c>
      <c r="AH181">
        <v>176587.4</v>
      </c>
    </row>
    <row r="182" spans="1:34" x14ac:dyDescent="0.45">
      <c r="A182" t="s">
        <v>618</v>
      </c>
      <c r="B182" t="s">
        <v>140</v>
      </c>
      <c r="C182" t="s">
        <v>616</v>
      </c>
      <c r="D182" t="s">
        <v>617</v>
      </c>
      <c r="E182" t="str" cm="1">
        <f t="array" ref="E182">IFERROR(INDEX('Eurostat-EPS Mapping'!$G$3:$G$35,MATCH('Eurostat_nrg_bal_c EU27'!B182,'Eurostat-EPS Mapping'!$E$3:$E$35,0),0),"")</f>
        <v>petroleum diesel</v>
      </c>
      <c r="F182">
        <v>9708689.7699999996</v>
      </c>
      <c r="G182">
        <v>9931367.7080000006</v>
      </c>
      <c r="H182">
        <v>9847469.2080000006</v>
      </c>
      <c r="I182">
        <v>10086412.033</v>
      </c>
      <c r="J182">
        <v>9646731.25</v>
      </c>
      <c r="K182">
        <v>9552015.6009999998</v>
      </c>
      <c r="L182">
        <v>9780406.5519999992</v>
      </c>
      <c r="M182">
        <v>9614923.2550000008</v>
      </c>
      <c r="N182">
        <v>9755362.6359999999</v>
      </c>
      <c r="O182">
        <v>9872219.0759999994</v>
      </c>
      <c r="P182">
        <v>10542941.173</v>
      </c>
      <c r="Q182">
        <v>10292065.412</v>
      </c>
      <c r="R182">
        <v>10339528.327</v>
      </c>
      <c r="S182">
        <v>10298383.551999999</v>
      </c>
      <c r="T182">
        <v>9986885.3800000008</v>
      </c>
      <c r="U182">
        <v>9949601.2860000003</v>
      </c>
      <c r="V182">
        <v>9699586.1699999999</v>
      </c>
      <c r="W182">
        <v>9828710.4539999999</v>
      </c>
      <c r="X182">
        <v>9613183.2190000005</v>
      </c>
      <c r="Y182">
        <v>9336206.2679999992</v>
      </c>
      <c r="Z182">
        <v>9811866.9409999996</v>
      </c>
      <c r="AA182">
        <v>9429006.5600000005</v>
      </c>
      <c r="AB182">
        <v>9214180.3800000008</v>
      </c>
      <c r="AC182">
        <v>8767495.1899999995</v>
      </c>
      <c r="AD182">
        <v>8900874.1490000002</v>
      </c>
      <c r="AE182">
        <v>8678108.0020000003</v>
      </c>
      <c r="AF182">
        <v>8338914.7879999997</v>
      </c>
      <c r="AG182">
        <v>8124974.9689999996</v>
      </c>
      <c r="AH182">
        <v>8016161.0789999999</v>
      </c>
    </row>
    <row r="183" spans="1:34" x14ac:dyDescent="0.45">
      <c r="A183" t="s">
        <v>618</v>
      </c>
      <c r="B183" t="s">
        <v>142</v>
      </c>
      <c r="C183" t="s">
        <v>616</v>
      </c>
      <c r="D183" t="s">
        <v>617</v>
      </c>
      <c r="E183" t="str" cm="1">
        <f t="array" ref="E183">IFERROR(INDEX('Eurostat-EPS Mapping'!$G$3:$G$35,MATCH('Eurostat_nrg_bal_c EU27'!B183,'Eurostat-EPS Mapping'!$E$3:$E$35,0),0),"")</f>
        <v>heavy fuel oil</v>
      </c>
      <c r="F183">
        <v>2892280.409</v>
      </c>
      <c r="G183">
        <v>2950318.176</v>
      </c>
      <c r="H183">
        <v>2895577.2960000001</v>
      </c>
      <c r="I183">
        <v>2699217.1340000001</v>
      </c>
      <c r="J183">
        <v>2557522.5809999998</v>
      </c>
      <c r="K183">
        <v>2576559.443</v>
      </c>
      <c r="L183">
        <v>2922555.84</v>
      </c>
      <c r="M183">
        <v>2990207.0630000001</v>
      </c>
      <c r="N183">
        <v>3131835.0520000001</v>
      </c>
      <c r="O183">
        <v>3180329.56</v>
      </c>
      <c r="P183">
        <v>3619856.4530000002</v>
      </c>
      <c r="Q183">
        <v>3833203.2590000001</v>
      </c>
      <c r="R183">
        <v>3957472.8930000002</v>
      </c>
      <c r="S183">
        <v>4024216.1170000001</v>
      </c>
      <c r="T183">
        <v>4048086.2650000001</v>
      </c>
      <c r="U183">
        <v>4030396.2379999999</v>
      </c>
      <c r="V183">
        <v>4049960.7829999998</v>
      </c>
      <c r="W183">
        <v>4238813.8600000003</v>
      </c>
      <c r="X183">
        <v>4387698.449</v>
      </c>
      <c r="Y183">
        <v>4336150.0539999995</v>
      </c>
      <c r="Z183">
        <v>4801484.9539999999</v>
      </c>
      <c r="AA183">
        <v>4528514.32</v>
      </c>
      <c r="AB183">
        <v>4491992.7879999997</v>
      </c>
      <c r="AC183">
        <v>4492910.6490000002</v>
      </c>
      <c r="AD183">
        <v>4589025.6220000004</v>
      </c>
      <c r="AE183">
        <v>4893455.4689999996</v>
      </c>
      <c r="AF183">
        <v>4945164.8430000003</v>
      </c>
      <c r="AG183">
        <v>5113249.0760000004</v>
      </c>
      <c r="AH183">
        <v>5125409.7039999999</v>
      </c>
    </row>
    <row r="184" spans="1:34" x14ac:dyDescent="0.45">
      <c r="A184" t="s">
        <v>618</v>
      </c>
      <c r="B184" t="s">
        <v>144</v>
      </c>
      <c r="C184" t="s">
        <v>616</v>
      </c>
      <c r="D184" t="s">
        <v>617</v>
      </c>
      <c r="E184" t="str" cm="1">
        <f t="array" ref="E184">IFERROR(INDEX('Eurostat-EPS Mapping'!$G$3:$G$35,MATCH('Eurostat_nrg_bal_c EU27'!B184,'Eurostat-EPS Mapping'!$E$3:$E$35,0),0),"")</f>
        <v/>
      </c>
      <c r="F184">
        <v>44597.29</v>
      </c>
      <c r="G184">
        <v>46412.758999999998</v>
      </c>
      <c r="H184">
        <v>45007.241999999998</v>
      </c>
      <c r="I184">
        <v>37719.684999999998</v>
      </c>
      <c r="J184">
        <v>33490.472000000002</v>
      </c>
      <c r="K184">
        <v>30895.957999999999</v>
      </c>
      <c r="L184">
        <v>40492.504999999997</v>
      </c>
      <c r="M184">
        <v>43561.593000000001</v>
      </c>
      <c r="N184">
        <v>40755.652999999998</v>
      </c>
      <c r="O184">
        <v>33532.32</v>
      </c>
      <c r="P184">
        <v>41239.769</v>
      </c>
      <c r="Q184">
        <v>39450.830999999998</v>
      </c>
      <c r="R184">
        <v>34187.550000000003</v>
      </c>
      <c r="S184">
        <v>36029.220999999998</v>
      </c>
      <c r="T184">
        <v>32484.317999999999</v>
      </c>
      <c r="U184">
        <v>37378.285000000003</v>
      </c>
      <c r="V184">
        <v>36471.372000000003</v>
      </c>
      <c r="W184">
        <v>36653.53</v>
      </c>
      <c r="X184">
        <v>45414.150999999998</v>
      </c>
      <c r="Y184">
        <v>51001.222999999998</v>
      </c>
      <c r="Z184">
        <v>54296.309000000001</v>
      </c>
      <c r="AA184">
        <v>59960.843999999997</v>
      </c>
      <c r="AB184">
        <v>47988.73</v>
      </c>
      <c r="AC184">
        <v>53831.722999999998</v>
      </c>
      <c r="AD184">
        <v>66180.695000000007</v>
      </c>
      <c r="AE184">
        <v>62667.381000000001</v>
      </c>
      <c r="AF184">
        <v>46570.203999999998</v>
      </c>
      <c r="AG184">
        <v>63369.241000000002</v>
      </c>
      <c r="AH184">
        <v>72160.47</v>
      </c>
    </row>
    <row r="185" spans="1:34" x14ac:dyDescent="0.45">
      <c r="A185" t="s">
        <v>618</v>
      </c>
      <c r="B185" t="s">
        <v>146</v>
      </c>
      <c r="C185" t="s">
        <v>616</v>
      </c>
      <c r="D185" t="s">
        <v>617</v>
      </c>
      <c r="E185" t="str" cm="1">
        <f t="array" ref="E185">IFERROR(INDEX('Eurostat-EPS Mapping'!$G$3:$G$35,MATCH('Eurostat_nrg_bal_c EU27'!B185,'Eurostat-EPS Mapping'!$E$3:$E$35,0),0),"")</f>
        <v/>
      </c>
      <c r="F185">
        <v>277694.99099999998</v>
      </c>
      <c r="G185">
        <v>292698.85800000001</v>
      </c>
      <c r="H185">
        <v>279957.96600000001</v>
      </c>
      <c r="I185">
        <v>301068.71000000002</v>
      </c>
      <c r="J185">
        <v>320289.57400000002</v>
      </c>
      <c r="K185">
        <v>298162.34700000001</v>
      </c>
      <c r="L185">
        <v>305740.13299999997</v>
      </c>
      <c r="M185">
        <v>328434.745</v>
      </c>
      <c r="N185">
        <v>335260.23300000001</v>
      </c>
      <c r="O185">
        <v>305342.78499999997</v>
      </c>
      <c r="P185">
        <v>332406.261</v>
      </c>
      <c r="Q185">
        <v>327380.71799999999</v>
      </c>
      <c r="R185">
        <v>323027.24099999998</v>
      </c>
      <c r="S185">
        <v>324058.554</v>
      </c>
      <c r="T185">
        <v>338052.23700000002</v>
      </c>
      <c r="U185">
        <v>297202.92</v>
      </c>
      <c r="V185">
        <v>293332.97200000001</v>
      </c>
      <c r="W185">
        <v>291025.01799999998</v>
      </c>
      <c r="X185">
        <v>299068.32799999998</v>
      </c>
      <c r="Y185">
        <v>292544.28200000001</v>
      </c>
      <c r="Z185">
        <v>303098.47200000001</v>
      </c>
      <c r="AA185">
        <v>290224.75099999999</v>
      </c>
      <c r="AB185">
        <v>304386.33500000002</v>
      </c>
      <c r="AC185">
        <v>310811.71600000001</v>
      </c>
      <c r="AD185">
        <v>293159.36800000002</v>
      </c>
      <c r="AE185">
        <v>278677.38799999998</v>
      </c>
      <c r="AF185">
        <v>285570.99800000002</v>
      </c>
      <c r="AG185">
        <v>282898.478</v>
      </c>
      <c r="AH185">
        <v>309213.18</v>
      </c>
    </row>
    <row r="186" spans="1:34" x14ac:dyDescent="0.45">
      <c r="A186" t="s">
        <v>618</v>
      </c>
      <c r="B186" t="s">
        <v>147</v>
      </c>
      <c r="C186" t="s">
        <v>616</v>
      </c>
      <c r="D186" t="s">
        <v>617</v>
      </c>
      <c r="E186" t="str" cm="1">
        <f t="array" ref="E186">IFERROR(INDEX('Eurostat-EPS Mapping'!$G$3:$G$35,MATCH('Eurostat_nrg_bal_c EU27'!B186,'Eurostat-EPS Mapping'!$E$3:$E$35,0),0),"")</f>
        <v/>
      </c>
      <c r="F186">
        <v>33087.493999999999</v>
      </c>
      <c r="G186">
        <v>26079.088</v>
      </c>
      <c r="H186">
        <v>21980.99</v>
      </c>
      <c r="I186">
        <v>27337.31</v>
      </c>
      <c r="J186">
        <v>41768.133999999998</v>
      </c>
      <c r="K186">
        <v>36397.521999999997</v>
      </c>
      <c r="L186">
        <v>32917.828000000001</v>
      </c>
      <c r="M186">
        <v>38941.89</v>
      </c>
      <c r="N186">
        <v>41686.188999999998</v>
      </c>
      <c r="O186">
        <v>28164.052</v>
      </c>
      <c r="P186">
        <v>33517.665999999997</v>
      </c>
      <c r="Q186">
        <v>40349.508000000002</v>
      </c>
      <c r="R186">
        <v>34150.463000000003</v>
      </c>
      <c r="S186">
        <v>33194.898000000001</v>
      </c>
      <c r="T186">
        <v>35194.521000000001</v>
      </c>
      <c r="U186">
        <v>30992.663</v>
      </c>
      <c r="V186">
        <v>33200.658000000003</v>
      </c>
      <c r="W186">
        <v>44448.951000000001</v>
      </c>
      <c r="X186">
        <v>47977.536999999997</v>
      </c>
      <c r="Y186">
        <v>44519.858</v>
      </c>
      <c r="Z186">
        <v>38757.457999999999</v>
      </c>
      <c r="AA186">
        <v>33875.279000000002</v>
      </c>
      <c r="AB186">
        <v>39105.364999999998</v>
      </c>
      <c r="AC186">
        <v>29836.171999999999</v>
      </c>
      <c r="AD186">
        <v>24789.151000000002</v>
      </c>
      <c r="AE186">
        <v>24227.451000000001</v>
      </c>
      <c r="AF186">
        <v>25854.544000000002</v>
      </c>
      <c r="AG186">
        <v>25446.636999999999</v>
      </c>
      <c r="AH186">
        <v>28545.387999999999</v>
      </c>
    </row>
    <row r="187" spans="1:34" x14ac:dyDescent="0.45">
      <c r="A187" t="s">
        <v>618</v>
      </c>
      <c r="B187" t="s">
        <v>149</v>
      </c>
      <c r="C187" t="s">
        <v>616</v>
      </c>
      <c r="D187" t="s">
        <v>617</v>
      </c>
      <c r="E187" t="str" cm="1">
        <f t="array" ref="E187">IFERROR(INDEX('Eurostat-EPS Mapping'!$G$3:$G$35,MATCH('Eurostat_nrg_bal_c EU27'!B187,'Eurostat-EPS Mapping'!$E$3:$E$35,0),0),"")</f>
        <v/>
      </c>
      <c r="F187">
        <v>325299.158</v>
      </c>
      <c r="G187">
        <v>337976.63500000001</v>
      </c>
      <c r="H187">
        <v>334299.946</v>
      </c>
      <c r="I187">
        <v>342537.73800000001</v>
      </c>
      <c r="J187">
        <v>316433.913</v>
      </c>
      <c r="K187">
        <v>318565.18300000002</v>
      </c>
      <c r="L187">
        <v>308591.62300000002</v>
      </c>
      <c r="M187">
        <v>266502.58</v>
      </c>
      <c r="N187">
        <v>254014.571</v>
      </c>
      <c r="O187">
        <v>244981.57199999999</v>
      </c>
      <c r="P187">
        <v>261282.242</v>
      </c>
      <c r="Q187">
        <v>252219.54399999999</v>
      </c>
      <c r="R187">
        <v>252387.30900000001</v>
      </c>
      <c r="S187">
        <v>251283.98</v>
      </c>
      <c r="T187">
        <v>233867.62700000001</v>
      </c>
      <c r="U187">
        <v>209799.30799999999</v>
      </c>
      <c r="V187">
        <v>226397.391</v>
      </c>
      <c r="W187">
        <v>231230.71599999999</v>
      </c>
      <c r="X187">
        <v>238387.11199999999</v>
      </c>
      <c r="Y187">
        <v>209558.16</v>
      </c>
      <c r="Z187">
        <v>212351.5</v>
      </c>
      <c r="AA187">
        <v>201805.4</v>
      </c>
      <c r="AB187">
        <v>183492.9</v>
      </c>
      <c r="AC187">
        <v>180507.7</v>
      </c>
      <c r="AD187">
        <v>180961.15</v>
      </c>
      <c r="AE187">
        <v>172974.25</v>
      </c>
      <c r="AF187">
        <v>172668.55</v>
      </c>
      <c r="AG187">
        <v>173443.8</v>
      </c>
      <c r="AH187">
        <v>158230.9</v>
      </c>
    </row>
    <row r="188" spans="1:34" x14ac:dyDescent="0.45">
      <c r="A188" t="s">
        <v>618</v>
      </c>
      <c r="B188" t="s">
        <v>151</v>
      </c>
      <c r="C188" t="s">
        <v>616</v>
      </c>
      <c r="D188" t="s">
        <v>617</v>
      </c>
      <c r="E188" t="str" cm="1">
        <f t="array" ref="E188">IFERROR(INDEX('Eurostat-EPS Mapping'!$G$3:$G$35,MATCH('Eurostat_nrg_bal_c EU27'!B188,'Eurostat-EPS Mapping'!$E$3:$E$35,0),0),"")</f>
        <v/>
      </c>
      <c r="F188">
        <v>676172.44799999997</v>
      </c>
      <c r="G188">
        <v>684972.67799999996</v>
      </c>
      <c r="H188">
        <v>680792.08200000005</v>
      </c>
      <c r="I188">
        <v>709759.14899999998</v>
      </c>
      <c r="J188">
        <v>628313.69999999995</v>
      </c>
      <c r="K188">
        <v>642549.54299999995</v>
      </c>
      <c r="L188">
        <v>623408.652</v>
      </c>
      <c r="M188">
        <v>731740.51300000004</v>
      </c>
      <c r="N188">
        <v>755830.33100000001</v>
      </c>
      <c r="O188">
        <v>800005.90300000005</v>
      </c>
      <c r="P188">
        <v>812171.40800000005</v>
      </c>
      <c r="Q188">
        <v>827355.56499999994</v>
      </c>
      <c r="R188">
        <v>835643.24399999995</v>
      </c>
      <c r="S188">
        <v>788677.23499999999</v>
      </c>
      <c r="T188">
        <v>768342.17299999995</v>
      </c>
      <c r="U188">
        <v>707400.87699999998</v>
      </c>
      <c r="V188">
        <v>719659.48899999994</v>
      </c>
      <c r="W188">
        <v>712939.98499999999</v>
      </c>
      <c r="X188">
        <v>743071.63300000003</v>
      </c>
      <c r="Y188">
        <v>761342.93299999996</v>
      </c>
      <c r="Z188">
        <v>726584.03700000001</v>
      </c>
      <c r="AA188">
        <v>699496.11699999997</v>
      </c>
      <c r="AB188">
        <v>659169.92200000002</v>
      </c>
      <c r="AC188">
        <v>672277.92099999997</v>
      </c>
      <c r="AD188">
        <v>707294.99300000002</v>
      </c>
      <c r="AE188">
        <v>659529.14199999999</v>
      </c>
      <c r="AF188">
        <v>700047.21100000001</v>
      </c>
      <c r="AG188">
        <v>709997.51599999995</v>
      </c>
      <c r="AH188">
        <v>704885.16399999999</v>
      </c>
    </row>
    <row r="189" spans="1:34" x14ac:dyDescent="0.45">
      <c r="A189" t="s">
        <v>618</v>
      </c>
      <c r="B189" t="s">
        <v>152</v>
      </c>
      <c r="C189" t="s">
        <v>616</v>
      </c>
      <c r="D189" t="s">
        <v>617</v>
      </c>
      <c r="E189" t="str" cm="1">
        <f t="array" ref="E189">IFERROR(INDEX('Eurostat-EPS Mapping'!$G$3:$G$35,MATCH('Eurostat_nrg_bal_c EU27'!B189,'Eurostat-EPS Mapping'!$E$3:$E$35,0),0),"")</f>
        <v/>
      </c>
      <c r="F189">
        <v>696763.81499999994</v>
      </c>
      <c r="G189">
        <v>822212.28500000003</v>
      </c>
      <c r="H189">
        <v>859493.87300000002</v>
      </c>
      <c r="I189">
        <v>804560.69799999997</v>
      </c>
      <c r="J189">
        <v>758863.31299999997</v>
      </c>
      <c r="K189">
        <v>773661.90099999995</v>
      </c>
      <c r="L189">
        <v>873638.98600000003</v>
      </c>
      <c r="M189">
        <v>816224.02300000004</v>
      </c>
      <c r="N189">
        <v>994334.70499999996</v>
      </c>
      <c r="O189">
        <v>845118.62100000004</v>
      </c>
      <c r="P189">
        <v>950016.41099999996</v>
      </c>
      <c r="Q189">
        <v>915345.67099999997</v>
      </c>
      <c r="R189">
        <v>853375.40899999999</v>
      </c>
      <c r="S189">
        <v>843728.02099999995</v>
      </c>
      <c r="T189">
        <v>1023441.4620000001</v>
      </c>
      <c r="U189">
        <v>986084.25300000003</v>
      </c>
      <c r="V189">
        <v>1004240.42</v>
      </c>
      <c r="W189">
        <v>786465.34400000004</v>
      </c>
      <c r="X189">
        <v>667770.522</v>
      </c>
      <c r="Y189">
        <v>679976.09</v>
      </c>
      <c r="Z189">
        <v>700705.50199999998</v>
      </c>
      <c r="AA189">
        <v>637407.88500000001</v>
      </c>
      <c r="AB189">
        <v>606622.97199999995</v>
      </c>
      <c r="AC189">
        <v>566136.50600000005</v>
      </c>
      <c r="AD189">
        <v>575813.6</v>
      </c>
      <c r="AE189">
        <v>513748.29700000002</v>
      </c>
      <c r="AF189">
        <v>497511.23</v>
      </c>
      <c r="AG189">
        <v>479938.17700000003</v>
      </c>
      <c r="AH189">
        <v>467235.52899999998</v>
      </c>
    </row>
    <row r="190" spans="1:34" x14ac:dyDescent="0.45">
      <c r="A190" t="s">
        <v>618</v>
      </c>
      <c r="B190" t="s">
        <v>188</v>
      </c>
      <c r="C190" t="s">
        <v>616</v>
      </c>
      <c r="D190" t="s">
        <v>617</v>
      </c>
      <c r="E190" t="str" cm="1">
        <f t="array" ref="E190">IFERROR(INDEX('Eurostat-EPS Mapping'!$G$3:$G$35,MATCH('Eurostat_nrg_bal_c EU27'!B190,'Eurostat-EPS Mapping'!$E$3:$E$35,0),0),"")</f>
        <v/>
      </c>
      <c r="F190">
        <v>24407431.587000001</v>
      </c>
      <c r="G190">
        <v>24709925.699000001</v>
      </c>
      <c r="H190">
        <v>24269760.473000001</v>
      </c>
      <c r="I190">
        <v>24279397.103</v>
      </c>
      <c r="J190">
        <v>23154094.756000001</v>
      </c>
      <c r="K190">
        <v>22979567.339000002</v>
      </c>
      <c r="L190">
        <v>23967964.006000001</v>
      </c>
      <c r="M190">
        <v>23986854.254000001</v>
      </c>
      <c r="N190">
        <v>24563556.954</v>
      </c>
      <c r="O190">
        <v>24767074.046999998</v>
      </c>
      <c r="P190">
        <v>26579344.618999999</v>
      </c>
      <c r="Q190">
        <v>26587474.138</v>
      </c>
      <c r="R190">
        <v>26889939.394000001</v>
      </c>
      <c r="S190">
        <v>26806551.954</v>
      </c>
      <c r="T190">
        <v>26723227.679000001</v>
      </c>
      <c r="U190">
        <v>26319312.427999999</v>
      </c>
      <c r="V190">
        <v>25944810.085000001</v>
      </c>
      <c r="W190">
        <v>26250004.778000001</v>
      </c>
      <c r="X190">
        <v>26145418.66</v>
      </c>
      <c r="Y190">
        <v>25741375.344999999</v>
      </c>
      <c r="Z190">
        <v>27024957.054000001</v>
      </c>
      <c r="AA190">
        <v>25987415.544</v>
      </c>
      <c r="AB190">
        <v>25474724.213</v>
      </c>
      <c r="AC190">
        <v>24851578.451000001</v>
      </c>
      <c r="AD190">
        <v>24911429.133000001</v>
      </c>
      <c r="AE190">
        <v>24420551.684</v>
      </c>
      <c r="AF190">
        <v>24026491.971000001</v>
      </c>
      <c r="AG190">
        <v>23798598.539000001</v>
      </c>
      <c r="AH190">
        <v>24087467.022999998</v>
      </c>
    </row>
  </sheetData>
  <autoFilter ref="A1:AH190" xr:uid="{588652F3-C2E0-43BE-ACA9-BF88E8F53FB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4732-B7CB-45F8-8E53-213CE0C312CF}">
  <dimension ref="B1:G174"/>
  <sheetViews>
    <sheetView zoomScale="85" zoomScaleNormal="85" workbookViewId="0">
      <selection activeCell="F46" sqref="F46"/>
    </sheetView>
  </sheetViews>
  <sheetFormatPr defaultRowHeight="12.75" x14ac:dyDescent="0.35"/>
  <cols>
    <col min="1" max="1" width="0.796875" style="125" customWidth="1"/>
    <col min="2" max="2" width="25" style="125" bestFit="1" customWidth="1"/>
    <col min="3" max="3" width="92.73046875" style="125" bestFit="1" customWidth="1"/>
    <col min="4" max="4" width="9.06640625" style="125"/>
    <col min="5" max="5" width="18.73046875" style="125" bestFit="1" customWidth="1"/>
    <col min="6" max="6" width="44.59765625" style="125" bestFit="1" customWidth="1"/>
    <col min="7" max="7" width="20.86328125" style="125" bestFit="1" customWidth="1"/>
    <col min="8" max="16384" width="9.06640625" style="125"/>
  </cols>
  <sheetData>
    <row r="1" spans="2:7" ht="4.1500000000000004" customHeight="1" thickBot="1" x14ac:dyDescent="0.4"/>
    <row r="2" spans="2:7" ht="13.15" x14ac:dyDescent="0.4">
      <c r="B2" s="127" t="s">
        <v>609</v>
      </c>
      <c r="C2" s="135" t="s">
        <v>610</v>
      </c>
      <c r="E2" s="127" t="s">
        <v>609</v>
      </c>
      <c r="F2" s="128" t="s">
        <v>610</v>
      </c>
      <c r="G2" s="129" t="s">
        <v>368</v>
      </c>
    </row>
    <row r="3" spans="2:7" ht="14.25" x14ac:dyDescent="0.45">
      <c r="B3" s="136" t="s">
        <v>77</v>
      </c>
      <c r="C3" s="137" t="s">
        <v>78</v>
      </c>
      <c r="E3" s="130" t="s">
        <v>81</v>
      </c>
      <c r="F3" s="49" t="s">
        <v>82</v>
      </c>
      <c r="G3" s="131" t="s">
        <v>18</v>
      </c>
    </row>
    <row r="4" spans="2:7" ht="14.25" x14ac:dyDescent="0.45">
      <c r="B4" s="136" t="s">
        <v>406</v>
      </c>
      <c r="C4" s="137" t="s">
        <v>407</v>
      </c>
      <c r="E4" s="130" t="s">
        <v>83</v>
      </c>
      <c r="F4" s="49" t="s">
        <v>38</v>
      </c>
      <c r="G4" s="131" t="s">
        <v>18</v>
      </c>
    </row>
    <row r="5" spans="2:7" ht="14.25" x14ac:dyDescent="0.45">
      <c r="B5" s="136" t="s">
        <v>79</v>
      </c>
      <c r="C5" s="137" t="s">
        <v>80</v>
      </c>
      <c r="E5" s="130" t="s">
        <v>84</v>
      </c>
      <c r="F5" s="49" t="s">
        <v>85</v>
      </c>
      <c r="G5" s="131" t="s">
        <v>18</v>
      </c>
    </row>
    <row r="6" spans="2:7" ht="14.25" x14ac:dyDescent="0.45">
      <c r="B6" s="136" t="s">
        <v>408</v>
      </c>
      <c r="C6" s="137" t="s">
        <v>409</v>
      </c>
      <c r="E6" s="130" t="s">
        <v>86</v>
      </c>
      <c r="F6" s="49" t="s">
        <v>87</v>
      </c>
      <c r="G6" s="131" t="s">
        <v>18</v>
      </c>
    </row>
    <row r="7" spans="2:7" ht="14.25" x14ac:dyDescent="0.45">
      <c r="B7" s="136" t="s">
        <v>81</v>
      </c>
      <c r="C7" s="137" t="s">
        <v>82</v>
      </c>
      <c r="E7" s="130" t="s">
        <v>88</v>
      </c>
      <c r="F7" s="49" t="s">
        <v>33</v>
      </c>
      <c r="G7" s="131" t="s">
        <v>28</v>
      </c>
    </row>
    <row r="8" spans="2:7" ht="14.25" x14ac:dyDescent="0.45">
      <c r="B8" s="136" t="s">
        <v>410</v>
      </c>
      <c r="C8" s="137" t="s">
        <v>411</v>
      </c>
      <c r="E8" s="130" t="s">
        <v>89</v>
      </c>
      <c r="F8" s="49" t="s">
        <v>90</v>
      </c>
      <c r="G8" s="131" t="s">
        <v>18</v>
      </c>
    </row>
    <row r="9" spans="2:7" ht="14.25" x14ac:dyDescent="0.45">
      <c r="B9" s="136" t="s">
        <v>83</v>
      </c>
      <c r="C9" s="137" t="s">
        <v>38</v>
      </c>
      <c r="E9" s="130" t="s">
        <v>91</v>
      </c>
      <c r="F9" s="49" t="s">
        <v>92</v>
      </c>
      <c r="G9" s="131" t="s">
        <v>18</v>
      </c>
    </row>
    <row r="10" spans="2:7" ht="14.25" x14ac:dyDescent="0.45">
      <c r="B10" s="136" t="s">
        <v>84</v>
      </c>
      <c r="C10" s="137" t="s">
        <v>85</v>
      </c>
      <c r="E10" s="130" t="s">
        <v>93</v>
      </c>
      <c r="F10" s="49" t="s">
        <v>94</v>
      </c>
      <c r="G10" s="131" t="s">
        <v>18</v>
      </c>
    </row>
    <row r="11" spans="2:7" ht="14.25" x14ac:dyDescent="0.45">
      <c r="B11" s="136" t="s">
        <v>412</v>
      </c>
      <c r="C11" s="137" t="s">
        <v>413</v>
      </c>
      <c r="E11" s="130" t="s">
        <v>95</v>
      </c>
      <c r="F11" s="49" t="s">
        <v>96</v>
      </c>
      <c r="G11" s="131" t="s">
        <v>28</v>
      </c>
    </row>
    <row r="12" spans="2:7" ht="14.25" x14ac:dyDescent="0.45">
      <c r="B12" s="136" t="s">
        <v>86</v>
      </c>
      <c r="C12" s="137" t="s">
        <v>87</v>
      </c>
      <c r="E12" s="130" t="s">
        <v>97</v>
      </c>
      <c r="F12" s="49" t="s">
        <v>98</v>
      </c>
      <c r="G12" s="131" t="s">
        <v>18</v>
      </c>
    </row>
    <row r="13" spans="2:7" ht="14.25" x14ac:dyDescent="0.45">
      <c r="B13" s="136" t="s">
        <v>88</v>
      </c>
      <c r="C13" s="137" t="s">
        <v>33</v>
      </c>
      <c r="E13" s="130" t="s">
        <v>112</v>
      </c>
      <c r="F13" s="49" t="s">
        <v>37</v>
      </c>
      <c r="G13" s="131" t="s">
        <v>11</v>
      </c>
    </row>
    <row r="14" spans="2:7" ht="14.25" x14ac:dyDescent="0.45">
      <c r="B14" s="136" t="s">
        <v>414</v>
      </c>
      <c r="C14" s="137" t="s">
        <v>415</v>
      </c>
      <c r="E14" s="130" t="s">
        <v>117</v>
      </c>
      <c r="F14" s="49" t="s">
        <v>34</v>
      </c>
      <c r="G14" s="131" t="s">
        <v>15</v>
      </c>
    </row>
    <row r="15" spans="2:7" ht="14.25" x14ac:dyDescent="0.45">
      <c r="B15" s="136" t="s">
        <v>416</v>
      </c>
      <c r="C15" s="137" t="s">
        <v>417</v>
      </c>
      <c r="E15" s="130" t="s">
        <v>126</v>
      </c>
      <c r="F15" s="49" t="s">
        <v>127</v>
      </c>
      <c r="G15" s="131" t="s">
        <v>16</v>
      </c>
    </row>
    <row r="16" spans="2:7" ht="14.25" x14ac:dyDescent="0.45">
      <c r="B16" s="136" t="s">
        <v>89</v>
      </c>
      <c r="C16" s="137" t="s">
        <v>90</v>
      </c>
      <c r="E16" s="130" t="s">
        <v>130</v>
      </c>
      <c r="F16" s="49" t="s">
        <v>131</v>
      </c>
      <c r="G16" s="131" t="s">
        <v>14</v>
      </c>
    </row>
    <row r="17" spans="2:7" ht="14.25" x14ac:dyDescent="0.45">
      <c r="B17" s="136" t="s">
        <v>91</v>
      </c>
      <c r="C17" s="137" t="s">
        <v>92</v>
      </c>
      <c r="E17" s="130" t="s">
        <v>132</v>
      </c>
      <c r="F17" s="49" t="s">
        <v>133</v>
      </c>
      <c r="G17" s="131" t="s">
        <v>13</v>
      </c>
    </row>
    <row r="18" spans="2:7" ht="14.25" x14ac:dyDescent="0.45">
      <c r="B18" s="136" t="s">
        <v>418</v>
      </c>
      <c r="C18" s="137" t="s">
        <v>419</v>
      </c>
      <c r="E18" s="130" t="s">
        <v>134</v>
      </c>
      <c r="F18" s="49" t="s">
        <v>135</v>
      </c>
      <c r="G18" s="131" t="s">
        <v>14</v>
      </c>
    </row>
    <row r="19" spans="2:7" ht="14.25" x14ac:dyDescent="0.45">
      <c r="B19" s="136" t="s">
        <v>420</v>
      </c>
      <c r="C19" s="137" t="s">
        <v>421</v>
      </c>
      <c r="E19" s="130" t="s">
        <v>136</v>
      </c>
      <c r="F19" s="49" t="s">
        <v>137</v>
      </c>
      <c r="G19" s="131" t="s">
        <v>14</v>
      </c>
    </row>
    <row r="20" spans="2:7" ht="14.25" x14ac:dyDescent="0.45">
      <c r="B20" s="136" t="s">
        <v>93</v>
      </c>
      <c r="C20" s="137" t="s">
        <v>94</v>
      </c>
      <c r="E20" s="130" t="s">
        <v>140</v>
      </c>
      <c r="F20" s="49" t="s">
        <v>141</v>
      </c>
      <c r="G20" s="131" t="s">
        <v>23</v>
      </c>
    </row>
    <row r="21" spans="2:7" ht="14.25" x14ac:dyDescent="0.45">
      <c r="B21" s="136" t="s">
        <v>95</v>
      </c>
      <c r="C21" s="137" t="s">
        <v>96</v>
      </c>
      <c r="E21" s="130" t="s">
        <v>142</v>
      </c>
      <c r="F21" s="49" t="s">
        <v>143</v>
      </c>
      <c r="G21" s="131" t="s">
        <v>29</v>
      </c>
    </row>
    <row r="22" spans="2:7" ht="14.25" x14ac:dyDescent="0.45">
      <c r="B22" s="136" t="s">
        <v>97</v>
      </c>
      <c r="C22" s="137" t="s">
        <v>98</v>
      </c>
      <c r="E22" s="130" t="s">
        <v>154</v>
      </c>
      <c r="F22" s="49" t="s">
        <v>155</v>
      </c>
      <c r="G22" s="131" t="s">
        <v>28</v>
      </c>
    </row>
    <row r="23" spans="2:7" ht="14.25" x14ac:dyDescent="0.45">
      <c r="B23" s="136" t="s">
        <v>99</v>
      </c>
      <c r="C23" s="137" t="s">
        <v>100</v>
      </c>
      <c r="E23" s="130" t="s">
        <v>160</v>
      </c>
      <c r="F23" s="49" t="s">
        <v>161</v>
      </c>
      <c r="G23" s="131" t="s">
        <v>12</v>
      </c>
    </row>
    <row r="24" spans="2:7" ht="14.25" x14ac:dyDescent="0.45">
      <c r="B24" s="136" t="s">
        <v>101</v>
      </c>
      <c r="C24" s="137" t="s">
        <v>102</v>
      </c>
      <c r="E24" s="130" t="s">
        <v>162</v>
      </c>
      <c r="F24" s="49" t="s">
        <v>163</v>
      </c>
      <c r="G24" s="131" t="s">
        <v>12</v>
      </c>
    </row>
    <row r="25" spans="2:7" ht="14.25" x14ac:dyDescent="0.45">
      <c r="B25" s="136" t="s">
        <v>103</v>
      </c>
      <c r="C25" s="137" t="s">
        <v>104</v>
      </c>
      <c r="E25" s="130" t="s">
        <v>164</v>
      </c>
      <c r="F25" s="49" t="s">
        <v>165</v>
      </c>
      <c r="G25" s="131" t="s">
        <v>24</v>
      </c>
    </row>
    <row r="26" spans="2:7" ht="14.25" x14ac:dyDescent="0.45">
      <c r="B26" s="136" t="s">
        <v>422</v>
      </c>
      <c r="C26" s="137" t="s">
        <v>423</v>
      </c>
      <c r="E26" s="130" t="s">
        <v>166</v>
      </c>
      <c r="F26" s="49" t="s">
        <v>167</v>
      </c>
      <c r="G26" s="131" t="s">
        <v>24</v>
      </c>
    </row>
    <row r="27" spans="2:7" ht="14.25" x14ac:dyDescent="0.45">
      <c r="B27" s="136" t="s">
        <v>105</v>
      </c>
      <c r="C27" s="137" t="s">
        <v>106</v>
      </c>
      <c r="E27" s="130" t="s">
        <v>168</v>
      </c>
      <c r="F27" s="49" t="s">
        <v>169</v>
      </c>
      <c r="G27" s="131" t="s">
        <v>25</v>
      </c>
    </row>
    <row r="28" spans="2:7" ht="14.25" x14ac:dyDescent="0.45">
      <c r="B28" s="136" t="s">
        <v>424</v>
      </c>
      <c r="C28" s="137" t="s">
        <v>425</v>
      </c>
      <c r="E28" s="130" t="s">
        <v>170</v>
      </c>
      <c r="F28" s="49" t="s">
        <v>171</v>
      </c>
      <c r="G28" s="131" t="s">
        <v>25</v>
      </c>
    </row>
    <row r="29" spans="2:7" ht="14.25" x14ac:dyDescent="0.45">
      <c r="B29" s="136" t="s">
        <v>107</v>
      </c>
      <c r="C29" s="137" t="s">
        <v>108</v>
      </c>
      <c r="E29" s="130" t="s">
        <v>172</v>
      </c>
      <c r="F29" s="49" t="s">
        <v>173</v>
      </c>
      <c r="G29" s="131" t="s">
        <v>12</v>
      </c>
    </row>
    <row r="30" spans="2:7" ht="14.25" x14ac:dyDescent="0.45">
      <c r="B30" s="136" t="s">
        <v>426</v>
      </c>
      <c r="C30" s="137" t="s">
        <v>427</v>
      </c>
      <c r="E30" s="130" t="s">
        <v>176</v>
      </c>
      <c r="F30" s="49" t="s">
        <v>177</v>
      </c>
      <c r="G30" s="131" t="s">
        <v>12</v>
      </c>
    </row>
    <row r="31" spans="2:7" ht="14.25" x14ac:dyDescent="0.45">
      <c r="B31" s="136" t="s">
        <v>428</v>
      </c>
      <c r="C31" s="137" t="s">
        <v>429</v>
      </c>
      <c r="E31" s="130" t="s">
        <v>178</v>
      </c>
      <c r="F31" s="49" t="s">
        <v>179</v>
      </c>
      <c r="G31" s="131" t="s">
        <v>12</v>
      </c>
    </row>
    <row r="32" spans="2:7" ht="14.25" x14ac:dyDescent="0.45">
      <c r="B32" s="136" t="s">
        <v>430</v>
      </c>
      <c r="C32" s="137" t="s">
        <v>431</v>
      </c>
      <c r="E32" s="130" t="s">
        <v>192</v>
      </c>
      <c r="F32" s="49" t="s">
        <v>193</v>
      </c>
      <c r="G32" s="131" t="s">
        <v>30</v>
      </c>
    </row>
    <row r="33" spans="2:7" ht="14.25" x14ac:dyDescent="0.45">
      <c r="B33" s="136" t="s">
        <v>432</v>
      </c>
      <c r="C33" s="137" t="s">
        <v>433</v>
      </c>
      <c r="E33" s="130" t="s">
        <v>194</v>
      </c>
      <c r="F33" s="49" t="s">
        <v>195</v>
      </c>
      <c r="G33" s="131" t="s">
        <v>30</v>
      </c>
    </row>
    <row r="34" spans="2:7" ht="14.25" x14ac:dyDescent="0.45">
      <c r="B34" s="136" t="s">
        <v>434</v>
      </c>
      <c r="C34" s="137" t="s">
        <v>435</v>
      </c>
      <c r="E34" s="130" t="s">
        <v>81</v>
      </c>
      <c r="F34" s="49" t="s">
        <v>82</v>
      </c>
      <c r="G34" s="131" t="s">
        <v>18</v>
      </c>
    </row>
    <row r="35" spans="2:7" ht="14.65" thickBot="1" x14ac:dyDescent="0.5">
      <c r="B35" s="136" t="s">
        <v>109</v>
      </c>
      <c r="C35" s="137" t="s">
        <v>110</v>
      </c>
      <c r="E35" s="132" t="s">
        <v>200</v>
      </c>
      <c r="F35" s="133" t="s">
        <v>201</v>
      </c>
      <c r="G35" s="134" t="s">
        <v>19</v>
      </c>
    </row>
    <row r="36" spans="2:7" x14ac:dyDescent="0.35">
      <c r="B36" s="136" t="s">
        <v>436</v>
      </c>
      <c r="C36" s="137" t="s">
        <v>437</v>
      </c>
    </row>
    <row r="37" spans="2:7" x14ac:dyDescent="0.35">
      <c r="B37" s="136" t="s">
        <v>112</v>
      </c>
      <c r="C37" s="137" t="s">
        <v>37</v>
      </c>
    </row>
    <row r="38" spans="2:7" x14ac:dyDescent="0.35">
      <c r="B38" s="136" t="s">
        <v>438</v>
      </c>
      <c r="C38" s="137" t="s">
        <v>439</v>
      </c>
    </row>
    <row r="39" spans="2:7" x14ac:dyDescent="0.35">
      <c r="B39" s="136" t="s">
        <v>440</v>
      </c>
      <c r="C39" s="137" t="s">
        <v>441</v>
      </c>
    </row>
    <row r="40" spans="2:7" x14ac:dyDescent="0.35">
      <c r="B40" s="136" t="s">
        <v>442</v>
      </c>
      <c r="C40" s="137" t="s">
        <v>443</v>
      </c>
    </row>
    <row r="41" spans="2:7" x14ac:dyDescent="0.35">
      <c r="B41" s="136" t="s">
        <v>113</v>
      </c>
      <c r="C41" s="137" t="s">
        <v>114</v>
      </c>
    </row>
    <row r="42" spans="2:7" x14ac:dyDescent="0.35">
      <c r="B42" s="136" t="s">
        <v>444</v>
      </c>
      <c r="C42" s="137" t="s">
        <v>445</v>
      </c>
    </row>
    <row r="43" spans="2:7" x14ac:dyDescent="0.35">
      <c r="B43" s="136" t="s">
        <v>200</v>
      </c>
      <c r="C43" s="137" t="s">
        <v>201</v>
      </c>
    </row>
    <row r="44" spans="2:7" x14ac:dyDescent="0.35">
      <c r="B44" s="136" t="s">
        <v>446</v>
      </c>
      <c r="C44" s="137" t="s">
        <v>447</v>
      </c>
    </row>
    <row r="45" spans="2:7" x14ac:dyDescent="0.35">
      <c r="B45" s="136" t="s">
        <v>448</v>
      </c>
      <c r="C45" s="137" t="s">
        <v>449</v>
      </c>
    </row>
    <row r="46" spans="2:7" x14ac:dyDescent="0.35">
      <c r="B46" s="136" t="s">
        <v>450</v>
      </c>
      <c r="C46" s="137" t="s">
        <v>451</v>
      </c>
    </row>
    <row r="47" spans="2:7" x14ac:dyDescent="0.35">
      <c r="B47" s="136" t="s">
        <v>452</v>
      </c>
      <c r="C47" s="137" t="s">
        <v>453</v>
      </c>
    </row>
    <row r="48" spans="2:7" x14ac:dyDescent="0.35">
      <c r="B48" s="136" t="s">
        <v>454</v>
      </c>
      <c r="C48" s="137" t="s">
        <v>455</v>
      </c>
    </row>
    <row r="49" spans="2:3" x14ac:dyDescent="0.35">
      <c r="B49" s="136" t="s">
        <v>456</v>
      </c>
      <c r="C49" s="137" t="s">
        <v>457</v>
      </c>
    </row>
    <row r="50" spans="2:3" x14ac:dyDescent="0.35">
      <c r="B50" s="136" t="s">
        <v>115</v>
      </c>
      <c r="C50" s="137" t="s">
        <v>116</v>
      </c>
    </row>
    <row r="51" spans="2:3" x14ac:dyDescent="0.35">
      <c r="B51" s="136" t="s">
        <v>458</v>
      </c>
      <c r="C51" s="137" t="s">
        <v>459</v>
      </c>
    </row>
    <row r="52" spans="2:3" x14ac:dyDescent="0.35">
      <c r="B52" s="136" t="s">
        <v>117</v>
      </c>
      <c r="C52" s="137" t="s">
        <v>34</v>
      </c>
    </row>
    <row r="53" spans="2:3" x14ac:dyDescent="0.35">
      <c r="B53" s="136" t="s">
        <v>460</v>
      </c>
      <c r="C53" s="137" t="s">
        <v>461</v>
      </c>
    </row>
    <row r="54" spans="2:3" x14ac:dyDescent="0.35">
      <c r="B54" s="136" t="s">
        <v>462</v>
      </c>
      <c r="C54" s="137" t="s">
        <v>463</v>
      </c>
    </row>
    <row r="55" spans="2:3" x14ac:dyDescent="0.35">
      <c r="B55" s="136" t="s">
        <v>464</v>
      </c>
      <c r="C55" s="137" t="s">
        <v>465</v>
      </c>
    </row>
    <row r="56" spans="2:3" x14ac:dyDescent="0.35">
      <c r="B56" s="136" t="s">
        <v>118</v>
      </c>
      <c r="C56" s="137" t="s">
        <v>36</v>
      </c>
    </row>
    <row r="57" spans="2:3" x14ac:dyDescent="0.35">
      <c r="B57" s="136" t="s">
        <v>466</v>
      </c>
      <c r="C57" s="137" t="s">
        <v>467</v>
      </c>
    </row>
    <row r="58" spans="2:3" x14ac:dyDescent="0.35">
      <c r="B58" s="136" t="s">
        <v>119</v>
      </c>
      <c r="C58" s="137" t="s">
        <v>120</v>
      </c>
    </row>
    <row r="59" spans="2:3" x14ac:dyDescent="0.35">
      <c r="B59" s="136" t="s">
        <v>468</v>
      </c>
      <c r="C59" s="137" t="s">
        <v>469</v>
      </c>
    </row>
    <row r="60" spans="2:3" x14ac:dyDescent="0.35">
      <c r="B60" s="136" t="s">
        <v>121</v>
      </c>
      <c r="C60" s="137" t="s">
        <v>122</v>
      </c>
    </row>
    <row r="61" spans="2:3" x14ac:dyDescent="0.35">
      <c r="B61" s="136" t="s">
        <v>470</v>
      </c>
      <c r="C61" s="137" t="s">
        <v>471</v>
      </c>
    </row>
    <row r="62" spans="2:3" x14ac:dyDescent="0.35">
      <c r="B62" s="136" t="s">
        <v>123</v>
      </c>
      <c r="C62" s="137" t="s">
        <v>124</v>
      </c>
    </row>
    <row r="63" spans="2:3" x14ac:dyDescent="0.35">
      <c r="B63" s="136" t="s">
        <v>472</v>
      </c>
      <c r="C63" s="137" t="s">
        <v>473</v>
      </c>
    </row>
    <row r="64" spans="2:3" x14ac:dyDescent="0.35">
      <c r="B64" s="136" t="s">
        <v>474</v>
      </c>
      <c r="C64" s="137" t="s">
        <v>475</v>
      </c>
    </row>
    <row r="65" spans="2:3" x14ac:dyDescent="0.35">
      <c r="B65" s="136" t="s">
        <v>476</v>
      </c>
      <c r="C65" s="137" t="s">
        <v>477</v>
      </c>
    </row>
    <row r="66" spans="2:3" x14ac:dyDescent="0.35">
      <c r="B66" s="136" t="s">
        <v>125</v>
      </c>
      <c r="C66" s="137" t="s">
        <v>6</v>
      </c>
    </row>
    <row r="67" spans="2:3" x14ac:dyDescent="0.35">
      <c r="B67" s="136" t="s">
        <v>126</v>
      </c>
      <c r="C67" s="137" t="s">
        <v>127</v>
      </c>
    </row>
    <row r="68" spans="2:3" x14ac:dyDescent="0.35">
      <c r="B68" s="136" t="s">
        <v>128</v>
      </c>
      <c r="C68" s="137" t="s">
        <v>129</v>
      </c>
    </row>
    <row r="69" spans="2:3" x14ac:dyDescent="0.35">
      <c r="B69" s="136" t="s">
        <v>478</v>
      </c>
      <c r="C69" s="137" t="s">
        <v>479</v>
      </c>
    </row>
    <row r="70" spans="2:3" x14ac:dyDescent="0.35">
      <c r="B70" s="136" t="s">
        <v>130</v>
      </c>
      <c r="C70" s="137" t="s">
        <v>131</v>
      </c>
    </row>
    <row r="71" spans="2:3" x14ac:dyDescent="0.35">
      <c r="B71" s="136" t="s">
        <v>480</v>
      </c>
      <c r="C71" s="137" t="s">
        <v>481</v>
      </c>
    </row>
    <row r="72" spans="2:3" x14ac:dyDescent="0.35">
      <c r="B72" s="136" t="s">
        <v>132</v>
      </c>
      <c r="C72" s="137" t="s">
        <v>133</v>
      </c>
    </row>
    <row r="73" spans="2:3" x14ac:dyDescent="0.35">
      <c r="B73" s="136" t="s">
        <v>134</v>
      </c>
      <c r="C73" s="137" t="s">
        <v>135</v>
      </c>
    </row>
    <row r="74" spans="2:3" x14ac:dyDescent="0.35">
      <c r="B74" s="136" t="s">
        <v>482</v>
      </c>
      <c r="C74" s="137" t="s">
        <v>483</v>
      </c>
    </row>
    <row r="75" spans="2:3" x14ac:dyDescent="0.35">
      <c r="B75" s="136" t="s">
        <v>484</v>
      </c>
      <c r="C75" s="137" t="s">
        <v>485</v>
      </c>
    </row>
    <row r="76" spans="2:3" x14ac:dyDescent="0.35">
      <c r="B76" s="136" t="s">
        <v>136</v>
      </c>
      <c r="C76" s="137" t="s">
        <v>137</v>
      </c>
    </row>
    <row r="77" spans="2:3" x14ac:dyDescent="0.35">
      <c r="B77" s="136" t="s">
        <v>138</v>
      </c>
      <c r="C77" s="137" t="s">
        <v>139</v>
      </c>
    </row>
    <row r="78" spans="2:3" x14ac:dyDescent="0.35">
      <c r="B78" s="136" t="s">
        <v>486</v>
      </c>
      <c r="C78" s="137" t="s">
        <v>487</v>
      </c>
    </row>
    <row r="79" spans="2:3" x14ac:dyDescent="0.35">
      <c r="B79" s="136" t="s">
        <v>488</v>
      </c>
      <c r="C79" s="137" t="s">
        <v>489</v>
      </c>
    </row>
    <row r="80" spans="2:3" x14ac:dyDescent="0.35">
      <c r="B80" s="136" t="s">
        <v>490</v>
      </c>
      <c r="C80" s="137" t="s">
        <v>491</v>
      </c>
    </row>
    <row r="81" spans="2:3" x14ac:dyDescent="0.35">
      <c r="B81" s="136" t="s">
        <v>492</v>
      </c>
      <c r="C81" s="137" t="s">
        <v>493</v>
      </c>
    </row>
    <row r="82" spans="2:3" x14ac:dyDescent="0.35">
      <c r="B82" s="136" t="s">
        <v>140</v>
      </c>
      <c r="C82" s="137" t="s">
        <v>141</v>
      </c>
    </row>
    <row r="83" spans="2:3" x14ac:dyDescent="0.35">
      <c r="B83" s="136" t="s">
        <v>494</v>
      </c>
      <c r="C83" s="137" t="s">
        <v>495</v>
      </c>
    </row>
    <row r="84" spans="2:3" x14ac:dyDescent="0.35">
      <c r="B84" s="136" t="s">
        <v>142</v>
      </c>
      <c r="C84" s="137" t="s">
        <v>143</v>
      </c>
    </row>
    <row r="85" spans="2:3" x14ac:dyDescent="0.35">
      <c r="B85" s="136" t="s">
        <v>496</v>
      </c>
      <c r="C85" s="137" t="s">
        <v>497</v>
      </c>
    </row>
    <row r="86" spans="2:3" x14ac:dyDescent="0.35">
      <c r="B86" s="136" t="s">
        <v>498</v>
      </c>
      <c r="C86" s="137" t="s">
        <v>499</v>
      </c>
    </row>
    <row r="87" spans="2:3" x14ac:dyDescent="0.35">
      <c r="B87" s="136" t="s">
        <v>500</v>
      </c>
      <c r="C87" s="137" t="s">
        <v>501</v>
      </c>
    </row>
    <row r="88" spans="2:3" x14ac:dyDescent="0.35">
      <c r="B88" s="136" t="s">
        <v>144</v>
      </c>
      <c r="C88" s="137" t="s">
        <v>145</v>
      </c>
    </row>
    <row r="89" spans="2:3" x14ac:dyDescent="0.35">
      <c r="B89" s="136" t="s">
        <v>146</v>
      </c>
      <c r="C89" s="137" t="s">
        <v>9</v>
      </c>
    </row>
    <row r="90" spans="2:3" x14ac:dyDescent="0.35">
      <c r="B90" s="136" t="s">
        <v>147</v>
      </c>
      <c r="C90" s="137" t="s">
        <v>148</v>
      </c>
    </row>
    <row r="91" spans="2:3" x14ac:dyDescent="0.35">
      <c r="B91" s="136" t="s">
        <v>149</v>
      </c>
      <c r="C91" s="137" t="s">
        <v>150</v>
      </c>
    </row>
    <row r="92" spans="2:3" x14ac:dyDescent="0.35">
      <c r="B92" s="136" t="s">
        <v>151</v>
      </c>
      <c r="C92" s="137" t="s">
        <v>35</v>
      </c>
    </row>
    <row r="93" spans="2:3" x14ac:dyDescent="0.35">
      <c r="B93" s="136" t="s">
        <v>152</v>
      </c>
      <c r="C93" s="137" t="s">
        <v>153</v>
      </c>
    </row>
    <row r="94" spans="2:3" x14ac:dyDescent="0.35">
      <c r="B94" s="136" t="s">
        <v>154</v>
      </c>
      <c r="C94" s="137" t="s">
        <v>155</v>
      </c>
    </row>
    <row r="95" spans="2:3" x14ac:dyDescent="0.35">
      <c r="B95" s="136" t="s">
        <v>156</v>
      </c>
      <c r="C95" s="137" t="s">
        <v>157</v>
      </c>
    </row>
    <row r="96" spans="2:3" x14ac:dyDescent="0.35">
      <c r="B96" s="136" t="s">
        <v>502</v>
      </c>
      <c r="C96" s="137" t="s">
        <v>503</v>
      </c>
    </row>
    <row r="97" spans="2:3" x14ac:dyDescent="0.35">
      <c r="B97" s="136" t="s">
        <v>504</v>
      </c>
      <c r="C97" s="137" t="s">
        <v>505</v>
      </c>
    </row>
    <row r="98" spans="2:3" x14ac:dyDescent="0.35">
      <c r="B98" s="136" t="s">
        <v>158</v>
      </c>
      <c r="C98" s="137" t="s">
        <v>159</v>
      </c>
    </row>
    <row r="99" spans="2:3" x14ac:dyDescent="0.35">
      <c r="B99" s="136" t="s">
        <v>506</v>
      </c>
      <c r="C99" s="137" t="s">
        <v>507</v>
      </c>
    </row>
    <row r="100" spans="2:3" x14ac:dyDescent="0.35">
      <c r="B100" s="136" t="s">
        <v>508</v>
      </c>
      <c r="C100" s="137" t="s">
        <v>509</v>
      </c>
    </row>
    <row r="101" spans="2:3" x14ac:dyDescent="0.35">
      <c r="B101" s="136" t="s">
        <v>510</v>
      </c>
      <c r="C101" s="137" t="s">
        <v>511</v>
      </c>
    </row>
    <row r="102" spans="2:3" x14ac:dyDescent="0.35">
      <c r="B102" s="136" t="s">
        <v>512</v>
      </c>
      <c r="C102" s="137" t="s">
        <v>513</v>
      </c>
    </row>
    <row r="103" spans="2:3" x14ac:dyDescent="0.35">
      <c r="B103" s="136" t="s">
        <v>514</v>
      </c>
      <c r="C103" s="137" t="s">
        <v>515</v>
      </c>
    </row>
    <row r="104" spans="2:3" x14ac:dyDescent="0.35">
      <c r="B104" s="136" t="s">
        <v>516</v>
      </c>
      <c r="C104" s="137" t="s">
        <v>517</v>
      </c>
    </row>
    <row r="105" spans="2:3" x14ac:dyDescent="0.35">
      <c r="B105" s="136" t="s">
        <v>518</v>
      </c>
      <c r="C105" s="137" t="s">
        <v>519</v>
      </c>
    </row>
    <row r="106" spans="2:3" x14ac:dyDescent="0.35">
      <c r="B106" s="136" t="s">
        <v>160</v>
      </c>
      <c r="C106" s="137" t="s">
        <v>161</v>
      </c>
    </row>
    <row r="107" spans="2:3" x14ac:dyDescent="0.35">
      <c r="B107" s="136" t="s">
        <v>520</v>
      </c>
      <c r="C107" s="137" t="s">
        <v>521</v>
      </c>
    </row>
    <row r="108" spans="2:3" x14ac:dyDescent="0.35">
      <c r="B108" s="136" t="s">
        <v>522</v>
      </c>
      <c r="C108" s="137" t="s">
        <v>523</v>
      </c>
    </row>
    <row r="109" spans="2:3" x14ac:dyDescent="0.35">
      <c r="B109" s="136" t="s">
        <v>524</v>
      </c>
      <c r="C109" s="137" t="s">
        <v>525</v>
      </c>
    </row>
    <row r="110" spans="2:3" x14ac:dyDescent="0.35">
      <c r="B110" s="136" t="s">
        <v>526</v>
      </c>
      <c r="C110" s="137" t="s">
        <v>527</v>
      </c>
    </row>
    <row r="111" spans="2:3" x14ac:dyDescent="0.35">
      <c r="B111" s="136" t="s">
        <v>528</v>
      </c>
      <c r="C111" s="137" t="s">
        <v>529</v>
      </c>
    </row>
    <row r="112" spans="2:3" x14ac:dyDescent="0.35">
      <c r="B112" s="136" t="s">
        <v>530</v>
      </c>
      <c r="C112" s="137" t="s">
        <v>531</v>
      </c>
    </row>
    <row r="113" spans="2:3" x14ac:dyDescent="0.35">
      <c r="B113" s="136" t="s">
        <v>162</v>
      </c>
      <c r="C113" s="137" t="s">
        <v>163</v>
      </c>
    </row>
    <row r="114" spans="2:3" x14ac:dyDescent="0.35">
      <c r="B114" s="136" t="s">
        <v>532</v>
      </c>
      <c r="C114" s="137" t="s">
        <v>342</v>
      </c>
    </row>
    <row r="115" spans="2:3" x14ac:dyDescent="0.35">
      <c r="B115" s="136" t="s">
        <v>533</v>
      </c>
      <c r="C115" s="137" t="s">
        <v>344</v>
      </c>
    </row>
    <row r="116" spans="2:3" x14ac:dyDescent="0.35">
      <c r="B116" s="136" t="s">
        <v>164</v>
      </c>
      <c r="C116" s="137" t="s">
        <v>165</v>
      </c>
    </row>
    <row r="117" spans="2:3" x14ac:dyDescent="0.35">
      <c r="B117" s="136" t="s">
        <v>534</v>
      </c>
      <c r="C117" s="137" t="s">
        <v>535</v>
      </c>
    </row>
    <row r="118" spans="2:3" x14ac:dyDescent="0.35">
      <c r="B118" s="136" t="s">
        <v>166</v>
      </c>
      <c r="C118" s="137" t="s">
        <v>167</v>
      </c>
    </row>
    <row r="119" spans="2:3" x14ac:dyDescent="0.35">
      <c r="B119" s="136" t="s">
        <v>536</v>
      </c>
      <c r="C119" s="137" t="s">
        <v>346</v>
      </c>
    </row>
    <row r="120" spans="2:3" x14ac:dyDescent="0.35">
      <c r="B120" s="136" t="s">
        <v>168</v>
      </c>
      <c r="C120" s="137" t="s">
        <v>169</v>
      </c>
    </row>
    <row r="121" spans="2:3" x14ac:dyDescent="0.35">
      <c r="B121" s="136" t="s">
        <v>170</v>
      </c>
      <c r="C121" s="137" t="s">
        <v>171</v>
      </c>
    </row>
    <row r="122" spans="2:3" x14ac:dyDescent="0.35">
      <c r="B122" s="136" t="s">
        <v>537</v>
      </c>
      <c r="C122" s="137" t="s">
        <v>348</v>
      </c>
    </row>
    <row r="123" spans="2:3" x14ac:dyDescent="0.35">
      <c r="B123" s="136" t="s">
        <v>172</v>
      </c>
      <c r="C123" s="137" t="s">
        <v>173</v>
      </c>
    </row>
    <row r="124" spans="2:3" x14ac:dyDescent="0.35">
      <c r="B124" s="136" t="s">
        <v>174</v>
      </c>
      <c r="C124" s="137" t="s">
        <v>175</v>
      </c>
    </row>
    <row r="125" spans="2:3" x14ac:dyDescent="0.35">
      <c r="B125" s="136" t="s">
        <v>176</v>
      </c>
      <c r="C125" s="137" t="s">
        <v>177</v>
      </c>
    </row>
    <row r="126" spans="2:3" x14ac:dyDescent="0.35">
      <c r="B126" s="136" t="s">
        <v>178</v>
      </c>
      <c r="C126" s="137" t="s">
        <v>179</v>
      </c>
    </row>
    <row r="127" spans="2:3" x14ac:dyDescent="0.35">
      <c r="B127" s="136" t="s">
        <v>538</v>
      </c>
      <c r="C127" s="137" t="s">
        <v>539</v>
      </c>
    </row>
    <row r="128" spans="2:3" x14ac:dyDescent="0.35">
      <c r="B128" s="136" t="s">
        <v>540</v>
      </c>
      <c r="C128" s="137" t="s">
        <v>541</v>
      </c>
    </row>
    <row r="129" spans="2:3" x14ac:dyDescent="0.35">
      <c r="B129" s="136" t="s">
        <v>542</v>
      </c>
      <c r="C129" s="137" t="s">
        <v>543</v>
      </c>
    </row>
    <row r="130" spans="2:3" x14ac:dyDescent="0.35">
      <c r="B130" s="136" t="s">
        <v>544</v>
      </c>
      <c r="C130" s="137" t="s">
        <v>545</v>
      </c>
    </row>
    <row r="131" spans="2:3" x14ac:dyDescent="0.35">
      <c r="B131" s="136" t="s">
        <v>546</v>
      </c>
      <c r="C131" s="137" t="s">
        <v>547</v>
      </c>
    </row>
    <row r="132" spans="2:3" x14ac:dyDescent="0.35">
      <c r="B132" s="136" t="s">
        <v>548</v>
      </c>
      <c r="C132" s="137" t="s">
        <v>549</v>
      </c>
    </row>
    <row r="133" spans="2:3" x14ac:dyDescent="0.35">
      <c r="B133" s="136" t="s">
        <v>180</v>
      </c>
      <c r="C133" s="137" t="s">
        <v>181</v>
      </c>
    </row>
    <row r="134" spans="2:3" x14ac:dyDescent="0.35">
      <c r="B134" s="136" t="s">
        <v>202</v>
      </c>
      <c r="C134" s="137" t="s">
        <v>203</v>
      </c>
    </row>
    <row r="135" spans="2:3" x14ac:dyDescent="0.35">
      <c r="B135" s="136" t="s">
        <v>550</v>
      </c>
      <c r="C135" s="137" t="s">
        <v>551</v>
      </c>
    </row>
    <row r="136" spans="2:3" x14ac:dyDescent="0.35">
      <c r="B136" s="136" t="s">
        <v>552</v>
      </c>
      <c r="C136" s="137" t="s">
        <v>553</v>
      </c>
    </row>
    <row r="137" spans="2:3" x14ac:dyDescent="0.35">
      <c r="B137" s="136" t="s">
        <v>554</v>
      </c>
      <c r="C137" s="137" t="s">
        <v>555</v>
      </c>
    </row>
    <row r="138" spans="2:3" x14ac:dyDescent="0.35">
      <c r="B138" s="136" t="s">
        <v>556</v>
      </c>
      <c r="C138" s="137" t="s">
        <v>557</v>
      </c>
    </row>
    <row r="139" spans="2:3" x14ac:dyDescent="0.35">
      <c r="B139" s="136" t="s">
        <v>558</v>
      </c>
      <c r="C139" s="137" t="s">
        <v>559</v>
      </c>
    </row>
    <row r="140" spans="2:3" x14ac:dyDescent="0.35">
      <c r="B140" s="136" t="s">
        <v>182</v>
      </c>
      <c r="C140" s="137" t="s">
        <v>183</v>
      </c>
    </row>
    <row r="141" spans="2:3" x14ac:dyDescent="0.35">
      <c r="B141" s="136" t="s">
        <v>204</v>
      </c>
      <c r="C141" s="137" t="s">
        <v>205</v>
      </c>
    </row>
    <row r="142" spans="2:3" x14ac:dyDescent="0.35">
      <c r="B142" s="136" t="s">
        <v>560</v>
      </c>
      <c r="C142" s="137" t="s">
        <v>561</v>
      </c>
    </row>
    <row r="143" spans="2:3" x14ac:dyDescent="0.35">
      <c r="B143" s="136" t="s">
        <v>562</v>
      </c>
      <c r="C143" s="137" t="s">
        <v>563</v>
      </c>
    </row>
    <row r="144" spans="2:3" x14ac:dyDescent="0.35">
      <c r="B144" s="136" t="s">
        <v>564</v>
      </c>
      <c r="C144" s="137" t="s">
        <v>565</v>
      </c>
    </row>
    <row r="145" spans="2:3" x14ac:dyDescent="0.35">
      <c r="B145" s="136" t="s">
        <v>184</v>
      </c>
      <c r="C145" s="137" t="s">
        <v>185</v>
      </c>
    </row>
    <row r="146" spans="2:3" x14ac:dyDescent="0.35">
      <c r="B146" s="136" t="s">
        <v>206</v>
      </c>
      <c r="C146" s="137" t="s">
        <v>207</v>
      </c>
    </row>
    <row r="147" spans="2:3" x14ac:dyDescent="0.35">
      <c r="B147" s="136" t="s">
        <v>566</v>
      </c>
      <c r="C147" s="137" t="s">
        <v>567</v>
      </c>
    </row>
    <row r="148" spans="2:3" x14ac:dyDescent="0.35">
      <c r="B148" s="136" t="s">
        <v>568</v>
      </c>
      <c r="C148" s="137" t="s">
        <v>569</v>
      </c>
    </row>
    <row r="149" spans="2:3" x14ac:dyDescent="0.35">
      <c r="B149" s="136" t="s">
        <v>570</v>
      </c>
      <c r="C149" s="137" t="s">
        <v>571</v>
      </c>
    </row>
    <row r="150" spans="2:3" x14ac:dyDescent="0.35">
      <c r="B150" s="136" t="s">
        <v>572</v>
      </c>
      <c r="C150" s="137" t="s">
        <v>573</v>
      </c>
    </row>
    <row r="151" spans="2:3" x14ac:dyDescent="0.35">
      <c r="B151" s="136" t="s">
        <v>208</v>
      </c>
      <c r="C151" s="137" t="s">
        <v>209</v>
      </c>
    </row>
    <row r="152" spans="2:3" x14ac:dyDescent="0.35">
      <c r="B152" s="136" t="s">
        <v>574</v>
      </c>
      <c r="C152" s="137" t="s">
        <v>575</v>
      </c>
    </row>
    <row r="153" spans="2:3" x14ac:dyDescent="0.35">
      <c r="B153" s="136" t="s">
        <v>210</v>
      </c>
      <c r="C153" s="137" t="s">
        <v>211</v>
      </c>
    </row>
    <row r="154" spans="2:3" x14ac:dyDescent="0.35">
      <c r="B154" s="136" t="s">
        <v>576</v>
      </c>
      <c r="C154" s="137" t="s">
        <v>577</v>
      </c>
    </row>
    <row r="155" spans="2:3" x14ac:dyDescent="0.35">
      <c r="B155" s="136" t="s">
        <v>186</v>
      </c>
      <c r="C155" s="137" t="s">
        <v>187</v>
      </c>
    </row>
    <row r="156" spans="2:3" x14ac:dyDescent="0.35">
      <c r="B156" s="136" t="s">
        <v>578</v>
      </c>
      <c r="C156" s="137" t="s">
        <v>579</v>
      </c>
    </row>
    <row r="157" spans="2:3" x14ac:dyDescent="0.35">
      <c r="B157" s="136" t="s">
        <v>580</v>
      </c>
      <c r="C157" s="137" t="s">
        <v>581</v>
      </c>
    </row>
    <row r="158" spans="2:3" x14ac:dyDescent="0.35">
      <c r="B158" s="136" t="s">
        <v>582</v>
      </c>
      <c r="C158" s="137" t="s">
        <v>583</v>
      </c>
    </row>
    <row r="159" spans="2:3" x14ac:dyDescent="0.35">
      <c r="B159" s="136" t="s">
        <v>188</v>
      </c>
      <c r="C159" s="137" t="s">
        <v>189</v>
      </c>
    </row>
    <row r="160" spans="2:3" x14ac:dyDescent="0.35">
      <c r="B160" s="136" t="s">
        <v>584</v>
      </c>
      <c r="C160" s="137" t="s">
        <v>585</v>
      </c>
    </row>
    <row r="161" spans="2:3" x14ac:dyDescent="0.35">
      <c r="B161" s="136" t="s">
        <v>586</v>
      </c>
      <c r="C161" s="137" t="s">
        <v>587</v>
      </c>
    </row>
    <row r="162" spans="2:3" x14ac:dyDescent="0.35">
      <c r="B162" s="136" t="s">
        <v>190</v>
      </c>
      <c r="C162" s="137" t="s">
        <v>191</v>
      </c>
    </row>
    <row r="163" spans="2:3" x14ac:dyDescent="0.35">
      <c r="B163" s="136" t="s">
        <v>192</v>
      </c>
      <c r="C163" s="137" t="s">
        <v>193</v>
      </c>
    </row>
    <row r="164" spans="2:3" x14ac:dyDescent="0.35">
      <c r="B164" s="136" t="s">
        <v>588</v>
      </c>
      <c r="C164" s="137" t="s">
        <v>589</v>
      </c>
    </row>
    <row r="165" spans="2:3" x14ac:dyDescent="0.35">
      <c r="B165" s="136" t="s">
        <v>590</v>
      </c>
      <c r="C165" s="137" t="s">
        <v>591</v>
      </c>
    </row>
    <row r="166" spans="2:3" x14ac:dyDescent="0.35">
      <c r="B166" s="136" t="s">
        <v>592</v>
      </c>
      <c r="C166" s="137" t="s">
        <v>593</v>
      </c>
    </row>
    <row r="167" spans="2:3" x14ac:dyDescent="0.35">
      <c r="B167" s="136" t="s">
        <v>194</v>
      </c>
      <c r="C167" s="137" t="s">
        <v>195</v>
      </c>
    </row>
    <row r="168" spans="2:3" x14ac:dyDescent="0.35">
      <c r="B168" s="136" t="s">
        <v>594</v>
      </c>
      <c r="C168" s="137" t="s">
        <v>595</v>
      </c>
    </row>
    <row r="169" spans="2:3" x14ac:dyDescent="0.35">
      <c r="B169" s="136" t="s">
        <v>196</v>
      </c>
      <c r="C169" s="137" t="s">
        <v>197</v>
      </c>
    </row>
    <row r="170" spans="2:3" x14ac:dyDescent="0.35">
      <c r="B170" s="136" t="s">
        <v>596</v>
      </c>
      <c r="C170" s="137" t="s">
        <v>597</v>
      </c>
    </row>
    <row r="171" spans="2:3" x14ac:dyDescent="0.35">
      <c r="B171" s="136" t="s">
        <v>598</v>
      </c>
      <c r="C171" s="137" t="s">
        <v>599</v>
      </c>
    </row>
    <row r="172" spans="2:3" x14ac:dyDescent="0.35">
      <c r="B172" s="136" t="s">
        <v>600</v>
      </c>
      <c r="C172" s="137" t="s">
        <v>601</v>
      </c>
    </row>
    <row r="173" spans="2:3" x14ac:dyDescent="0.35">
      <c r="B173" s="136" t="s">
        <v>602</v>
      </c>
      <c r="C173" s="137" t="s">
        <v>603</v>
      </c>
    </row>
    <row r="174" spans="2:3" ht="13.15" thickBot="1" x14ac:dyDescent="0.4">
      <c r="B174" s="138" t="s">
        <v>604</v>
      </c>
      <c r="C174" s="139" t="s">
        <v>605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DC8596-2FCA-4058-A1C6-18ABE17EB608}">
          <x14:formula1>
            <xm:f>Calculations!$A$55:$A$75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85"/>
  <sheetViews>
    <sheetView showGridLines="0" zoomScale="115" zoomScaleNormal="115" workbookViewId="0">
      <pane xSplit="3" ySplit="1" topLeftCell="U2" activePane="bottomRight" state="frozen"/>
      <selection activeCell="C2" sqref="C2"/>
      <selection pane="topRight" activeCell="C2" sqref="C2"/>
      <selection pane="bottomLeft" activeCell="C2" sqref="C2"/>
      <selection pane="bottomRight" activeCell="B83" sqref="B83"/>
    </sheetView>
  </sheetViews>
  <sheetFormatPr defaultColWidth="9.1328125" defaultRowHeight="10.5" x14ac:dyDescent="0.35"/>
  <cols>
    <col min="1" max="1" width="35.73046875" style="12" customWidth="1"/>
    <col min="2" max="2" width="35.73046875" style="72" customWidth="1"/>
    <col min="3" max="3" width="7.73046875" style="12" customWidth="1"/>
    <col min="4" max="54" width="11.73046875" style="12" customWidth="1"/>
    <col min="55" max="16384" width="9.1328125" style="12"/>
  </cols>
  <sheetData>
    <row r="1" spans="1:54" x14ac:dyDescent="0.35">
      <c r="A1" s="7" t="s">
        <v>212</v>
      </c>
      <c r="B1" s="66" t="s">
        <v>372</v>
      </c>
      <c r="C1" s="8" t="s">
        <v>213</v>
      </c>
      <c r="D1" s="9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  <c r="V1" s="10">
        <v>2018</v>
      </c>
      <c r="W1" s="10">
        <v>2019</v>
      </c>
      <c r="X1" s="10">
        <v>2020</v>
      </c>
      <c r="Y1" s="10">
        <v>2021</v>
      </c>
      <c r="Z1" s="10">
        <v>2022</v>
      </c>
      <c r="AA1" s="10">
        <v>2023</v>
      </c>
      <c r="AB1" s="10">
        <v>2024</v>
      </c>
      <c r="AC1" s="10">
        <v>2025</v>
      </c>
      <c r="AD1" s="10">
        <v>2026</v>
      </c>
      <c r="AE1" s="10">
        <v>2027</v>
      </c>
      <c r="AF1" s="10">
        <v>2028</v>
      </c>
      <c r="AG1" s="10">
        <v>2029</v>
      </c>
      <c r="AH1" s="10">
        <v>2030</v>
      </c>
      <c r="AI1" s="10">
        <v>2031</v>
      </c>
      <c r="AJ1" s="10">
        <v>2032</v>
      </c>
      <c r="AK1" s="10">
        <v>2033</v>
      </c>
      <c r="AL1" s="10">
        <v>2034</v>
      </c>
      <c r="AM1" s="10">
        <v>2035</v>
      </c>
      <c r="AN1" s="10">
        <v>2036</v>
      </c>
      <c r="AO1" s="10">
        <v>2037</v>
      </c>
      <c r="AP1" s="10">
        <v>2038</v>
      </c>
      <c r="AQ1" s="10">
        <v>2039</v>
      </c>
      <c r="AR1" s="10">
        <v>2040</v>
      </c>
      <c r="AS1" s="10">
        <v>2041</v>
      </c>
      <c r="AT1" s="10">
        <v>2042</v>
      </c>
      <c r="AU1" s="10">
        <v>2043</v>
      </c>
      <c r="AV1" s="10">
        <v>2044</v>
      </c>
      <c r="AW1" s="10">
        <v>2045</v>
      </c>
      <c r="AX1" s="10">
        <v>2046</v>
      </c>
      <c r="AY1" s="10">
        <v>2047</v>
      </c>
      <c r="AZ1" s="10">
        <v>2048</v>
      </c>
      <c r="BA1" s="10">
        <v>2049</v>
      </c>
      <c r="BB1" s="11">
        <v>2050</v>
      </c>
    </row>
    <row r="2" spans="1:54" x14ac:dyDescent="0.35">
      <c r="A2" s="13" t="s">
        <v>214</v>
      </c>
      <c r="B2" s="67"/>
      <c r="C2" s="14" t="s">
        <v>215</v>
      </c>
      <c r="D2" s="15">
        <v>1130216.6877554941</v>
      </c>
      <c r="E2" s="16">
        <v>1154234.9138682706</v>
      </c>
      <c r="F2" s="16">
        <v>1144263.7906399998</v>
      </c>
      <c r="G2" s="16">
        <v>1176390.3147799999</v>
      </c>
      <c r="H2" s="16">
        <v>1188341.6861099997</v>
      </c>
      <c r="I2" s="16">
        <v>1192158.1279972284</v>
      </c>
      <c r="J2" s="16">
        <v>1194025.6319999998</v>
      </c>
      <c r="K2" s="16">
        <v>1174483.0445699999</v>
      </c>
      <c r="L2" s="16">
        <v>1180543.8857299997</v>
      </c>
      <c r="M2" s="16">
        <v>1114181.4605700001</v>
      </c>
      <c r="N2" s="16">
        <v>1163435.9373555356</v>
      </c>
      <c r="O2" s="16">
        <v>1106082.5194719222</v>
      </c>
      <c r="P2" s="16">
        <v>1106762.9200583647</v>
      </c>
      <c r="Q2" s="16">
        <v>1106193.821616858</v>
      </c>
      <c r="R2" s="16">
        <v>1060261.9117871798</v>
      </c>
      <c r="S2" s="16">
        <v>1082527.5130433938</v>
      </c>
      <c r="T2" s="16">
        <v>1102491.7632036344</v>
      </c>
      <c r="U2" s="16">
        <v>1112129.8563362237</v>
      </c>
      <c r="V2" s="16">
        <v>1109906.0845335831</v>
      </c>
      <c r="W2" s="16">
        <v>1104914.2912606096</v>
      </c>
      <c r="X2" s="16">
        <v>1101912.8722251931</v>
      </c>
      <c r="Y2" s="16">
        <v>1101116.3445981583</v>
      </c>
      <c r="Z2" s="16">
        <v>1099704.6064223768</v>
      </c>
      <c r="AA2" s="16">
        <v>1094579.4126286041</v>
      </c>
      <c r="AB2" s="16">
        <v>1091077.2560698094</v>
      </c>
      <c r="AC2" s="16">
        <v>1089212.6985839328</v>
      </c>
      <c r="AD2" s="16">
        <v>1089697.5853240718</v>
      </c>
      <c r="AE2" s="16">
        <v>1090902.1045106361</v>
      </c>
      <c r="AF2" s="16">
        <v>1093628.7328714798</v>
      </c>
      <c r="AG2" s="16">
        <v>1095886.2759035232</v>
      </c>
      <c r="AH2" s="16">
        <v>1097692.3881734547</v>
      </c>
      <c r="AI2" s="16">
        <v>1100750.7884627101</v>
      </c>
      <c r="AJ2" s="16">
        <v>1101766.601273221</v>
      </c>
      <c r="AK2" s="16">
        <v>1101471.9695716274</v>
      </c>
      <c r="AL2" s="16">
        <v>1100065.5759584198</v>
      </c>
      <c r="AM2" s="16">
        <v>1098430.3578022455</v>
      </c>
      <c r="AN2" s="16">
        <v>1098053.4332834799</v>
      </c>
      <c r="AO2" s="16">
        <v>1097233.4062872767</v>
      </c>
      <c r="AP2" s="16">
        <v>1096290.2659883173</v>
      </c>
      <c r="AQ2" s="16">
        <v>1094805.1182961692</v>
      </c>
      <c r="AR2" s="16">
        <v>1093841.7771207651</v>
      </c>
      <c r="AS2" s="16">
        <v>1093745.4407120377</v>
      </c>
      <c r="AT2" s="16">
        <v>1093121.3013899596</v>
      </c>
      <c r="AU2" s="16">
        <v>1091231.6122496093</v>
      </c>
      <c r="AV2" s="16">
        <v>1089618.4638227993</v>
      </c>
      <c r="AW2" s="16">
        <v>1088781.7334640916</v>
      </c>
      <c r="AX2" s="16">
        <v>1088447.1081576534</v>
      </c>
      <c r="AY2" s="16">
        <v>1087055.6709502435</v>
      </c>
      <c r="AZ2" s="16">
        <v>1086670.0655335854</v>
      </c>
      <c r="BA2" s="16">
        <v>1085862.511770996</v>
      </c>
      <c r="BB2" s="17">
        <v>1084733.7982438356</v>
      </c>
    </row>
    <row r="3" spans="1:54" x14ac:dyDescent="0.35">
      <c r="A3" s="18" t="s">
        <v>216</v>
      </c>
      <c r="B3" s="68"/>
      <c r="C3" s="19" t="s">
        <v>217</v>
      </c>
      <c r="D3" s="20">
        <v>61941.776545958935</v>
      </c>
      <c r="E3" s="21">
        <v>58975.014319999951</v>
      </c>
      <c r="F3" s="21">
        <v>56669.907339999976</v>
      </c>
      <c r="G3" s="21">
        <v>57796.343080000013</v>
      </c>
      <c r="H3" s="21">
        <v>56198.292769999971</v>
      </c>
      <c r="I3" s="21">
        <v>53951.261525570386</v>
      </c>
      <c r="J3" s="21">
        <v>55549.027540000017</v>
      </c>
      <c r="K3" s="21">
        <v>54815.607369999983</v>
      </c>
      <c r="L3" s="21">
        <v>53271.782689999993</v>
      </c>
      <c r="M3" s="21">
        <v>43569.537629999999</v>
      </c>
      <c r="N3" s="21">
        <v>50098.00587006256</v>
      </c>
      <c r="O3" s="21">
        <v>48792.284347016743</v>
      </c>
      <c r="P3" s="21">
        <v>47747.400685003355</v>
      </c>
      <c r="Q3" s="21">
        <v>46974.503415900355</v>
      </c>
      <c r="R3" s="21">
        <v>46227.200103438037</v>
      </c>
      <c r="S3" s="21">
        <v>46284.154988875998</v>
      </c>
      <c r="T3" s="21">
        <v>46278.189814833393</v>
      </c>
      <c r="U3" s="21">
        <v>46677.761737186949</v>
      </c>
      <c r="V3" s="21">
        <v>44649.884693371663</v>
      </c>
      <c r="W3" s="21">
        <v>44216.38999550038</v>
      </c>
      <c r="X3" s="21">
        <v>43380.800009660699</v>
      </c>
      <c r="Y3" s="21">
        <v>42954.029646096664</v>
      </c>
      <c r="Z3" s="21">
        <v>42030.763335346637</v>
      </c>
      <c r="AA3" s="21">
        <v>40868.419939357038</v>
      </c>
      <c r="AB3" s="21">
        <v>39945.670038182223</v>
      </c>
      <c r="AC3" s="21">
        <v>39352.049325761916</v>
      </c>
      <c r="AD3" s="21">
        <v>38632.217078876762</v>
      </c>
      <c r="AE3" s="21">
        <v>38141.356213061757</v>
      </c>
      <c r="AF3" s="21">
        <v>37885.446357965338</v>
      </c>
      <c r="AG3" s="21">
        <v>37709.292007614829</v>
      </c>
      <c r="AH3" s="21">
        <v>37149.081928775231</v>
      </c>
      <c r="AI3" s="21">
        <v>36742.642920749116</v>
      </c>
      <c r="AJ3" s="21">
        <v>35872.002539707639</v>
      </c>
      <c r="AK3" s="21">
        <v>34613.874072722443</v>
      </c>
      <c r="AL3" s="21">
        <v>33531.805454406363</v>
      </c>
      <c r="AM3" s="21">
        <v>32493.636182968417</v>
      </c>
      <c r="AN3" s="21">
        <v>31853.86555642958</v>
      </c>
      <c r="AO3" s="21">
        <v>31014.574415924253</v>
      </c>
      <c r="AP3" s="21">
        <v>30131.996837182629</v>
      </c>
      <c r="AQ3" s="21">
        <v>29319.153783180744</v>
      </c>
      <c r="AR3" s="21">
        <v>28431.042470538934</v>
      </c>
      <c r="AS3" s="21">
        <v>27556.463115201914</v>
      </c>
      <c r="AT3" s="21">
        <v>26654.061555849697</v>
      </c>
      <c r="AU3" s="21">
        <v>25597.606737764629</v>
      </c>
      <c r="AV3" s="21">
        <v>24555.789275905609</v>
      </c>
      <c r="AW3" s="21">
        <v>23851.54458386777</v>
      </c>
      <c r="AX3" s="21">
        <v>23155.201389839753</v>
      </c>
      <c r="AY3" s="21">
        <v>21848.66076849262</v>
      </c>
      <c r="AZ3" s="21">
        <v>20942.759171971731</v>
      </c>
      <c r="BA3" s="21">
        <v>19591.409523790648</v>
      </c>
      <c r="BB3" s="22">
        <v>18410.411859029824</v>
      </c>
    </row>
    <row r="4" spans="1:54" x14ac:dyDescent="0.35">
      <c r="A4" s="23" t="s">
        <v>218</v>
      </c>
      <c r="B4" s="69"/>
      <c r="C4" s="24" t="s">
        <v>219</v>
      </c>
      <c r="D4" s="25">
        <v>55073.029119297469</v>
      </c>
      <c r="E4" s="26">
        <v>53542.523669999966</v>
      </c>
      <c r="F4" s="26">
        <v>51232.603829999985</v>
      </c>
      <c r="G4" s="26">
        <v>51747.05298</v>
      </c>
      <c r="H4" s="26">
        <v>50462.463639999965</v>
      </c>
      <c r="I4" s="26">
        <v>48941.129810875675</v>
      </c>
      <c r="J4" s="26">
        <v>50181.988720000001</v>
      </c>
      <c r="K4" s="26">
        <v>50286.116999999984</v>
      </c>
      <c r="L4" s="26">
        <v>48421.433110000005</v>
      </c>
      <c r="M4" s="26">
        <v>38878.135780000011</v>
      </c>
      <c r="N4" s="26">
        <v>45542.07663452105</v>
      </c>
      <c r="O4" s="26">
        <v>44056.142619642837</v>
      </c>
      <c r="P4" s="26">
        <v>43126.015086067375</v>
      </c>
      <c r="Q4" s="26">
        <v>42354.834220213073</v>
      </c>
      <c r="R4" s="26">
        <v>42007.912366582023</v>
      </c>
      <c r="S4" s="26">
        <v>42206.36075181848</v>
      </c>
      <c r="T4" s="26">
        <v>42125.575614359288</v>
      </c>
      <c r="U4" s="26">
        <v>42425.48646511291</v>
      </c>
      <c r="V4" s="26">
        <v>40460.938335398052</v>
      </c>
      <c r="W4" s="26">
        <v>40067.238421811271</v>
      </c>
      <c r="X4" s="26">
        <v>39292.258896134517</v>
      </c>
      <c r="Y4" s="26">
        <v>38867.181207605376</v>
      </c>
      <c r="Z4" s="26">
        <v>38130.193450977349</v>
      </c>
      <c r="AA4" s="26">
        <v>37150.196882508317</v>
      </c>
      <c r="AB4" s="26">
        <v>36451.96281061144</v>
      </c>
      <c r="AC4" s="26">
        <v>36013.314310480353</v>
      </c>
      <c r="AD4" s="26">
        <v>35590.896100797916</v>
      </c>
      <c r="AE4" s="26">
        <v>35309.834889445548</v>
      </c>
      <c r="AF4" s="26">
        <v>35164.593739626573</v>
      </c>
      <c r="AG4" s="26">
        <v>35073.652744624058</v>
      </c>
      <c r="AH4" s="26">
        <v>34614.750216532389</v>
      </c>
      <c r="AI4" s="26">
        <v>34265.493969678158</v>
      </c>
      <c r="AJ4" s="26">
        <v>33518.488080368246</v>
      </c>
      <c r="AK4" s="26">
        <v>32420.89231824534</v>
      </c>
      <c r="AL4" s="26">
        <v>31483.751952633254</v>
      </c>
      <c r="AM4" s="26">
        <v>30546.000519516896</v>
      </c>
      <c r="AN4" s="26">
        <v>29970.02927754584</v>
      </c>
      <c r="AO4" s="26">
        <v>29252.230513415976</v>
      </c>
      <c r="AP4" s="26">
        <v>28427.6057937685</v>
      </c>
      <c r="AQ4" s="26">
        <v>27705.114105876059</v>
      </c>
      <c r="AR4" s="26">
        <v>26898.876788991656</v>
      </c>
      <c r="AS4" s="26">
        <v>26115.769405242303</v>
      </c>
      <c r="AT4" s="26">
        <v>25337.940708426791</v>
      </c>
      <c r="AU4" s="26">
        <v>24377.775188946256</v>
      </c>
      <c r="AV4" s="26">
        <v>23458.908850981632</v>
      </c>
      <c r="AW4" s="26">
        <v>22806.260584180516</v>
      </c>
      <c r="AX4" s="26">
        <v>22152.182177534447</v>
      </c>
      <c r="AY4" s="26">
        <v>21011.388701071679</v>
      </c>
      <c r="AZ4" s="26">
        <v>20173.978267289254</v>
      </c>
      <c r="BA4" s="26">
        <v>18870.933477680504</v>
      </c>
      <c r="BB4" s="27">
        <v>17798.616079948013</v>
      </c>
    </row>
    <row r="5" spans="1:54" x14ac:dyDescent="0.35">
      <c r="A5" s="28" t="s">
        <v>32</v>
      </c>
      <c r="B5" s="69" t="s">
        <v>18</v>
      </c>
      <c r="C5" s="29" t="s">
        <v>220</v>
      </c>
      <c r="D5" s="30">
        <v>28935.370774671959</v>
      </c>
      <c r="E5" s="31">
        <v>29040.943029999969</v>
      </c>
      <c r="F5" s="31">
        <v>27734.139669999982</v>
      </c>
      <c r="G5" s="31">
        <v>27840.269459999996</v>
      </c>
      <c r="H5" s="31">
        <v>28590.284559999967</v>
      </c>
      <c r="I5" s="31">
        <v>29108.583805512168</v>
      </c>
      <c r="J5" s="31">
        <v>29822.015640000012</v>
      </c>
      <c r="K5" s="31">
        <v>30372.280079999982</v>
      </c>
      <c r="L5" s="31">
        <v>29815.185379999995</v>
      </c>
      <c r="M5" s="31">
        <v>24574.356790000009</v>
      </c>
      <c r="N5" s="31">
        <v>29729.669394079552</v>
      </c>
      <c r="O5" s="31">
        <v>28519.567711021653</v>
      </c>
      <c r="P5" s="31">
        <v>29013.780411857573</v>
      </c>
      <c r="Q5" s="31">
        <v>28601.43922716314</v>
      </c>
      <c r="R5" s="31">
        <v>28835.405499442142</v>
      </c>
      <c r="S5" s="31">
        <v>29534.832838852621</v>
      </c>
      <c r="T5" s="31">
        <v>29777.680264124345</v>
      </c>
      <c r="U5" s="31">
        <v>29896.43583217647</v>
      </c>
      <c r="V5" s="31">
        <v>28655.730491187602</v>
      </c>
      <c r="W5" s="31">
        <v>28437.567153480224</v>
      </c>
      <c r="X5" s="31">
        <v>27884.349573541764</v>
      </c>
      <c r="Y5" s="31">
        <v>27510.713328340775</v>
      </c>
      <c r="Z5" s="31">
        <v>26932.522074917211</v>
      </c>
      <c r="AA5" s="31">
        <v>26200.891753577675</v>
      </c>
      <c r="AB5" s="31">
        <v>25646.22784464106</v>
      </c>
      <c r="AC5" s="31">
        <v>25283.938381045857</v>
      </c>
      <c r="AD5" s="31">
        <v>24921.669908439751</v>
      </c>
      <c r="AE5" s="31">
        <v>24673.167966442845</v>
      </c>
      <c r="AF5" s="31">
        <v>24502.51183118088</v>
      </c>
      <c r="AG5" s="31">
        <v>24448.739033459799</v>
      </c>
      <c r="AH5" s="31">
        <v>24092.267552717909</v>
      </c>
      <c r="AI5" s="31">
        <v>23787.842527055658</v>
      </c>
      <c r="AJ5" s="31">
        <v>23169.332472589969</v>
      </c>
      <c r="AK5" s="31">
        <v>22269.510230046664</v>
      </c>
      <c r="AL5" s="31">
        <v>21537.277712074629</v>
      </c>
      <c r="AM5" s="31">
        <v>20772.899742804293</v>
      </c>
      <c r="AN5" s="31">
        <v>20286.662615426423</v>
      </c>
      <c r="AO5" s="31">
        <v>19700.956591540264</v>
      </c>
      <c r="AP5" s="31">
        <v>19055.705777908293</v>
      </c>
      <c r="AQ5" s="31">
        <v>18498.280339274621</v>
      </c>
      <c r="AR5" s="31">
        <v>17863.496107625975</v>
      </c>
      <c r="AS5" s="31">
        <v>17218.080337699706</v>
      </c>
      <c r="AT5" s="31">
        <v>16610.437740244826</v>
      </c>
      <c r="AU5" s="31">
        <v>15853.847055423648</v>
      </c>
      <c r="AV5" s="31">
        <v>15220.93505190231</v>
      </c>
      <c r="AW5" s="31">
        <v>14760.042961296025</v>
      </c>
      <c r="AX5" s="31">
        <v>14345.659130635604</v>
      </c>
      <c r="AY5" s="31">
        <v>13669.799938387596</v>
      </c>
      <c r="AZ5" s="31">
        <v>13118.015199929518</v>
      </c>
      <c r="BA5" s="31">
        <v>12398.602243595567</v>
      </c>
      <c r="BB5" s="32">
        <v>11889.326347832537</v>
      </c>
    </row>
    <row r="6" spans="1:54" x14ac:dyDescent="0.35">
      <c r="A6" s="33" t="s">
        <v>82</v>
      </c>
      <c r="B6" s="69"/>
      <c r="C6" s="34" t="s">
        <v>221</v>
      </c>
      <c r="D6" s="35">
        <v>94.779237666537398</v>
      </c>
      <c r="E6" s="36">
        <v>96.449400000000253</v>
      </c>
      <c r="F6" s="36">
        <v>359.39405000002137</v>
      </c>
      <c r="G6" s="36">
        <v>1150.0333500000095</v>
      </c>
      <c r="H6" s="36">
        <v>826.53236999997534</v>
      </c>
      <c r="I6" s="36">
        <v>1009.1667629405258</v>
      </c>
      <c r="J6" s="36">
        <v>1065.8192100000051</v>
      </c>
      <c r="K6" s="36">
        <v>1111.206730000011</v>
      </c>
      <c r="L6" s="36">
        <v>1165.2053500000029</v>
      </c>
      <c r="M6" s="36">
        <v>914.49144999999635</v>
      </c>
      <c r="N6" s="36">
        <v>1183.7749865604817</v>
      </c>
      <c r="O6" s="36">
        <v>2259.2331703775999</v>
      </c>
      <c r="P6" s="36">
        <v>2324.9593942562369</v>
      </c>
      <c r="Q6" s="36">
        <v>2488.139413424432</v>
      </c>
      <c r="R6" s="36">
        <v>1855.2230281320099</v>
      </c>
      <c r="S6" s="36">
        <v>2106.3044880362354</v>
      </c>
      <c r="T6" s="36">
        <v>2090.4095294894473</v>
      </c>
      <c r="U6" s="36">
        <v>2117.5846025479527</v>
      </c>
      <c r="V6" s="36">
        <v>2031.6312316726733</v>
      </c>
      <c r="W6" s="36">
        <v>2007.5426214610636</v>
      </c>
      <c r="X6" s="36">
        <v>1971.4435195590274</v>
      </c>
      <c r="Y6" s="36">
        <v>1954.5546426202129</v>
      </c>
      <c r="Z6" s="36">
        <v>1909.845296756115</v>
      </c>
      <c r="AA6" s="36">
        <v>1825.4930326723043</v>
      </c>
      <c r="AB6" s="36">
        <v>1772.7702670874189</v>
      </c>
      <c r="AC6" s="36">
        <v>1729.5711504287735</v>
      </c>
      <c r="AD6" s="36">
        <v>1712.1464288422014</v>
      </c>
      <c r="AE6" s="36">
        <v>1701.081629555697</v>
      </c>
      <c r="AF6" s="36">
        <v>1703.0140139350385</v>
      </c>
      <c r="AG6" s="36">
        <v>1701.3314708099597</v>
      </c>
      <c r="AH6" s="36">
        <v>1687.760196690823</v>
      </c>
      <c r="AI6" s="36">
        <v>1670.3184828961209</v>
      </c>
      <c r="AJ6" s="36">
        <v>1640.0965599876276</v>
      </c>
      <c r="AK6" s="36">
        <v>1572.1126603141829</v>
      </c>
      <c r="AL6" s="36">
        <v>1523.1072597305867</v>
      </c>
      <c r="AM6" s="36">
        <v>1464.3300691003687</v>
      </c>
      <c r="AN6" s="36">
        <v>1446.8754786297739</v>
      </c>
      <c r="AO6" s="36">
        <v>1416.3499771583852</v>
      </c>
      <c r="AP6" s="36">
        <v>1378.0625069790967</v>
      </c>
      <c r="AQ6" s="36">
        <v>1347.2653211601125</v>
      </c>
      <c r="AR6" s="36">
        <v>1322.7348824451062</v>
      </c>
      <c r="AS6" s="36">
        <v>1285.2170329088583</v>
      </c>
      <c r="AT6" s="36">
        <v>1264.4811715501178</v>
      </c>
      <c r="AU6" s="36">
        <v>1233.1457759200562</v>
      </c>
      <c r="AV6" s="36">
        <v>1205.45424730953</v>
      </c>
      <c r="AW6" s="36">
        <v>1184.3579284747539</v>
      </c>
      <c r="AX6" s="36">
        <v>1165.1267633532264</v>
      </c>
      <c r="AY6" s="36">
        <v>1139.2091306205673</v>
      </c>
      <c r="AZ6" s="36">
        <v>1100.2768470576509</v>
      </c>
      <c r="BA6" s="36">
        <v>1044.4533963047318</v>
      </c>
      <c r="BB6" s="37">
        <v>1019.622972378766</v>
      </c>
    </row>
    <row r="7" spans="1:54" x14ac:dyDescent="0.35">
      <c r="A7" s="33" t="s">
        <v>222</v>
      </c>
      <c r="B7" s="69"/>
      <c r="C7" s="34" t="s">
        <v>223</v>
      </c>
      <c r="D7" s="35">
        <v>1345.6800962039281</v>
      </c>
      <c r="E7" s="36">
        <v>1803.6961799999974</v>
      </c>
      <c r="F7" s="36">
        <v>1672.1626199999691</v>
      </c>
      <c r="G7" s="36">
        <v>1821.2436900000009</v>
      </c>
      <c r="H7" s="36">
        <v>2110.0307199999993</v>
      </c>
      <c r="I7" s="36">
        <v>2280.2840396981073</v>
      </c>
      <c r="J7" s="36">
        <v>2144.3199000000131</v>
      </c>
      <c r="K7" s="36">
        <v>2408.219669999984</v>
      </c>
      <c r="L7" s="36">
        <v>2098.1590699999956</v>
      </c>
      <c r="M7" s="36">
        <v>1586.495190000014</v>
      </c>
      <c r="N7" s="36">
        <v>1728.0488729190449</v>
      </c>
      <c r="O7" s="36">
        <v>2039.5392087271064</v>
      </c>
      <c r="P7" s="36">
        <v>2314.1172876191299</v>
      </c>
      <c r="Q7" s="36">
        <v>2644.7357248508733</v>
      </c>
      <c r="R7" s="36">
        <v>2842.0093209204947</v>
      </c>
      <c r="S7" s="36">
        <v>2844.155162755962</v>
      </c>
      <c r="T7" s="36">
        <v>2535.206456423949</v>
      </c>
      <c r="U7" s="36">
        <v>2488.4987039913849</v>
      </c>
      <c r="V7" s="36">
        <v>2396.8741497439219</v>
      </c>
      <c r="W7" s="36">
        <v>2351.1370076880648</v>
      </c>
      <c r="X7" s="36">
        <v>2302.6220409509533</v>
      </c>
      <c r="Y7" s="36">
        <v>2289.7276253702257</v>
      </c>
      <c r="Z7" s="36">
        <v>2275.190805300912</v>
      </c>
      <c r="AA7" s="36">
        <v>2165.8147611274499</v>
      </c>
      <c r="AB7" s="36">
        <v>2147.5712750143948</v>
      </c>
      <c r="AC7" s="36">
        <v>2145.7619320275817</v>
      </c>
      <c r="AD7" s="36">
        <v>2153.2721285488333</v>
      </c>
      <c r="AE7" s="36">
        <v>2163.5125103023311</v>
      </c>
      <c r="AF7" s="36">
        <v>2171.5222446202406</v>
      </c>
      <c r="AG7" s="36">
        <v>2165.8961305499365</v>
      </c>
      <c r="AH7" s="36">
        <v>2146.2318585406724</v>
      </c>
      <c r="AI7" s="36">
        <v>2139.9514485116142</v>
      </c>
      <c r="AJ7" s="36">
        <v>2129.2860163299447</v>
      </c>
      <c r="AK7" s="36">
        <v>2094.0880908630866</v>
      </c>
      <c r="AL7" s="36">
        <v>2056.4596943240908</v>
      </c>
      <c r="AM7" s="36">
        <v>2024.5131595811895</v>
      </c>
      <c r="AN7" s="36">
        <v>2005.1615129657796</v>
      </c>
      <c r="AO7" s="36">
        <v>1989.54729272697</v>
      </c>
      <c r="AP7" s="36">
        <v>1954.0707652527162</v>
      </c>
      <c r="AQ7" s="36">
        <v>1929.2364004716717</v>
      </c>
      <c r="AR7" s="36">
        <v>1907.2606724665363</v>
      </c>
      <c r="AS7" s="36">
        <v>1888.1510620617673</v>
      </c>
      <c r="AT7" s="36">
        <v>1871.0079069554954</v>
      </c>
      <c r="AU7" s="36">
        <v>1847.3202498984795</v>
      </c>
      <c r="AV7" s="36">
        <v>1818.6388723610344</v>
      </c>
      <c r="AW7" s="36">
        <v>1791.8507327072634</v>
      </c>
      <c r="AX7" s="36">
        <v>1768.4046478460141</v>
      </c>
      <c r="AY7" s="36">
        <v>1700.5142526692143</v>
      </c>
      <c r="AZ7" s="36">
        <v>1677.6774684588111</v>
      </c>
      <c r="BA7" s="36">
        <v>1600.9803544429355</v>
      </c>
      <c r="BB7" s="37">
        <v>1577.9660538314893</v>
      </c>
    </row>
    <row r="8" spans="1:54" x14ac:dyDescent="0.35">
      <c r="A8" s="33" t="s">
        <v>224</v>
      </c>
      <c r="B8" s="69"/>
      <c r="C8" s="34" t="s">
        <v>225</v>
      </c>
      <c r="D8" s="35">
        <v>27173.57335282291</v>
      </c>
      <c r="E8" s="36">
        <v>26847.263329999976</v>
      </c>
      <c r="F8" s="36">
        <v>25408.55077999999</v>
      </c>
      <c r="G8" s="36">
        <v>24563.662749999989</v>
      </c>
      <c r="H8" s="36">
        <v>25327.585819999993</v>
      </c>
      <c r="I8" s="36">
        <v>25330.28308173595</v>
      </c>
      <c r="J8" s="36">
        <v>26024.494669999993</v>
      </c>
      <c r="K8" s="36">
        <v>26494.562219999996</v>
      </c>
      <c r="L8" s="36">
        <v>26082.473629999993</v>
      </c>
      <c r="M8" s="36">
        <v>21792.738639999996</v>
      </c>
      <c r="N8" s="36">
        <v>26480.67908463427</v>
      </c>
      <c r="O8" s="36">
        <v>23974.356661997186</v>
      </c>
      <c r="P8" s="36">
        <v>24035.362746996678</v>
      </c>
      <c r="Q8" s="36">
        <v>23151.421299580896</v>
      </c>
      <c r="R8" s="36">
        <v>23806.881346823666</v>
      </c>
      <c r="S8" s="36">
        <v>24198.194443632321</v>
      </c>
      <c r="T8" s="36">
        <v>24761.943837106788</v>
      </c>
      <c r="U8" s="36">
        <v>24895.145251937833</v>
      </c>
      <c r="V8" s="36">
        <v>23852.159320397786</v>
      </c>
      <c r="W8" s="36">
        <v>23712.750146438757</v>
      </c>
      <c r="X8" s="36">
        <v>23248.886313886116</v>
      </c>
      <c r="Y8" s="36">
        <v>22906.678952415587</v>
      </c>
      <c r="Z8" s="36">
        <v>22391.695850564913</v>
      </c>
      <c r="AA8" s="36">
        <v>21840.151387456397</v>
      </c>
      <c r="AB8" s="36">
        <v>21366.90067346927</v>
      </c>
      <c r="AC8" s="36">
        <v>21053.187441368853</v>
      </c>
      <c r="AD8" s="36">
        <v>20702.460299245278</v>
      </c>
      <c r="AE8" s="36">
        <v>20454.01255552626</v>
      </c>
      <c r="AF8" s="36">
        <v>20278.543808483792</v>
      </c>
      <c r="AG8" s="36">
        <v>20235.683290306573</v>
      </c>
      <c r="AH8" s="36">
        <v>19930.560726224314</v>
      </c>
      <c r="AI8" s="36">
        <v>19657.791154357179</v>
      </c>
      <c r="AJ8" s="36">
        <v>19085.027656443483</v>
      </c>
      <c r="AK8" s="36">
        <v>18314.919711473798</v>
      </c>
      <c r="AL8" s="36">
        <v>17676.920922002548</v>
      </c>
      <c r="AM8" s="36">
        <v>17014.897571792841</v>
      </c>
      <c r="AN8" s="36">
        <v>16573.145538696099</v>
      </c>
      <c r="AO8" s="36">
        <v>16042.784353107691</v>
      </c>
      <c r="AP8" s="36">
        <v>15477.947278873184</v>
      </c>
      <c r="AQ8" s="36">
        <v>14985.322105331436</v>
      </c>
      <c r="AR8" s="36">
        <v>14409.58254659918</v>
      </c>
      <c r="AS8" s="36">
        <v>13830.965222210269</v>
      </c>
      <c r="AT8" s="36">
        <v>13278.754153747021</v>
      </c>
      <c r="AU8" s="36">
        <v>12586.88458270002</v>
      </c>
      <c r="AV8" s="36">
        <v>12023.574289649263</v>
      </c>
      <c r="AW8" s="36">
        <v>11619.755463036838</v>
      </c>
      <c r="AX8" s="36">
        <v>11262.442765035648</v>
      </c>
      <c r="AY8" s="36">
        <v>10687.099380994543</v>
      </c>
      <c r="AZ8" s="36">
        <v>10201.965042756272</v>
      </c>
      <c r="BA8" s="36">
        <v>9619.4734085061882</v>
      </c>
      <c r="BB8" s="37">
        <v>9195.0223983906617</v>
      </c>
    </row>
    <row r="9" spans="1:54" x14ac:dyDescent="0.35">
      <c r="A9" s="33" t="s">
        <v>226</v>
      </c>
      <c r="B9" s="69"/>
      <c r="C9" s="34" t="s">
        <v>227</v>
      </c>
      <c r="D9" s="35">
        <v>321.33808797858717</v>
      </c>
      <c r="E9" s="36">
        <v>293.53411999999679</v>
      </c>
      <c r="F9" s="36">
        <v>294.03222</v>
      </c>
      <c r="G9" s="36">
        <v>305.32966999999996</v>
      </c>
      <c r="H9" s="36">
        <v>326.13564999999994</v>
      </c>
      <c r="I9" s="36">
        <v>488.84992113758329</v>
      </c>
      <c r="J9" s="36">
        <v>587.38186000000007</v>
      </c>
      <c r="K9" s="36">
        <v>358.29146000000009</v>
      </c>
      <c r="L9" s="36">
        <v>469.34733</v>
      </c>
      <c r="M9" s="36">
        <v>280.63150999999993</v>
      </c>
      <c r="N9" s="36">
        <v>337.16644996575678</v>
      </c>
      <c r="O9" s="36">
        <v>246.43866991976341</v>
      </c>
      <c r="P9" s="36">
        <v>339.34098298552595</v>
      </c>
      <c r="Q9" s="36">
        <v>317.14278930694815</v>
      </c>
      <c r="R9" s="36">
        <v>331.2918035659693</v>
      </c>
      <c r="S9" s="36">
        <v>386.17874442810177</v>
      </c>
      <c r="T9" s="36">
        <v>390.12044110415695</v>
      </c>
      <c r="U9" s="36">
        <v>395.20727369929779</v>
      </c>
      <c r="V9" s="36">
        <v>375.06578937322246</v>
      </c>
      <c r="W9" s="36">
        <v>366.13737789233954</v>
      </c>
      <c r="X9" s="36">
        <v>361.39769914566438</v>
      </c>
      <c r="Y9" s="36">
        <v>359.75210793474889</v>
      </c>
      <c r="Z9" s="36">
        <v>355.79012229527888</v>
      </c>
      <c r="AA9" s="36">
        <v>369.43257232152752</v>
      </c>
      <c r="AB9" s="36">
        <v>358.98562906997603</v>
      </c>
      <c r="AC9" s="36">
        <v>355.41785722064742</v>
      </c>
      <c r="AD9" s="36">
        <v>353.79105180344027</v>
      </c>
      <c r="AE9" s="36">
        <v>354.56127105855666</v>
      </c>
      <c r="AF9" s="36">
        <v>349.4317641418175</v>
      </c>
      <c r="AG9" s="36">
        <v>345.82814179332854</v>
      </c>
      <c r="AH9" s="36">
        <v>327.71477126209936</v>
      </c>
      <c r="AI9" s="36">
        <v>319.78144129075105</v>
      </c>
      <c r="AJ9" s="36">
        <v>314.92223982891704</v>
      </c>
      <c r="AK9" s="36">
        <v>288.38976739559604</v>
      </c>
      <c r="AL9" s="36">
        <v>280.7898360174047</v>
      </c>
      <c r="AM9" s="36">
        <v>269.15894232989166</v>
      </c>
      <c r="AN9" s="36">
        <v>261.48008513476992</v>
      </c>
      <c r="AO9" s="36">
        <v>252.27496854722074</v>
      </c>
      <c r="AP9" s="36">
        <v>245.62522680329306</v>
      </c>
      <c r="AQ9" s="36">
        <v>236.45651231140621</v>
      </c>
      <c r="AR9" s="36">
        <v>223.91800611515163</v>
      </c>
      <c r="AS9" s="36">
        <v>213.74702051881158</v>
      </c>
      <c r="AT9" s="36">
        <v>196.19450799219081</v>
      </c>
      <c r="AU9" s="36">
        <v>186.49644690509092</v>
      </c>
      <c r="AV9" s="36">
        <v>173.26764258248673</v>
      </c>
      <c r="AW9" s="36">
        <v>164.07883707716726</v>
      </c>
      <c r="AX9" s="36">
        <v>149.68495440071604</v>
      </c>
      <c r="AY9" s="36">
        <v>142.97717410327132</v>
      </c>
      <c r="AZ9" s="36">
        <v>138.0958416567866</v>
      </c>
      <c r="BA9" s="36">
        <v>133.69508434171445</v>
      </c>
      <c r="BB9" s="37">
        <v>96.714923231621015</v>
      </c>
    </row>
    <row r="10" spans="1:54" x14ac:dyDescent="0.35">
      <c r="A10" s="28" t="s">
        <v>228</v>
      </c>
      <c r="B10" s="69" t="s">
        <v>18</v>
      </c>
      <c r="C10" s="29" t="s">
        <v>229</v>
      </c>
      <c r="D10" s="30">
        <v>639.64858927479088</v>
      </c>
      <c r="E10" s="31">
        <v>544.49315000000001</v>
      </c>
      <c r="F10" s="31">
        <v>501.79467999999986</v>
      </c>
      <c r="G10" s="31">
        <v>431.80232999999998</v>
      </c>
      <c r="H10" s="31">
        <v>371.59991999999988</v>
      </c>
      <c r="I10" s="31">
        <v>350.6014074739204</v>
      </c>
      <c r="J10" s="31">
        <v>344.40206999999998</v>
      </c>
      <c r="K10" s="31">
        <v>316.39793000000003</v>
      </c>
      <c r="L10" s="31">
        <v>374.40741000000008</v>
      </c>
      <c r="M10" s="31">
        <v>326.20166000000006</v>
      </c>
      <c r="N10" s="31">
        <v>548.65237926100292</v>
      </c>
      <c r="O10" s="31">
        <v>422.71050258478118</v>
      </c>
      <c r="P10" s="31">
        <v>354.08928503932856</v>
      </c>
      <c r="Q10" s="31">
        <v>371.59701731704951</v>
      </c>
      <c r="R10" s="31">
        <v>284.15458518875903</v>
      </c>
      <c r="S10" s="31">
        <v>302.97522528772151</v>
      </c>
      <c r="T10" s="31">
        <v>328.67276955611771</v>
      </c>
      <c r="U10" s="31">
        <v>330.8439320995351</v>
      </c>
      <c r="V10" s="31">
        <v>340.58291842865378</v>
      </c>
      <c r="W10" s="31">
        <v>346.10348914698972</v>
      </c>
      <c r="X10" s="31">
        <v>350.18041445747474</v>
      </c>
      <c r="Y10" s="31">
        <v>358.28335381263332</v>
      </c>
      <c r="Z10" s="31">
        <v>344.60213781867895</v>
      </c>
      <c r="AA10" s="31">
        <v>284.87052819121743</v>
      </c>
      <c r="AB10" s="31">
        <v>247.31040385793852</v>
      </c>
      <c r="AC10" s="31">
        <v>213.4098343098708</v>
      </c>
      <c r="AD10" s="31">
        <v>144.0271484127625</v>
      </c>
      <c r="AE10" s="31">
        <v>89.188242806990203</v>
      </c>
      <c r="AF10" s="31">
        <v>91.600979272118693</v>
      </c>
      <c r="AG10" s="31">
        <v>93.362249475056487</v>
      </c>
      <c r="AH10" s="31">
        <v>94.728428623911171</v>
      </c>
      <c r="AI10" s="31">
        <v>95.073115955460395</v>
      </c>
      <c r="AJ10" s="31">
        <v>84.060950286954181</v>
      </c>
      <c r="AK10" s="31">
        <v>72.231682371911461</v>
      </c>
      <c r="AL10" s="31">
        <v>62.110937085314092</v>
      </c>
      <c r="AM10" s="31">
        <v>53.613637433055445</v>
      </c>
      <c r="AN10" s="31">
        <v>46.317436105313718</v>
      </c>
      <c r="AO10" s="31">
        <v>39.643673932422516</v>
      </c>
      <c r="AP10" s="31">
        <v>35.20098305448797</v>
      </c>
      <c r="AQ10" s="31">
        <v>30.715598369450188</v>
      </c>
      <c r="AR10" s="31">
        <v>26.269083975337804</v>
      </c>
      <c r="AS10" s="31">
        <v>21.902022819924891</v>
      </c>
      <c r="AT10" s="31">
        <v>18.157809472205948</v>
      </c>
      <c r="AU10" s="31">
        <v>14.891909210187935</v>
      </c>
      <c r="AV10" s="31">
        <v>11.977772032638823</v>
      </c>
      <c r="AW10" s="31">
        <v>9.8728899919379263</v>
      </c>
      <c r="AX10" s="31">
        <v>8.0209208947797226</v>
      </c>
      <c r="AY10" s="31">
        <v>6.6064106248306835</v>
      </c>
      <c r="AZ10" s="31">
        <v>5.6599694859159015</v>
      </c>
      <c r="BA10" s="31">
        <v>4.8315430613979569</v>
      </c>
      <c r="BB10" s="32">
        <v>4.2838577759854415</v>
      </c>
    </row>
    <row r="11" spans="1:54" x14ac:dyDescent="0.35">
      <c r="A11" s="28" t="s">
        <v>230</v>
      </c>
      <c r="B11" s="69" t="s">
        <v>18</v>
      </c>
      <c r="C11" s="29" t="s">
        <v>231</v>
      </c>
      <c r="D11" s="30">
        <v>25268.383331971243</v>
      </c>
      <c r="E11" s="31">
        <v>23920.186620000008</v>
      </c>
      <c r="F11" s="31">
        <v>22900.366599999994</v>
      </c>
      <c r="G11" s="31">
        <v>23395.779639999997</v>
      </c>
      <c r="H11" s="31">
        <v>21382.67796999999</v>
      </c>
      <c r="I11" s="31">
        <v>19354.059284006664</v>
      </c>
      <c r="J11" s="31">
        <v>19956.170379999996</v>
      </c>
      <c r="K11" s="31">
        <v>19480.420999999995</v>
      </c>
      <c r="L11" s="31">
        <v>18065.261519999993</v>
      </c>
      <c r="M11" s="31">
        <v>13763.273759999998</v>
      </c>
      <c r="N11" s="31">
        <v>15182.716608629373</v>
      </c>
      <c r="O11" s="31">
        <v>14970.672412732911</v>
      </c>
      <c r="P11" s="31">
        <v>13609.56001239883</v>
      </c>
      <c r="Q11" s="31">
        <v>13218.809616071707</v>
      </c>
      <c r="R11" s="31">
        <v>12731.680541155847</v>
      </c>
      <c r="S11" s="31">
        <v>12303.739076820093</v>
      </c>
      <c r="T11" s="31">
        <v>11955.497354616542</v>
      </c>
      <c r="U11" s="31">
        <v>12130.436893873897</v>
      </c>
      <c r="V11" s="31">
        <v>11396.93455639427</v>
      </c>
      <c r="W11" s="31">
        <v>11214.725085117065</v>
      </c>
      <c r="X11" s="31">
        <v>10988.175461362365</v>
      </c>
      <c r="Y11" s="31">
        <v>10929.025673453487</v>
      </c>
      <c r="Z11" s="31">
        <v>10784.294333863236</v>
      </c>
      <c r="AA11" s="31">
        <v>10595.46528633711</v>
      </c>
      <c r="AB11" s="31">
        <v>10495.495464898389</v>
      </c>
      <c r="AC11" s="31">
        <v>10456.13590987142</v>
      </c>
      <c r="AD11" s="31">
        <v>10468.34470389749</v>
      </c>
      <c r="AE11" s="31">
        <v>10491.090723549441</v>
      </c>
      <c r="AF11" s="31">
        <v>10514.66009940183</v>
      </c>
      <c r="AG11" s="31">
        <v>10475.505578966267</v>
      </c>
      <c r="AH11" s="31">
        <v>10371.947558576961</v>
      </c>
      <c r="AI11" s="31">
        <v>10329.67216283203</v>
      </c>
      <c r="AJ11" s="31">
        <v>10217.897925281533</v>
      </c>
      <c r="AK11" s="31">
        <v>10032.128378186881</v>
      </c>
      <c r="AL11" s="31">
        <v>9841.5164197915819</v>
      </c>
      <c r="AM11" s="31">
        <v>9676.937555717539</v>
      </c>
      <c r="AN11" s="31">
        <v>9594.8999423838759</v>
      </c>
      <c r="AO11" s="31">
        <v>9469.5943713213383</v>
      </c>
      <c r="AP11" s="31">
        <v>9294.7833393210021</v>
      </c>
      <c r="AQ11" s="31">
        <v>9134.3831381684304</v>
      </c>
      <c r="AR11" s="31">
        <v>8968.9389314348646</v>
      </c>
      <c r="AS11" s="31">
        <v>8837.2922620874797</v>
      </c>
      <c r="AT11" s="31">
        <v>8674.0773385809134</v>
      </c>
      <c r="AU11" s="31">
        <v>8478.3361699135312</v>
      </c>
      <c r="AV11" s="31">
        <v>8200.288024208854</v>
      </c>
      <c r="AW11" s="31">
        <v>8013.7612709774412</v>
      </c>
      <c r="AX11" s="31">
        <v>7779.0719125361829</v>
      </c>
      <c r="AY11" s="31">
        <v>7316.0182849196281</v>
      </c>
      <c r="AZ11" s="31">
        <v>7031.7833788766438</v>
      </c>
      <c r="BA11" s="31">
        <v>6449.2363642675273</v>
      </c>
      <c r="BB11" s="32">
        <v>5888.4800754402831</v>
      </c>
    </row>
    <row r="12" spans="1:54" x14ac:dyDescent="0.35">
      <c r="A12" s="33" t="s">
        <v>232</v>
      </c>
      <c r="B12" s="69"/>
      <c r="C12" s="34" t="s">
        <v>233</v>
      </c>
      <c r="D12" s="35">
        <v>25268.383331971243</v>
      </c>
      <c r="E12" s="36">
        <v>23920.186620000008</v>
      </c>
      <c r="F12" s="36">
        <v>22900.366599999994</v>
      </c>
      <c r="G12" s="36">
        <v>23395.779639999997</v>
      </c>
      <c r="H12" s="36">
        <v>21382.67796999999</v>
      </c>
      <c r="I12" s="36">
        <v>19354.059284006664</v>
      </c>
      <c r="J12" s="36">
        <v>19956.170379999996</v>
      </c>
      <c r="K12" s="36">
        <v>19480.420999999995</v>
      </c>
      <c r="L12" s="36">
        <v>18065.261519999993</v>
      </c>
      <c r="M12" s="36">
        <v>13763.273759999998</v>
      </c>
      <c r="N12" s="36">
        <v>15182.716608629373</v>
      </c>
      <c r="O12" s="36">
        <v>14970.672412732911</v>
      </c>
      <c r="P12" s="36">
        <v>13609.56001239883</v>
      </c>
      <c r="Q12" s="36">
        <v>13218.809616071707</v>
      </c>
      <c r="R12" s="36">
        <v>12731.680541155847</v>
      </c>
      <c r="S12" s="36">
        <v>12303.739076820093</v>
      </c>
      <c r="T12" s="36">
        <v>11955.497354616542</v>
      </c>
      <c r="U12" s="36">
        <v>12130.436893873897</v>
      </c>
      <c r="V12" s="36">
        <v>11396.93455639427</v>
      </c>
      <c r="W12" s="36">
        <v>11214.725085117065</v>
      </c>
      <c r="X12" s="36">
        <v>10988.175461362365</v>
      </c>
      <c r="Y12" s="36">
        <v>10929.025673453487</v>
      </c>
      <c r="Z12" s="36">
        <v>10784.294333863236</v>
      </c>
      <c r="AA12" s="36">
        <v>10595.46528633711</v>
      </c>
      <c r="AB12" s="36">
        <v>10495.495464898389</v>
      </c>
      <c r="AC12" s="36">
        <v>10456.13590987142</v>
      </c>
      <c r="AD12" s="36">
        <v>10468.34470389749</v>
      </c>
      <c r="AE12" s="36">
        <v>10491.090723549441</v>
      </c>
      <c r="AF12" s="36">
        <v>10514.66009940183</v>
      </c>
      <c r="AG12" s="36">
        <v>10475.505578966267</v>
      </c>
      <c r="AH12" s="36">
        <v>10371.947558576961</v>
      </c>
      <c r="AI12" s="36">
        <v>10329.67216283203</v>
      </c>
      <c r="AJ12" s="36">
        <v>10217.897925281533</v>
      </c>
      <c r="AK12" s="36">
        <v>10032.128378186881</v>
      </c>
      <c r="AL12" s="36">
        <v>9841.5164197915819</v>
      </c>
      <c r="AM12" s="36">
        <v>9676.937555717539</v>
      </c>
      <c r="AN12" s="36">
        <v>9594.8999423838759</v>
      </c>
      <c r="AO12" s="36">
        <v>9469.5943713213383</v>
      </c>
      <c r="AP12" s="36">
        <v>9294.7833393210021</v>
      </c>
      <c r="AQ12" s="36">
        <v>9134.3831381684304</v>
      </c>
      <c r="AR12" s="36">
        <v>8968.9389314348646</v>
      </c>
      <c r="AS12" s="36">
        <v>8837.2922620874797</v>
      </c>
      <c r="AT12" s="36">
        <v>8674.0773385809134</v>
      </c>
      <c r="AU12" s="36">
        <v>8478.3361699135312</v>
      </c>
      <c r="AV12" s="36">
        <v>8200.288024208854</v>
      </c>
      <c r="AW12" s="36">
        <v>8013.7612709774412</v>
      </c>
      <c r="AX12" s="36">
        <v>7779.0719125361829</v>
      </c>
      <c r="AY12" s="36">
        <v>7316.0182849196281</v>
      </c>
      <c r="AZ12" s="36">
        <v>7031.7833788766438</v>
      </c>
      <c r="BA12" s="36">
        <v>6449.2363642675273</v>
      </c>
      <c r="BB12" s="37">
        <v>5888.4800754402831</v>
      </c>
    </row>
    <row r="13" spans="1:54" x14ac:dyDescent="0.35">
      <c r="A13" s="33" t="s">
        <v>234</v>
      </c>
      <c r="B13" s="69"/>
      <c r="C13" s="34" t="s">
        <v>235</v>
      </c>
      <c r="D13" s="35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7">
        <v>0</v>
      </c>
    </row>
    <row r="14" spans="1:54" x14ac:dyDescent="0.35">
      <c r="A14" s="28" t="s">
        <v>236</v>
      </c>
      <c r="B14" s="69" t="s">
        <v>18</v>
      </c>
      <c r="C14" s="29" t="s">
        <v>237</v>
      </c>
      <c r="D14" s="30">
        <v>229.62642337947179</v>
      </c>
      <c r="E14" s="31">
        <v>36.900870000000005</v>
      </c>
      <c r="F14" s="31">
        <v>96.302880000000016</v>
      </c>
      <c r="G14" s="31">
        <v>79.201549999999969</v>
      </c>
      <c r="H14" s="31">
        <v>117.90118999999993</v>
      </c>
      <c r="I14" s="31">
        <v>127.88531388291662</v>
      </c>
      <c r="J14" s="31">
        <v>59.400629999999857</v>
      </c>
      <c r="K14" s="31">
        <v>117.01798999999995</v>
      </c>
      <c r="L14" s="31">
        <v>166.57880000000006</v>
      </c>
      <c r="M14" s="31">
        <v>214.30356999999992</v>
      </c>
      <c r="N14" s="31">
        <v>81.038252551134363</v>
      </c>
      <c r="O14" s="31">
        <v>143.19199330349753</v>
      </c>
      <c r="P14" s="31">
        <v>148.58537677164355</v>
      </c>
      <c r="Q14" s="31">
        <v>162.98835966116894</v>
      </c>
      <c r="R14" s="31">
        <v>156.67174079526734</v>
      </c>
      <c r="S14" s="31">
        <v>64.813610858046928</v>
      </c>
      <c r="T14" s="31">
        <v>63.725226062283362</v>
      </c>
      <c r="U14" s="31">
        <v>67.769806963004157</v>
      </c>
      <c r="V14" s="31">
        <v>67.690369387523262</v>
      </c>
      <c r="W14" s="31">
        <v>68.842694066993587</v>
      </c>
      <c r="X14" s="31">
        <v>69.553446772908387</v>
      </c>
      <c r="Y14" s="31">
        <v>69.158851998485574</v>
      </c>
      <c r="Z14" s="31">
        <v>68.774904378213478</v>
      </c>
      <c r="AA14" s="31">
        <v>68.969314402315135</v>
      </c>
      <c r="AB14" s="31">
        <v>62.929097214042812</v>
      </c>
      <c r="AC14" s="31">
        <v>59.83018525318704</v>
      </c>
      <c r="AD14" s="31">
        <v>56.854340047910256</v>
      </c>
      <c r="AE14" s="31">
        <v>56.387956646274844</v>
      </c>
      <c r="AF14" s="31">
        <v>55.820829771737991</v>
      </c>
      <c r="AG14" s="31">
        <v>56.045882722933698</v>
      </c>
      <c r="AH14" s="31">
        <v>55.806676613611472</v>
      </c>
      <c r="AI14" s="31">
        <v>52.906163835012066</v>
      </c>
      <c r="AJ14" s="31">
        <v>47.196732209778837</v>
      </c>
      <c r="AK14" s="31">
        <v>47.022027639885245</v>
      </c>
      <c r="AL14" s="31">
        <v>42.846883681734383</v>
      </c>
      <c r="AM14" s="31">
        <v>42.549583562007868</v>
      </c>
      <c r="AN14" s="31">
        <v>42.149283630223785</v>
      </c>
      <c r="AO14" s="31">
        <v>42.035876621948567</v>
      </c>
      <c r="AP14" s="31">
        <v>41.915693484717991</v>
      </c>
      <c r="AQ14" s="31">
        <v>41.735030063548137</v>
      </c>
      <c r="AR14" s="31">
        <v>40.172665955479289</v>
      </c>
      <c r="AS14" s="31">
        <v>38.494782635189814</v>
      </c>
      <c r="AT14" s="31">
        <v>35.26782012884803</v>
      </c>
      <c r="AU14" s="31">
        <v>30.700054398891726</v>
      </c>
      <c r="AV14" s="31">
        <v>25.708002837825781</v>
      </c>
      <c r="AW14" s="31">
        <v>22.583461915112068</v>
      </c>
      <c r="AX14" s="31">
        <v>19.430213467887565</v>
      </c>
      <c r="AY14" s="31">
        <v>18.964067139627247</v>
      </c>
      <c r="AZ14" s="31">
        <v>18.519718997175325</v>
      </c>
      <c r="BA14" s="31">
        <v>18.263326756007409</v>
      </c>
      <c r="BB14" s="32">
        <v>16.52579889920229</v>
      </c>
    </row>
    <row r="15" spans="1:54" x14ac:dyDescent="0.35">
      <c r="A15" s="23" t="s">
        <v>238</v>
      </c>
      <c r="B15" s="69" t="s">
        <v>28</v>
      </c>
      <c r="C15" s="24" t="s">
        <v>239</v>
      </c>
      <c r="D15" s="25">
        <v>6817.2482507963914</v>
      </c>
      <c r="E15" s="26">
        <v>5384.7667199999996</v>
      </c>
      <c r="F15" s="26">
        <v>5396.6478999999999</v>
      </c>
      <c r="G15" s="26">
        <v>6016.4456300000002</v>
      </c>
      <c r="H15" s="26">
        <v>5684.4857499999989</v>
      </c>
      <c r="I15" s="26">
        <v>4935.3401554823604</v>
      </c>
      <c r="J15" s="26">
        <v>5308.6005999999988</v>
      </c>
      <c r="K15" s="26">
        <v>4448.8016500000003</v>
      </c>
      <c r="L15" s="26">
        <v>4774.2493400000003</v>
      </c>
      <c r="M15" s="26">
        <v>4649.640989999999</v>
      </c>
      <c r="N15" s="26">
        <v>4514.9323533910538</v>
      </c>
      <c r="O15" s="26">
        <v>4663.1467615784131</v>
      </c>
      <c r="P15" s="26">
        <v>4571.2126073508789</v>
      </c>
      <c r="Q15" s="26">
        <v>4578.6788740548745</v>
      </c>
      <c r="R15" s="26">
        <v>4184.6582954349906</v>
      </c>
      <c r="S15" s="26">
        <v>4062.1752772412865</v>
      </c>
      <c r="T15" s="26">
        <v>4137.7469079734901</v>
      </c>
      <c r="U15" s="26">
        <v>4234.3609755032121</v>
      </c>
      <c r="V15" s="26">
        <v>4171.8987472708895</v>
      </c>
      <c r="W15" s="26">
        <v>4132.3315903251041</v>
      </c>
      <c r="X15" s="26">
        <v>4071.6556742681923</v>
      </c>
      <c r="Y15" s="26">
        <v>4069.8011961870293</v>
      </c>
      <c r="Z15" s="26">
        <v>3883.7150521892431</v>
      </c>
      <c r="AA15" s="26">
        <v>3701.2716221978035</v>
      </c>
      <c r="AB15" s="26">
        <v>3476.6456844952395</v>
      </c>
      <c r="AC15" s="26">
        <v>3321.4418927267129</v>
      </c>
      <c r="AD15" s="26">
        <v>3023.6588169898655</v>
      </c>
      <c r="AE15" s="26">
        <v>2813.546301965901</v>
      </c>
      <c r="AF15" s="26">
        <v>2702.9700375256871</v>
      </c>
      <c r="AG15" s="26">
        <v>2617.7009797739402</v>
      </c>
      <c r="AH15" s="26">
        <v>2516.3573531492875</v>
      </c>
      <c r="AI15" s="26">
        <v>2459.265386506645</v>
      </c>
      <c r="AJ15" s="26">
        <v>2335.857601451507</v>
      </c>
      <c r="AK15" s="26">
        <v>2176.0097761809679</v>
      </c>
      <c r="AL15" s="26">
        <v>2031.3234516998496</v>
      </c>
      <c r="AM15" s="26">
        <v>1930.9826986928929</v>
      </c>
      <c r="AN15" s="26">
        <v>1867.0974261237973</v>
      </c>
      <c r="AO15" s="26">
        <v>1745.645794272569</v>
      </c>
      <c r="AP15" s="26">
        <v>1687.9956116277222</v>
      </c>
      <c r="AQ15" s="26">
        <v>1597.6597319894345</v>
      </c>
      <c r="AR15" s="26">
        <v>1517.5896109216008</v>
      </c>
      <c r="AS15" s="26">
        <v>1428.4320855028679</v>
      </c>
      <c r="AT15" s="26">
        <v>1304.4296239616574</v>
      </c>
      <c r="AU15" s="26">
        <v>1211.8476919739492</v>
      </c>
      <c r="AV15" s="26">
        <v>1088.9231757268567</v>
      </c>
      <c r="AW15" s="26">
        <v>1037.5132714909632</v>
      </c>
      <c r="AX15" s="26">
        <v>995.32706760204906</v>
      </c>
      <c r="AY15" s="26">
        <v>829.7233690611256</v>
      </c>
      <c r="AZ15" s="26">
        <v>762.75364687449633</v>
      </c>
      <c r="BA15" s="26">
        <v>714.56243025767469</v>
      </c>
      <c r="BB15" s="27">
        <v>606.01403527902926</v>
      </c>
    </row>
    <row r="16" spans="1:54" x14ac:dyDescent="0.35">
      <c r="A16" s="28" t="s">
        <v>240</v>
      </c>
      <c r="B16" s="69"/>
      <c r="C16" s="29" t="s">
        <v>241</v>
      </c>
      <c r="D16" s="30">
        <v>3696.4992048177369</v>
      </c>
      <c r="E16" s="31">
        <v>2492.1377799999987</v>
      </c>
      <c r="F16" s="31">
        <v>2594.1597999999999</v>
      </c>
      <c r="G16" s="31">
        <v>2991.0416499999997</v>
      </c>
      <c r="H16" s="31">
        <v>2837.9488199999987</v>
      </c>
      <c r="I16" s="31">
        <v>2264.7463451032149</v>
      </c>
      <c r="J16" s="31">
        <v>2515.3911299999995</v>
      </c>
      <c r="K16" s="31">
        <v>1794.5436999999999</v>
      </c>
      <c r="L16" s="31">
        <v>1961.66678</v>
      </c>
      <c r="M16" s="31">
        <v>2065.1845099999996</v>
      </c>
      <c r="N16" s="31">
        <v>1691.7024612294094</v>
      </c>
      <c r="O16" s="31">
        <v>1723.4980580366562</v>
      </c>
      <c r="P16" s="31">
        <v>1701.5616357715135</v>
      </c>
      <c r="Q16" s="31">
        <v>1691.6816723360917</v>
      </c>
      <c r="R16" s="31">
        <v>1510.313991594915</v>
      </c>
      <c r="S16" s="31">
        <v>1478.8140659629883</v>
      </c>
      <c r="T16" s="31">
        <v>1505.0743028862382</v>
      </c>
      <c r="U16" s="31">
        <v>1571.8759951704969</v>
      </c>
      <c r="V16" s="31">
        <v>1560.648999479844</v>
      </c>
      <c r="W16" s="31">
        <v>1540.6584083117209</v>
      </c>
      <c r="X16" s="31">
        <v>1505.8185730460393</v>
      </c>
      <c r="Y16" s="31">
        <v>1513.3658944640035</v>
      </c>
      <c r="Z16" s="31">
        <v>1446.1530705737173</v>
      </c>
      <c r="AA16" s="31">
        <v>1401.9403693289119</v>
      </c>
      <c r="AB16" s="31">
        <v>1262.9538056882132</v>
      </c>
      <c r="AC16" s="31">
        <v>1185.8192394403563</v>
      </c>
      <c r="AD16" s="31">
        <v>1065.3586330562396</v>
      </c>
      <c r="AE16" s="31">
        <v>995.29967128580358</v>
      </c>
      <c r="AF16" s="31">
        <v>934.58832020615364</v>
      </c>
      <c r="AG16" s="31">
        <v>891.1225059876507</v>
      </c>
      <c r="AH16" s="31">
        <v>837.91347029819849</v>
      </c>
      <c r="AI16" s="31">
        <v>814.96544847103405</v>
      </c>
      <c r="AJ16" s="31">
        <v>774.71544446774851</v>
      </c>
      <c r="AK16" s="31">
        <v>705.11003518105349</v>
      </c>
      <c r="AL16" s="31">
        <v>651.54545179120589</v>
      </c>
      <c r="AM16" s="31">
        <v>605.56502212763803</v>
      </c>
      <c r="AN16" s="31">
        <v>568.1618540286413</v>
      </c>
      <c r="AO16" s="31">
        <v>525.51885131842016</v>
      </c>
      <c r="AP16" s="31">
        <v>493.37983180650718</v>
      </c>
      <c r="AQ16" s="31">
        <v>458.66124840458474</v>
      </c>
      <c r="AR16" s="31">
        <v>419.83780938752898</v>
      </c>
      <c r="AS16" s="31">
        <v>383.91578282335718</v>
      </c>
      <c r="AT16" s="31">
        <v>344.74576414765647</v>
      </c>
      <c r="AU16" s="31">
        <v>309.60398053678881</v>
      </c>
      <c r="AV16" s="31">
        <v>269.19773737898453</v>
      </c>
      <c r="AW16" s="31">
        <v>247.3859272248626</v>
      </c>
      <c r="AX16" s="31">
        <v>225.53407234428033</v>
      </c>
      <c r="AY16" s="31">
        <v>202.51488441669738</v>
      </c>
      <c r="AZ16" s="31">
        <v>185.78006157628542</v>
      </c>
      <c r="BA16" s="31">
        <v>170.56403161373549</v>
      </c>
      <c r="BB16" s="32">
        <v>155.30168716905567</v>
      </c>
    </row>
    <row r="17" spans="1:54" x14ac:dyDescent="0.35">
      <c r="A17" s="28" t="s">
        <v>157</v>
      </c>
      <c r="B17" s="69"/>
      <c r="C17" s="29" t="s">
        <v>242</v>
      </c>
      <c r="D17" s="30">
        <v>520.41286898229646</v>
      </c>
      <c r="E17" s="31">
        <v>545.41275999999982</v>
      </c>
      <c r="F17" s="31">
        <v>517.76035999999999</v>
      </c>
      <c r="G17" s="31">
        <v>523.72119999999984</v>
      </c>
      <c r="H17" s="31">
        <v>469.38060999999976</v>
      </c>
      <c r="I17" s="31">
        <v>470.34305234145438</v>
      </c>
      <c r="J17" s="31">
        <v>545.88660999999979</v>
      </c>
      <c r="K17" s="31">
        <v>544.45380000000011</v>
      </c>
      <c r="L17" s="31">
        <v>517.19239999999991</v>
      </c>
      <c r="M17" s="31">
        <v>450.02517000000012</v>
      </c>
      <c r="N17" s="31">
        <v>494.00940546213269</v>
      </c>
      <c r="O17" s="31">
        <v>472.36323028965518</v>
      </c>
      <c r="P17" s="31">
        <v>396.64436400820739</v>
      </c>
      <c r="Q17" s="31">
        <v>377.68365216780319</v>
      </c>
      <c r="R17" s="31">
        <v>380.46961774372409</v>
      </c>
      <c r="S17" s="31">
        <v>362.11437681097976</v>
      </c>
      <c r="T17" s="31">
        <v>373.02448193741498</v>
      </c>
      <c r="U17" s="31">
        <v>380.42140395008784</v>
      </c>
      <c r="V17" s="31">
        <v>376.98394011203754</v>
      </c>
      <c r="W17" s="31">
        <v>381.85200985037977</v>
      </c>
      <c r="X17" s="31">
        <v>378.55670882439057</v>
      </c>
      <c r="Y17" s="31">
        <v>372.82443393997733</v>
      </c>
      <c r="Z17" s="31">
        <v>361.85458893592704</v>
      </c>
      <c r="AA17" s="31">
        <v>346.33363381538663</v>
      </c>
      <c r="AB17" s="31">
        <v>334.92796324201436</v>
      </c>
      <c r="AC17" s="31">
        <v>320.173790392981</v>
      </c>
      <c r="AD17" s="31">
        <v>310.02728690053618</v>
      </c>
      <c r="AE17" s="31">
        <v>286.7831311187648</v>
      </c>
      <c r="AF17" s="31">
        <v>274.94901256394473</v>
      </c>
      <c r="AG17" s="31">
        <v>257.78014545348509</v>
      </c>
      <c r="AH17" s="31">
        <v>253.63791959364144</v>
      </c>
      <c r="AI17" s="31">
        <v>254.54493999072943</v>
      </c>
      <c r="AJ17" s="31">
        <v>247.67994282665674</v>
      </c>
      <c r="AK17" s="31">
        <v>222.69824279144979</v>
      </c>
      <c r="AL17" s="31">
        <v>195.11712122766636</v>
      </c>
      <c r="AM17" s="31">
        <v>187.91568343168967</v>
      </c>
      <c r="AN17" s="31">
        <v>182.43899549845167</v>
      </c>
      <c r="AO17" s="31">
        <v>135.9711728928894</v>
      </c>
      <c r="AP17" s="31">
        <v>130.46558987035775</v>
      </c>
      <c r="AQ17" s="31">
        <v>123.98723567133686</v>
      </c>
      <c r="AR17" s="31">
        <v>116.87234322648166</v>
      </c>
      <c r="AS17" s="31">
        <v>110.80103838634921</v>
      </c>
      <c r="AT17" s="31">
        <v>105.34600872713156</v>
      </c>
      <c r="AU17" s="31">
        <v>101.79292116355936</v>
      </c>
      <c r="AV17" s="31">
        <v>98.405819950083966</v>
      </c>
      <c r="AW17" s="31">
        <v>96.037809693311061</v>
      </c>
      <c r="AX17" s="31">
        <v>93.161386273170152</v>
      </c>
      <c r="AY17" s="31">
        <v>88.268088255097453</v>
      </c>
      <c r="AZ17" s="31">
        <v>82.052838689242975</v>
      </c>
      <c r="BA17" s="31">
        <v>73.777903607095354</v>
      </c>
      <c r="BB17" s="32">
        <v>67.040935916912161</v>
      </c>
    </row>
    <row r="18" spans="1:54" x14ac:dyDescent="0.35">
      <c r="A18" s="28" t="s">
        <v>243</v>
      </c>
      <c r="B18" s="69"/>
      <c r="C18" s="29" t="s">
        <v>244</v>
      </c>
      <c r="D18" s="30">
        <v>2447.2112854772222</v>
      </c>
      <c r="E18" s="31">
        <v>2212.61726</v>
      </c>
      <c r="F18" s="31">
        <v>2146.1522199999995</v>
      </c>
      <c r="G18" s="31">
        <v>2383.7820299999994</v>
      </c>
      <c r="H18" s="31">
        <v>2264.3571299999999</v>
      </c>
      <c r="I18" s="31">
        <v>2087.5156772851788</v>
      </c>
      <c r="J18" s="31">
        <v>2133.03809</v>
      </c>
      <c r="K18" s="31">
        <v>1994.7027699999994</v>
      </c>
      <c r="L18" s="31">
        <v>2149.7208599999994</v>
      </c>
      <c r="M18" s="31">
        <v>1994.4336299999995</v>
      </c>
      <c r="N18" s="31">
        <v>2203.1138695797631</v>
      </c>
      <c r="O18" s="31">
        <v>2347.3887639078248</v>
      </c>
      <c r="P18" s="31">
        <v>2338.2970806070675</v>
      </c>
      <c r="Q18" s="31">
        <v>2369.35049947574</v>
      </c>
      <c r="R18" s="31">
        <v>2179.2261449145312</v>
      </c>
      <c r="S18" s="31">
        <v>2114.7253156923002</v>
      </c>
      <c r="T18" s="31">
        <v>2149.1628257731777</v>
      </c>
      <c r="U18" s="31">
        <v>2169.9087847489627</v>
      </c>
      <c r="V18" s="31">
        <v>2121.8945866483655</v>
      </c>
      <c r="W18" s="31">
        <v>2093.0154669100652</v>
      </c>
      <c r="X18" s="31">
        <v>2070.2084455007262</v>
      </c>
      <c r="Y18" s="31">
        <v>2070.1098518357567</v>
      </c>
      <c r="Z18" s="31">
        <v>1968.1632683973546</v>
      </c>
      <c r="AA18" s="31">
        <v>1853.2413722116833</v>
      </c>
      <c r="AB18" s="31">
        <v>1783.8810875456638</v>
      </c>
      <c r="AC18" s="31">
        <v>1728.800511043275</v>
      </c>
      <c r="AD18" s="31">
        <v>1570.4943345336471</v>
      </c>
      <c r="AE18" s="31">
        <v>1466.8988608281884</v>
      </c>
      <c r="AF18" s="31">
        <v>1434.3326563599444</v>
      </c>
      <c r="AG18" s="31">
        <v>1417.5191163765926</v>
      </c>
      <c r="AH18" s="31">
        <v>1372.588910528438</v>
      </c>
      <c r="AI18" s="31">
        <v>1336.41286675522</v>
      </c>
      <c r="AJ18" s="31">
        <v>1263.8794191192601</v>
      </c>
      <c r="AK18" s="31">
        <v>1202.7107271540413</v>
      </c>
      <c r="AL18" s="31">
        <v>1143.7490498656462</v>
      </c>
      <c r="AM18" s="31">
        <v>1100.9222260229537</v>
      </c>
      <c r="AN18" s="31">
        <v>1083.9574802008333</v>
      </c>
      <c r="AO18" s="31">
        <v>1055.5151103367593</v>
      </c>
      <c r="AP18" s="31">
        <v>1038.6891087895988</v>
      </c>
      <c r="AQ18" s="31">
        <v>993.32749703693264</v>
      </c>
      <c r="AR18" s="31">
        <v>962.84576682485499</v>
      </c>
      <c r="AS18" s="31">
        <v>919.10672827175176</v>
      </c>
      <c r="AT18" s="31">
        <v>842.39686171471874</v>
      </c>
      <c r="AU18" s="31">
        <v>790.2120675834941</v>
      </c>
      <c r="AV18" s="31">
        <v>712.82222599267277</v>
      </c>
      <c r="AW18" s="31">
        <v>687.05417169518296</v>
      </c>
      <c r="AX18" s="31">
        <v>670.72123336045206</v>
      </c>
      <c r="AY18" s="31">
        <v>534.31966745789452</v>
      </c>
      <c r="AZ18" s="31">
        <v>491.16496449381253</v>
      </c>
      <c r="BA18" s="31">
        <v>467.27399144604334</v>
      </c>
      <c r="BB18" s="32">
        <v>381.46360489645321</v>
      </c>
    </row>
    <row r="19" spans="1:54" x14ac:dyDescent="0.35">
      <c r="A19" s="28" t="s">
        <v>245</v>
      </c>
      <c r="B19" s="69"/>
      <c r="C19" s="29" t="s">
        <v>246</v>
      </c>
      <c r="D19" s="30">
        <v>153.12489151913519</v>
      </c>
      <c r="E19" s="31">
        <v>134.59891999999999</v>
      </c>
      <c r="F19" s="31">
        <v>138.57551999999998</v>
      </c>
      <c r="G19" s="31">
        <v>117.90074999999999</v>
      </c>
      <c r="H19" s="31">
        <v>112.79919</v>
      </c>
      <c r="I19" s="31">
        <v>112.73508075251344</v>
      </c>
      <c r="J19" s="31">
        <v>114.28476999999999</v>
      </c>
      <c r="K19" s="31">
        <v>115.10138000000002</v>
      </c>
      <c r="L19" s="31">
        <v>145.66929999999999</v>
      </c>
      <c r="M19" s="31">
        <v>139.99768</v>
      </c>
      <c r="N19" s="31">
        <v>126.10661711974869</v>
      </c>
      <c r="O19" s="31">
        <v>119.89670934427667</v>
      </c>
      <c r="P19" s="31">
        <v>134.70952696408983</v>
      </c>
      <c r="Q19" s="31">
        <v>139.96305007524001</v>
      </c>
      <c r="R19" s="31">
        <v>114.64854118181998</v>
      </c>
      <c r="S19" s="31">
        <v>106.52151877501812</v>
      </c>
      <c r="T19" s="31">
        <v>110.48529737665895</v>
      </c>
      <c r="U19" s="31">
        <v>112.15479163366476</v>
      </c>
      <c r="V19" s="31">
        <v>112.37122103064227</v>
      </c>
      <c r="W19" s="31">
        <v>116.80570525293948</v>
      </c>
      <c r="X19" s="31">
        <v>117.07194689703648</v>
      </c>
      <c r="Y19" s="31">
        <v>113.50101594729233</v>
      </c>
      <c r="Z19" s="31">
        <v>107.54412428224542</v>
      </c>
      <c r="AA19" s="31">
        <v>99.756246841821294</v>
      </c>
      <c r="AB19" s="31">
        <v>94.882828019348025</v>
      </c>
      <c r="AC19" s="31">
        <v>86.648351850100596</v>
      </c>
      <c r="AD19" s="31">
        <v>77.778562499443041</v>
      </c>
      <c r="AE19" s="31">
        <v>64.564638733144079</v>
      </c>
      <c r="AF19" s="31">
        <v>59.100048395644549</v>
      </c>
      <c r="AG19" s="31">
        <v>51.279211956212258</v>
      </c>
      <c r="AH19" s="31">
        <v>52.217052729009637</v>
      </c>
      <c r="AI19" s="31">
        <v>53.342131289661211</v>
      </c>
      <c r="AJ19" s="31">
        <v>49.582795037841237</v>
      </c>
      <c r="AK19" s="31">
        <v>45.490771054423554</v>
      </c>
      <c r="AL19" s="31">
        <v>40.911828815331404</v>
      </c>
      <c r="AM19" s="31">
        <v>36.579767110611364</v>
      </c>
      <c r="AN19" s="31">
        <v>32.539096395871262</v>
      </c>
      <c r="AO19" s="31">
        <v>28.64065972450009</v>
      </c>
      <c r="AP19" s="31">
        <v>25.461081161258367</v>
      </c>
      <c r="AQ19" s="31">
        <v>21.683750876580369</v>
      </c>
      <c r="AR19" s="31">
        <v>18.033691482735222</v>
      </c>
      <c r="AS19" s="31">
        <v>14.608536021410085</v>
      </c>
      <c r="AT19" s="31">
        <v>11.94098937215084</v>
      </c>
      <c r="AU19" s="31">
        <v>10.238722690106806</v>
      </c>
      <c r="AV19" s="31">
        <v>8.4973924051155372</v>
      </c>
      <c r="AW19" s="31">
        <v>7.0353628776063797</v>
      </c>
      <c r="AX19" s="31">
        <v>5.9103756241462815</v>
      </c>
      <c r="AY19" s="31">
        <v>4.620728931436183</v>
      </c>
      <c r="AZ19" s="31">
        <v>3.755782115155307</v>
      </c>
      <c r="BA19" s="31">
        <v>2.9465035908004666</v>
      </c>
      <c r="BB19" s="32">
        <v>2.2078072966082511</v>
      </c>
    </row>
    <row r="20" spans="1:54" x14ac:dyDescent="0.35">
      <c r="A20" s="23" t="s">
        <v>247</v>
      </c>
      <c r="B20" s="69"/>
      <c r="C20" s="24" t="s">
        <v>248</v>
      </c>
      <c r="D20" s="25">
        <v>51.499175865080801</v>
      </c>
      <c r="E20" s="26">
        <v>47.723929999999996</v>
      </c>
      <c r="F20" s="26">
        <v>40.655609999999996</v>
      </c>
      <c r="G20" s="26">
        <v>32.844470000000001</v>
      </c>
      <c r="H20" s="26">
        <v>51.343379999999996</v>
      </c>
      <c r="I20" s="26">
        <v>74.791559212344737</v>
      </c>
      <c r="J20" s="26">
        <v>58.438219999999994</v>
      </c>
      <c r="K20" s="26">
        <v>80.688719999999989</v>
      </c>
      <c r="L20" s="26">
        <v>76.100239999999985</v>
      </c>
      <c r="M20" s="26">
        <v>41.760859999999994</v>
      </c>
      <c r="N20" s="26">
        <v>40.996882150446702</v>
      </c>
      <c r="O20" s="26">
        <v>72.994965795491183</v>
      </c>
      <c r="P20" s="26">
        <v>50.172991585095573</v>
      </c>
      <c r="Q20" s="26">
        <v>40.990321632409554</v>
      </c>
      <c r="R20" s="26">
        <v>34.629441421031672</v>
      </c>
      <c r="S20" s="26">
        <v>15.618959816236718</v>
      </c>
      <c r="T20" s="26">
        <v>14.867292500631162</v>
      </c>
      <c r="U20" s="26">
        <v>17.914296570836669</v>
      </c>
      <c r="V20" s="26">
        <v>17.047610702719556</v>
      </c>
      <c r="W20" s="26">
        <v>16.819983364004219</v>
      </c>
      <c r="X20" s="26">
        <v>16.885439257997181</v>
      </c>
      <c r="Y20" s="26">
        <v>17.047242304261552</v>
      </c>
      <c r="Z20" s="26">
        <v>16.854832180038198</v>
      </c>
      <c r="AA20" s="26">
        <v>16.951434650916934</v>
      </c>
      <c r="AB20" s="26">
        <v>17.061543075552834</v>
      </c>
      <c r="AC20" s="26">
        <v>17.29312255486472</v>
      </c>
      <c r="AD20" s="26">
        <v>17.662161088967473</v>
      </c>
      <c r="AE20" s="26">
        <v>17.975021650307589</v>
      </c>
      <c r="AF20" s="26">
        <v>17.882580813073076</v>
      </c>
      <c r="AG20" s="26">
        <v>17.938283216842027</v>
      </c>
      <c r="AH20" s="26">
        <v>17.974359093547339</v>
      </c>
      <c r="AI20" s="26">
        <v>17.883564564306422</v>
      </c>
      <c r="AJ20" s="26">
        <v>17.656857887887078</v>
      </c>
      <c r="AK20" s="26">
        <v>16.971978296138591</v>
      </c>
      <c r="AL20" s="26">
        <v>16.730050073262912</v>
      </c>
      <c r="AM20" s="26">
        <v>16.652964758626812</v>
      </c>
      <c r="AN20" s="26">
        <v>16.738852759949427</v>
      </c>
      <c r="AO20" s="26">
        <v>16.698108235712933</v>
      </c>
      <c r="AP20" s="26">
        <v>16.395431786410423</v>
      </c>
      <c r="AQ20" s="26">
        <v>16.379945315254897</v>
      </c>
      <c r="AR20" s="26">
        <v>14.576070625673962</v>
      </c>
      <c r="AS20" s="26">
        <v>12.261624456744752</v>
      </c>
      <c r="AT20" s="26">
        <v>11.691223461249283</v>
      </c>
      <c r="AU20" s="26">
        <v>7.9838568444257856</v>
      </c>
      <c r="AV20" s="26">
        <v>7.9572491971282284</v>
      </c>
      <c r="AW20" s="26">
        <v>7.7707281962853605</v>
      </c>
      <c r="AX20" s="26">
        <v>7.6921447032494665</v>
      </c>
      <c r="AY20" s="26">
        <v>7.5486983598100919</v>
      </c>
      <c r="AZ20" s="26">
        <v>6.0272578079824655</v>
      </c>
      <c r="BA20" s="26">
        <v>5.9136158524696585</v>
      </c>
      <c r="BB20" s="27">
        <v>5.7817438027855728</v>
      </c>
    </row>
    <row r="21" spans="1:54" x14ac:dyDescent="0.35">
      <c r="A21" s="18" t="s">
        <v>249</v>
      </c>
      <c r="B21" s="68"/>
      <c r="C21" s="19" t="s">
        <v>250</v>
      </c>
      <c r="D21" s="20">
        <v>487793.00575386605</v>
      </c>
      <c r="E21" s="21">
        <v>498701.72255827067</v>
      </c>
      <c r="F21" s="21">
        <v>492796.03919000004</v>
      </c>
      <c r="G21" s="21">
        <v>500395.58360999997</v>
      </c>
      <c r="H21" s="21">
        <v>505161.40598999988</v>
      </c>
      <c r="I21" s="21">
        <v>503651.23657386692</v>
      </c>
      <c r="J21" s="21">
        <v>503657.77549999987</v>
      </c>
      <c r="K21" s="21">
        <v>492031.36464999989</v>
      </c>
      <c r="L21" s="21">
        <v>488768.50244999985</v>
      </c>
      <c r="M21" s="21">
        <v>462001.84413999994</v>
      </c>
      <c r="N21" s="21">
        <v>457409.82083050453</v>
      </c>
      <c r="O21" s="21">
        <v>444066.40905534639</v>
      </c>
      <c r="P21" s="21">
        <v>429441.38059724862</v>
      </c>
      <c r="Q21" s="21">
        <v>424720.68899080192</v>
      </c>
      <c r="R21" s="21">
        <v>421011.19054184249</v>
      </c>
      <c r="S21" s="21">
        <v>428140.03959777753</v>
      </c>
      <c r="T21" s="21">
        <v>437334.08097152738</v>
      </c>
      <c r="U21" s="21">
        <v>441700.26164515992</v>
      </c>
      <c r="V21" s="21">
        <v>443243.30476101366</v>
      </c>
      <c r="W21" s="21">
        <v>442623.49381728953</v>
      </c>
      <c r="X21" s="21">
        <v>440065.88211556716</v>
      </c>
      <c r="Y21" s="21">
        <v>436713.60457413213</v>
      </c>
      <c r="Z21" s="21">
        <v>432930.02335371578</v>
      </c>
      <c r="AA21" s="21">
        <v>428484.49200957781</v>
      </c>
      <c r="AB21" s="21">
        <v>422932.15938345902</v>
      </c>
      <c r="AC21" s="21">
        <v>418296.01347271842</v>
      </c>
      <c r="AD21" s="21">
        <v>415125.97014536476</v>
      </c>
      <c r="AE21" s="21">
        <v>411085.58254515147</v>
      </c>
      <c r="AF21" s="21">
        <v>408972.5626897742</v>
      </c>
      <c r="AG21" s="21">
        <v>406517.02327078377</v>
      </c>
      <c r="AH21" s="21">
        <v>403218.09112461901</v>
      </c>
      <c r="AI21" s="21">
        <v>401677.05970451434</v>
      </c>
      <c r="AJ21" s="21">
        <v>399394.89525682281</v>
      </c>
      <c r="AK21" s="21">
        <v>396245.2764662283</v>
      </c>
      <c r="AL21" s="21">
        <v>392981.78927404253</v>
      </c>
      <c r="AM21" s="21">
        <v>389339.55943375529</v>
      </c>
      <c r="AN21" s="21">
        <v>386438.62393373862</v>
      </c>
      <c r="AO21" s="21">
        <v>382820.15199044871</v>
      </c>
      <c r="AP21" s="21">
        <v>379195.60283548717</v>
      </c>
      <c r="AQ21" s="21">
        <v>375136.84174492513</v>
      </c>
      <c r="AR21" s="21">
        <v>370886.53506755922</v>
      </c>
      <c r="AS21" s="21">
        <v>366656.40417488199</v>
      </c>
      <c r="AT21" s="21">
        <v>362417.83088780008</v>
      </c>
      <c r="AU21" s="21">
        <v>357735.03545072151</v>
      </c>
      <c r="AV21" s="21">
        <v>353330.74706198199</v>
      </c>
      <c r="AW21" s="21">
        <v>349363.29183482047</v>
      </c>
      <c r="AX21" s="21">
        <v>345505.83067256073</v>
      </c>
      <c r="AY21" s="21">
        <v>340969.21344600874</v>
      </c>
      <c r="AZ21" s="21">
        <v>336964.82891990489</v>
      </c>
      <c r="BA21" s="21">
        <v>332437.76669764996</v>
      </c>
      <c r="BB21" s="22">
        <v>327631.0437347439</v>
      </c>
    </row>
    <row r="22" spans="1:54" x14ac:dyDescent="0.35">
      <c r="A22" s="23" t="s">
        <v>251</v>
      </c>
      <c r="B22" s="69"/>
      <c r="C22" s="24" t="s">
        <v>252</v>
      </c>
      <c r="D22" s="25">
        <v>13.017687931502538</v>
      </c>
      <c r="E22" s="26">
        <v>17.09536000000595</v>
      </c>
      <c r="F22" s="26">
        <v>17.799650000002675</v>
      </c>
      <c r="G22" s="26">
        <v>15.099950000015379</v>
      </c>
      <c r="H22" s="26">
        <v>16.100210000005973</v>
      </c>
      <c r="I22" s="26">
        <v>14.020262365974981</v>
      </c>
      <c r="J22" s="26">
        <v>13.099590000015336</v>
      </c>
      <c r="K22" s="26">
        <v>60.798439999991203</v>
      </c>
      <c r="L22" s="26">
        <v>12.099979999999064</v>
      </c>
      <c r="M22" s="26">
        <v>27.452219999998089</v>
      </c>
      <c r="N22" s="26">
        <v>13.232115326091193</v>
      </c>
      <c r="O22" s="26">
        <v>12.061717779695764</v>
      </c>
      <c r="P22" s="26">
        <v>14.378545332893546</v>
      </c>
      <c r="Q22" s="26">
        <v>15.566732693315707</v>
      </c>
      <c r="R22" s="26">
        <v>11.703441397081864</v>
      </c>
      <c r="S22" s="26">
        <v>7.093709442843803</v>
      </c>
      <c r="T22" s="26">
        <v>6.244105090040093</v>
      </c>
      <c r="U22" s="26">
        <v>6.6096443872885624</v>
      </c>
      <c r="V22" s="26">
        <v>6.5906961057442821</v>
      </c>
      <c r="W22" s="26">
        <v>6.508617498698853</v>
      </c>
      <c r="X22" s="26">
        <v>6.5577077955542524</v>
      </c>
      <c r="Y22" s="26">
        <v>5.2114884828965495</v>
      </c>
      <c r="Z22" s="26">
        <v>3.6430933037280808</v>
      </c>
      <c r="AA22" s="26">
        <v>2.0855643997368709</v>
      </c>
      <c r="AB22" s="26">
        <v>2.0780694290278543</v>
      </c>
      <c r="AC22" s="26">
        <v>2.078397260465243</v>
      </c>
      <c r="AD22" s="26">
        <v>2.0821795226182496</v>
      </c>
      <c r="AE22" s="26">
        <v>2.0868574424280664</v>
      </c>
      <c r="AF22" s="26">
        <v>2.0917019292247536</v>
      </c>
      <c r="AG22" s="26">
        <v>1.3400699031456871</v>
      </c>
      <c r="AH22" s="26">
        <v>1.3376392772945469</v>
      </c>
      <c r="AI22" s="26">
        <v>0.60487900888590762</v>
      </c>
      <c r="AJ22" s="26">
        <v>0.59782908571235494</v>
      </c>
      <c r="AK22" s="26">
        <v>0.59176752538537736</v>
      </c>
      <c r="AL22" s="26">
        <v>0.58313279586732392</v>
      </c>
      <c r="AM22" s="26">
        <v>0.5768737440742292</v>
      </c>
      <c r="AN22" s="26">
        <v>0.57306619806020231</v>
      </c>
      <c r="AO22" s="26">
        <v>0.56696592780841371</v>
      </c>
      <c r="AP22" s="26">
        <v>0.562272604347406</v>
      </c>
      <c r="AQ22" s="26">
        <v>0.55882342710702693</v>
      </c>
      <c r="AR22" s="26">
        <v>0.55599332622139952</v>
      </c>
      <c r="AS22" s="26">
        <v>0.32460209485645286</v>
      </c>
      <c r="AT22" s="26">
        <v>0.19541168907908002</v>
      </c>
      <c r="AU22" s="26">
        <v>9.3541709870441164E-2</v>
      </c>
      <c r="AV22" s="26">
        <v>8.85246738655808E-2</v>
      </c>
      <c r="AW22" s="26">
        <v>8.2929158009094672E-2</v>
      </c>
      <c r="AX22" s="26">
        <v>7.5439527527580194E-2</v>
      </c>
      <c r="AY22" s="26">
        <v>6.8197839056876278E-2</v>
      </c>
      <c r="AZ22" s="26">
        <v>6.1938472756902459E-2</v>
      </c>
      <c r="BA22" s="26">
        <v>2.8098154213712062E-2</v>
      </c>
      <c r="BB22" s="27">
        <v>2.5526088655715377E-2</v>
      </c>
    </row>
    <row r="23" spans="1:54" x14ac:dyDescent="0.35">
      <c r="A23" s="28" t="s">
        <v>253</v>
      </c>
      <c r="B23" s="69" t="s">
        <v>15</v>
      </c>
      <c r="C23" s="29" t="s">
        <v>254</v>
      </c>
      <c r="D23" s="30">
        <v>13.017687931502538</v>
      </c>
      <c r="E23" s="31">
        <v>17.09536000000595</v>
      </c>
      <c r="F23" s="31">
        <v>17.799650000002675</v>
      </c>
      <c r="G23" s="31">
        <v>15.099950000015379</v>
      </c>
      <c r="H23" s="31">
        <v>16.100210000005973</v>
      </c>
      <c r="I23" s="31">
        <v>14.020262365974981</v>
      </c>
      <c r="J23" s="31">
        <v>13.099590000015336</v>
      </c>
      <c r="K23" s="31">
        <v>60.798439999991203</v>
      </c>
      <c r="L23" s="31">
        <v>12.099979999999064</v>
      </c>
      <c r="M23" s="31">
        <v>27.452219999998089</v>
      </c>
      <c r="N23" s="31">
        <v>13.232115326091193</v>
      </c>
      <c r="O23" s="31">
        <v>12.061717779695764</v>
      </c>
      <c r="P23" s="31">
        <v>14.378545332893546</v>
      </c>
      <c r="Q23" s="31">
        <v>15.566732693315707</v>
      </c>
      <c r="R23" s="31">
        <v>11.703441397081864</v>
      </c>
      <c r="S23" s="31">
        <v>7.093709442843803</v>
      </c>
      <c r="T23" s="31">
        <v>6.244105090040093</v>
      </c>
      <c r="U23" s="31">
        <v>6.6096443872885624</v>
      </c>
      <c r="V23" s="31">
        <v>6.5906961057442821</v>
      </c>
      <c r="W23" s="31">
        <v>6.508617498698853</v>
      </c>
      <c r="X23" s="31">
        <v>6.5577077955542524</v>
      </c>
      <c r="Y23" s="31">
        <v>5.2114884828965495</v>
      </c>
      <c r="Z23" s="31">
        <v>3.6430933037280808</v>
      </c>
      <c r="AA23" s="31">
        <v>2.0855643997368709</v>
      </c>
      <c r="AB23" s="31">
        <v>2.0780694290278543</v>
      </c>
      <c r="AC23" s="31">
        <v>2.078397260465243</v>
      </c>
      <c r="AD23" s="31">
        <v>2.0821795226182496</v>
      </c>
      <c r="AE23" s="31">
        <v>2.0868574424280664</v>
      </c>
      <c r="AF23" s="31">
        <v>2.0917019292247536</v>
      </c>
      <c r="AG23" s="31">
        <v>1.3400699031456871</v>
      </c>
      <c r="AH23" s="31">
        <v>1.3376392772945469</v>
      </c>
      <c r="AI23" s="31">
        <v>0.60487900888590762</v>
      </c>
      <c r="AJ23" s="31">
        <v>0.59782908571235494</v>
      </c>
      <c r="AK23" s="31">
        <v>0.59176752538537736</v>
      </c>
      <c r="AL23" s="31">
        <v>0.58313279586732392</v>
      </c>
      <c r="AM23" s="31">
        <v>0.5768737440742292</v>
      </c>
      <c r="AN23" s="31">
        <v>0.57306619806020231</v>
      </c>
      <c r="AO23" s="31">
        <v>0.56696592780841371</v>
      </c>
      <c r="AP23" s="31">
        <v>0.562272604347406</v>
      </c>
      <c r="AQ23" s="31">
        <v>0.55882342710702693</v>
      </c>
      <c r="AR23" s="31">
        <v>0.55599332622139952</v>
      </c>
      <c r="AS23" s="31">
        <v>0.32460209485645286</v>
      </c>
      <c r="AT23" s="31">
        <v>0.19541168907908002</v>
      </c>
      <c r="AU23" s="31">
        <v>9.3541709870441164E-2</v>
      </c>
      <c r="AV23" s="31">
        <v>8.85246738655808E-2</v>
      </c>
      <c r="AW23" s="31">
        <v>8.2929158009094672E-2</v>
      </c>
      <c r="AX23" s="31">
        <v>7.5439527527580194E-2</v>
      </c>
      <c r="AY23" s="31">
        <v>6.8197839056876278E-2</v>
      </c>
      <c r="AZ23" s="31">
        <v>6.1938472756902459E-2</v>
      </c>
      <c r="BA23" s="31">
        <v>2.8098154213712062E-2</v>
      </c>
      <c r="BB23" s="32">
        <v>2.5526088655715377E-2</v>
      </c>
    </row>
    <row r="24" spans="1:54" x14ac:dyDescent="0.35">
      <c r="A24" s="33" t="s">
        <v>255</v>
      </c>
      <c r="B24" s="69"/>
      <c r="C24" s="34" t="s">
        <v>256</v>
      </c>
      <c r="D24" s="35">
        <v>13.017687931502538</v>
      </c>
      <c r="E24" s="36">
        <v>17.09536000000595</v>
      </c>
      <c r="F24" s="36">
        <v>17.799650000002675</v>
      </c>
      <c r="G24" s="36">
        <v>15.099950000015379</v>
      </c>
      <c r="H24" s="36">
        <v>16.100210000005973</v>
      </c>
      <c r="I24" s="36">
        <v>14.020262365974981</v>
      </c>
      <c r="J24" s="36">
        <v>13.099590000015336</v>
      </c>
      <c r="K24" s="36">
        <v>13.100079999991189</v>
      </c>
      <c r="L24" s="36">
        <v>12.099979999999064</v>
      </c>
      <c r="M24" s="36">
        <v>12.100019999998096</v>
      </c>
      <c r="N24" s="36">
        <v>12.061723231345212</v>
      </c>
      <c r="O24" s="36">
        <v>12.061717779695764</v>
      </c>
      <c r="P24" s="36">
        <v>12.013954988156829</v>
      </c>
      <c r="Q24" s="36">
        <v>12.013948600360914</v>
      </c>
      <c r="R24" s="36">
        <v>6.9743022269249177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7">
        <v>0</v>
      </c>
    </row>
    <row r="25" spans="1:54" x14ac:dyDescent="0.35">
      <c r="A25" s="33" t="s">
        <v>257</v>
      </c>
      <c r="B25" s="69"/>
      <c r="C25" s="34" t="s">
        <v>258</v>
      </c>
      <c r="D25" s="35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47.698360000000008</v>
      </c>
      <c r="L25" s="36">
        <v>0</v>
      </c>
      <c r="M25" s="36">
        <v>15.352199999999993</v>
      </c>
      <c r="N25" s="36">
        <v>1.1703920947459827</v>
      </c>
      <c r="O25" s="36">
        <v>0</v>
      </c>
      <c r="P25" s="36">
        <v>2.3645903447367171</v>
      </c>
      <c r="Q25" s="36">
        <v>3.5527840929547931</v>
      </c>
      <c r="R25" s="36">
        <v>4.7291391701569463</v>
      </c>
      <c r="S25" s="36">
        <v>7.093709442843803</v>
      </c>
      <c r="T25" s="36">
        <v>6.244105090040093</v>
      </c>
      <c r="U25" s="36">
        <v>6.6096443872885624</v>
      </c>
      <c r="V25" s="36">
        <v>6.5906961057442821</v>
      </c>
      <c r="W25" s="36">
        <v>6.508617498698853</v>
      </c>
      <c r="X25" s="36">
        <v>6.5577077955542524</v>
      </c>
      <c r="Y25" s="36">
        <v>5.2114884828965495</v>
      </c>
      <c r="Z25" s="36">
        <v>3.6430933037280808</v>
      </c>
      <c r="AA25" s="36">
        <v>2.0855643997368709</v>
      </c>
      <c r="AB25" s="36">
        <v>2.0780694290278543</v>
      </c>
      <c r="AC25" s="36">
        <v>2.078397260465243</v>
      </c>
      <c r="AD25" s="36">
        <v>2.0821795226182496</v>
      </c>
      <c r="AE25" s="36">
        <v>2.0868574424280664</v>
      </c>
      <c r="AF25" s="36">
        <v>2.0917019292247536</v>
      </c>
      <c r="AG25" s="36">
        <v>1.3400699031456871</v>
      </c>
      <c r="AH25" s="36">
        <v>1.3376392772945469</v>
      </c>
      <c r="AI25" s="36">
        <v>0.60487900888590762</v>
      </c>
      <c r="AJ25" s="36">
        <v>0.59782908571235494</v>
      </c>
      <c r="AK25" s="36">
        <v>0.59176752538537736</v>
      </c>
      <c r="AL25" s="36">
        <v>0.58313279586732392</v>
      </c>
      <c r="AM25" s="36">
        <v>0.5768737440742292</v>
      </c>
      <c r="AN25" s="36">
        <v>0.57306619806020231</v>
      </c>
      <c r="AO25" s="36">
        <v>0.56696592780841371</v>
      </c>
      <c r="AP25" s="36">
        <v>0.562272604347406</v>
      </c>
      <c r="AQ25" s="36">
        <v>0.55882342710702693</v>
      </c>
      <c r="AR25" s="36">
        <v>0.55599332622139952</v>
      </c>
      <c r="AS25" s="36">
        <v>0.32460209485645286</v>
      </c>
      <c r="AT25" s="36">
        <v>0.19541168907908002</v>
      </c>
      <c r="AU25" s="36">
        <v>9.3541709870441164E-2</v>
      </c>
      <c r="AV25" s="36">
        <v>8.85246738655808E-2</v>
      </c>
      <c r="AW25" s="36">
        <v>8.2929158009094672E-2</v>
      </c>
      <c r="AX25" s="36">
        <v>7.5439527527580194E-2</v>
      </c>
      <c r="AY25" s="36">
        <v>6.8197839056876278E-2</v>
      </c>
      <c r="AZ25" s="36">
        <v>6.1938472756902459E-2</v>
      </c>
      <c r="BA25" s="36">
        <v>2.8098154213712062E-2</v>
      </c>
      <c r="BB25" s="37">
        <v>2.5526088655715377E-2</v>
      </c>
    </row>
    <row r="26" spans="1:54" x14ac:dyDescent="0.35">
      <c r="A26" s="28" t="s">
        <v>259</v>
      </c>
      <c r="B26" s="69"/>
      <c r="C26" s="29" t="s">
        <v>260</v>
      </c>
      <c r="D26" s="30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2">
        <v>0</v>
      </c>
    </row>
    <row r="27" spans="1:54" x14ac:dyDescent="0.35">
      <c r="A27" s="33" t="s">
        <v>261</v>
      </c>
      <c r="B27" s="69"/>
      <c r="C27" s="34" t="s">
        <v>262</v>
      </c>
      <c r="D27" s="35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7">
        <v>0</v>
      </c>
    </row>
    <row r="28" spans="1:54" x14ac:dyDescent="0.35">
      <c r="A28" s="33" t="s">
        <v>263</v>
      </c>
      <c r="B28" s="69"/>
      <c r="C28" s="34" t="s">
        <v>264</v>
      </c>
      <c r="D28" s="35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7">
        <v>0</v>
      </c>
    </row>
    <row r="29" spans="1:54" x14ac:dyDescent="0.35">
      <c r="A29" s="33" t="s">
        <v>265</v>
      </c>
      <c r="B29" s="69"/>
      <c r="C29" s="34" t="s">
        <v>266</v>
      </c>
      <c r="D29" s="35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7">
        <v>0</v>
      </c>
    </row>
    <row r="30" spans="1:54" x14ac:dyDescent="0.35">
      <c r="A30" s="23" t="s">
        <v>267</v>
      </c>
      <c r="B30" s="69"/>
      <c r="C30" s="24" t="s">
        <v>268</v>
      </c>
      <c r="D30" s="25">
        <v>487779.98806593457</v>
      </c>
      <c r="E30" s="26">
        <v>498684.6271982707</v>
      </c>
      <c r="F30" s="26">
        <v>492778.23953999998</v>
      </c>
      <c r="G30" s="26">
        <v>500380.48365999997</v>
      </c>
      <c r="H30" s="26">
        <v>505145.30577999994</v>
      </c>
      <c r="I30" s="26">
        <v>503637.21631150093</v>
      </c>
      <c r="J30" s="26">
        <v>503644.67590999987</v>
      </c>
      <c r="K30" s="26">
        <v>491970.56620999996</v>
      </c>
      <c r="L30" s="26">
        <v>488756.40246999986</v>
      </c>
      <c r="M30" s="26">
        <v>461974.39191999997</v>
      </c>
      <c r="N30" s="26">
        <v>457396.58871517848</v>
      </c>
      <c r="O30" s="26">
        <v>444054.34733756667</v>
      </c>
      <c r="P30" s="26">
        <v>429427.00205191574</v>
      </c>
      <c r="Q30" s="26">
        <v>424705.12225810857</v>
      </c>
      <c r="R30" s="26">
        <v>420999.48710044543</v>
      </c>
      <c r="S30" s="26">
        <v>428132.94588833471</v>
      </c>
      <c r="T30" s="26">
        <v>437327.83686643734</v>
      </c>
      <c r="U30" s="26">
        <v>441693.65200077265</v>
      </c>
      <c r="V30" s="26">
        <v>443236.71406490792</v>
      </c>
      <c r="W30" s="26">
        <v>442616.9851997908</v>
      </c>
      <c r="X30" s="26">
        <v>440059.32440777164</v>
      </c>
      <c r="Y30" s="26">
        <v>436708.39308564924</v>
      </c>
      <c r="Z30" s="26">
        <v>432926.380260412</v>
      </c>
      <c r="AA30" s="26">
        <v>428482.40644517809</v>
      </c>
      <c r="AB30" s="26">
        <v>422930.08131402999</v>
      </c>
      <c r="AC30" s="26">
        <v>418293.93507545796</v>
      </c>
      <c r="AD30" s="26">
        <v>415123.88796584215</v>
      </c>
      <c r="AE30" s="26">
        <v>411083.49568770907</v>
      </c>
      <c r="AF30" s="26">
        <v>408970.47098784498</v>
      </c>
      <c r="AG30" s="26">
        <v>406515.68320088065</v>
      </c>
      <c r="AH30" s="26">
        <v>403216.75348534173</v>
      </c>
      <c r="AI30" s="26">
        <v>401676.4548255055</v>
      </c>
      <c r="AJ30" s="26">
        <v>399394.2974277371</v>
      </c>
      <c r="AK30" s="26">
        <v>396244.68469870294</v>
      </c>
      <c r="AL30" s="26">
        <v>392981.20614124666</v>
      </c>
      <c r="AM30" s="26">
        <v>389338.98256001121</v>
      </c>
      <c r="AN30" s="26">
        <v>386438.05086754053</v>
      </c>
      <c r="AO30" s="26">
        <v>382819.58502452087</v>
      </c>
      <c r="AP30" s="26">
        <v>379195.04056288279</v>
      </c>
      <c r="AQ30" s="26">
        <v>375136.28292149806</v>
      </c>
      <c r="AR30" s="26">
        <v>370885.97907423298</v>
      </c>
      <c r="AS30" s="26">
        <v>366656.0795727871</v>
      </c>
      <c r="AT30" s="26">
        <v>362417.63547611103</v>
      </c>
      <c r="AU30" s="26">
        <v>357734.94190901163</v>
      </c>
      <c r="AV30" s="26">
        <v>353330.6585373081</v>
      </c>
      <c r="AW30" s="26">
        <v>349363.20890566247</v>
      </c>
      <c r="AX30" s="26">
        <v>345505.75523303321</v>
      </c>
      <c r="AY30" s="26">
        <v>340969.14524816966</v>
      </c>
      <c r="AZ30" s="26">
        <v>336964.76698143216</v>
      </c>
      <c r="BA30" s="26">
        <v>332437.73859949579</v>
      </c>
      <c r="BB30" s="27">
        <v>327631.01820865524</v>
      </c>
    </row>
    <row r="31" spans="1:54" x14ac:dyDescent="0.35">
      <c r="A31" s="28" t="s">
        <v>269</v>
      </c>
      <c r="B31" s="69"/>
      <c r="C31" s="29" t="s">
        <v>270</v>
      </c>
      <c r="D31" s="30">
        <v>3005.2747278533116</v>
      </c>
      <c r="E31" s="31">
        <v>3291.70732</v>
      </c>
      <c r="F31" s="31">
        <v>3561.9279399999987</v>
      </c>
      <c r="G31" s="31">
        <v>4247.9345300000004</v>
      </c>
      <c r="H31" s="31">
        <v>3890.9308099999994</v>
      </c>
      <c r="I31" s="31">
        <v>3413.4354520103034</v>
      </c>
      <c r="J31" s="31">
        <v>3878.9385899999993</v>
      </c>
      <c r="K31" s="31">
        <v>4559.6463499999991</v>
      </c>
      <c r="L31" s="31">
        <v>3980.5906699999996</v>
      </c>
      <c r="M31" s="31">
        <v>3544.6674699999999</v>
      </c>
      <c r="N31" s="31">
        <v>3612.1318871522953</v>
      </c>
      <c r="O31" s="31">
        <v>3312.693858781583</v>
      </c>
      <c r="P31" s="31">
        <v>3280.2411259303481</v>
      </c>
      <c r="Q31" s="31">
        <v>3201.011328054045</v>
      </c>
      <c r="R31" s="31">
        <v>3243.2173177648829</v>
      </c>
      <c r="S31" s="31">
        <v>3212.9153266305648</v>
      </c>
      <c r="T31" s="31">
        <v>3275.1964607815248</v>
      </c>
      <c r="U31" s="31">
        <v>3258.1305790649258</v>
      </c>
      <c r="V31" s="31">
        <v>3196.4443418772821</v>
      </c>
      <c r="W31" s="31">
        <v>3181.6269129664424</v>
      </c>
      <c r="X31" s="31">
        <v>3191.5698072525256</v>
      </c>
      <c r="Y31" s="31">
        <v>3186.33205885596</v>
      </c>
      <c r="Z31" s="31">
        <v>3155.8215057456841</v>
      </c>
      <c r="AA31" s="31">
        <v>3075.7955993590267</v>
      </c>
      <c r="AB31" s="31">
        <v>3036.9747961011058</v>
      </c>
      <c r="AC31" s="31">
        <v>3044.607458579263</v>
      </c>
      <c r="AD31" s="31">
        <v>3037.342640364724</v>
      </c>
      <c r="AE31" s="31">
        <v>2937.3973003138344</v>
      </c>
      <c r="AF31" s="31">
        <v>2908.9565733478034</v>
      </c>
      <c r="AG31" s="31">
        <v>2866.0590239543581</v>
      </c>
      <c r="AH31" s="31">
        <v>2725.6082431875634</v>
      </c>
      <c r="AI31" s="31">
        <v>2696.3205107877211</v>
      </c>
      <c r="AJ31" s="31">
        <v>2599.6732546572994</v>
      </c>
      <c r="AK31" s="31">
        <v>2511.7458176208565</v>
      </c>
      <c r="AL31" s="31">
        <v>2473.300423200893</v>
      </c>
      <c r="AM31" s="31">
        <v>2403.8437230263362</v>
      </c>
      <c r="AN31" s="31">
        <v>2404.2441204523202</v>
      </c>
      <c r="AO31" s="31">
        <v>2351.9217442251747</v>
      </c>
      <c r="AP31" s="31">
        <v>2280.696130877755</v>
      </c>
      <c r="AQ31" s="31">
        <v>2223.7495220485885</v>
      </c>
      <c r="AR31" s="31">
        <v>2173.8087117511172</v>
      </c>
      <c r="AS31" s="31">
        <v>2100.338260373449</v>
      </c>
      <c r="AT31" s="31">
        <v>2055.1200581609164</v>
      </c>
      <c r="AU31" s="31">
        <v>1929.3201557812499</v>
      </c>
      <c r="AV31" s="31">
        <v>1847.7448384767731</v>
      </c>
      <c r="AW31" s="31">
        <v>1832.6548363876886</v>
      </c>
      <c r="AX31" s="31">
        <v>1815.8149398893361</v>
      </c>
      <c r="AY31" s="31">
        <v>1715.5194530532922</v>
      </c>
      <c r="AZ31" s="31">
        <v>1682.9449622414966</v>
      </c>
      <c r="BA31" s="31">
        <v>1635.5873302093908</v>
      </c>
      <c r="BB31" s="32">
        <v>1533.6236400754433</v>
      </c>
    </row>
    <row r="32" spans="1:54" x14ac:dyDescent="0.35">
      <c r="A32" s="33" t="s">
        <v>271</v>
      </c>
      <c r="B32" s="69"/>
      <c r="C32" s="34" t="s">
        <v>272</v>
      </c>
      <c r="D32" s="35">
        <v>2910.6925276451761</v>
      </c>
      <c r="E32" s="36">
        <v>3194.80258</v>
      </c>
      <c r="F32" s="36">
        <v>3476.8276499999988</v>
      </c>
      <c r="G32" s="36">
        <v>4159.2378000000008</v>
      </c>
      <c r="H32" s="36">
        <v>3788.1255700000006</v>
      </c>
      <c r="I32" s="36">
        <v>3315.2702212972958</v>
      </c>
      <c r="J32" s="36">
        <v>3798.3429299999993</v>
      </c>
      <c r="K32" s="36">
        <v>4495.4454699999987</v>
      </c>
      <c r="L32" s="36">
        <v>3970.3912399999999</v>
      </c>
      <c r="M32" s="36">
        <v>3544.6674699999999</v>
      </c>
      <c r="N32" s="36">
        <v>3612.1318871522953</v>
      </c>
      <c r="O32" s="36">
        <v>3312.693858781583</v>
      </c>
      <c r="P32" s="36">
        <v>3280.2411259303481</v>
      </c>
      <c r="Q32" s="36">
        <v>3201.011328054045</v>
      </c>
      <c r="R32" s="36">
        <v>3243.2173177648829</v>
      </c>
      <c r="S32" s="36">
        <v>3212.9153266305648</v>
      </c>
      <c r="T32" s="36">
        <v>3275.1964607815248</v>
      </c>
      <c r="U32" s="36">
        <v>3258.1305790649258</v>
      </c>
      <c r="V32" s="36">
        <v>3196.4443418772821</v>
      </c>
      <c r="W32" s="36">
        <v>3181.6269129664424</v>
      </c>
      <c r="X32" s="36">
        <v>3191.5698072525256</v>
      </c>
      <c r="Y32" s="36">
        <v>3186.33205885596</v>
      </c>
      <c r="Z32" s="36">
        <v>3155.8215057456841</v>
      </c>
      <c r="AA32" s="36">
        <v>3075.7955993590267</v>
      </c>
      <c r="AB32" s="36">
        <v>3036.9747961011058</v>
      </c>
      <c r="AC32" s="36">
        <v>3044.607458579263</v>
      </c>
      <c r="AD32" s="36">
        <v>3037.342640364724</v>
      </c>
      <c r="AE32" s="36">
        <v>2937.3973003138344</v>
      </c>
      <c r="AF32" s="36">
        <v>2908.9565733478034</v>
      </c>
      <c r="AG32" s="36">
        <v>2866.0590239543581</v>
      </c>
      <c r="AH32" s="36">
        <v>2725.6082431875634</v>
      </c>
      <c r="AI32" s="36">
        <v>2696.3205107877211</v>
      </c>
      <c r="AJ32" s="36">
        <v>2599.6732546572994</v>
      </c>
      <c r="AK32" s="36">
        <v>2511.7458176208565</v>
      </c>
      <c r="AL32" s="36">
        <v>2473.300423200893</v>
      </c>
      <c r="AM32" s="36">
        <v>2403.8437230263362</v>
      </c>
      <c r="AN32" s="36">
        <v>2404.2441204523202</v>
      </c>
      <c r="AO32" s="36">
        <v>2351.9217442251747</v>
      </c>
      <c r="AP32" s="36">
        <v>2280.696130877755</v>
      </c>
      <c r="AQ32" s="36">
        <v>2223.7495220485885</v>
      </c>
      <c r="AR32" s="36">
        <v>2173.8087117511172</v>
      </c>
      <c r="AS32" s="36">
        <v>2100.338260373449</v>
      </c>
      <c r="AT32" s="36">
        <v>2055.1200581609164</v>
      </c>
      <c r="AU32" s="36">
        <v>1929.3201557812499</v>
      </c>
      <c r="AV32" s="36">
        <v>1847.7448384767731</v>
      </c>
      <c r="AW32" s="36">
        <v>1832.6548363876886</v>
      </c>
      <c r="AX32" s="36">
        <v>1815.8149398893361</v>
      </c>
      <c r="AY32" s="36">
        <v>1715.5194530532922</v>
      </c>
      <c r="AZ32" s="36">
        <v>1682.9449622414966</v>
      </c>
      <c r="BA32" s="36">
        <v>1635.5873302093908</v>
      </c>
      <c r="BB32" s="37">
        <v>1533.6236400754433</v>
      </c>
    </row>
    <row r="33" spans="1:54" x14ac:dyDescent="0.35">
      <c r="A33" s="33" t="s">
        <v>6</v>
      </c>
      <c r="B33" s="69"/>
      <c r="C33" s="34" t="s">
        <v>273</v>
      </c>
      <c r="D33" s="35">
        <v>94.582200208135589</v>
      </c>
      <c r="E33" s="36">
        <v>96.904740000000032</v>
      </c>
      <c r="F33" s="36">
        <v>85.100290000000015</v>
      </c>
      <c r="G33" s="36">
        <v>88.696729999999945</v>
      </c>
      <c r="H33" s="36">
        <v>102.80524000000001</v>
      </c>
      <c r="I33" s="36">
        <v>98.165230713007929</v>
      </c>
      <c r="J33" s="36">
        <v>80.595659999999981</v>
      </c>
      <c r="K33" s="36">
        <v>64.200879999999998</v>
      </c>
      <c r="L33" s="36">
        <v>10.19943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7">
        <v>0</v>
      </c>
    </row>
    <row r="34" spans="1:54" x14ac:dyDescent="0.35">
      <c r="A34" s="28" t="s">
        <v>274</v>
      </c>
      <c r="B34" s="69" t="s">
        <v>16</v>
      </c>
      <c r="C34" s="29" t="s">
        <v>275</v>
      </c>
      <c r="D34" s="30">
        <v>20271.284392943206</v>
      </c>
      <c r="E34" s="31">
        <v>20307.921800000004</v>
      </c>
      <c r="F34" s="31">
        <v>19951.355759999991</v>
      </c>
      <c r="G34" s="31">
        <v>20404.970279999994</v>
      </c>
      <c r="H34" s="31">
        <v>20472.481139999996</v>
      </c>
      <c r="I34" s="31">
        <v>20691.724786372208</v>
      </c>
      <c r="J34" s="31">
        <v>20073.62343</v>
      </c>
      <c r="K34" s="31">
        <v>19522.548839999999</v>
      </c>
      <c r="L34" s="31">
        <v>19120.903489999997</v>
      </c>
      <c r="M34" s="31">
        <v>18730.004589999997</v>
      </c>
      <c r="N34" s="31">
        <v>19133.525547351255</v>
      </c>
      <c r="O34" s="31">
        <v>18214.48727618</v>
      </c>
      <c r="P34" s="31">
        <v>17554.976833903493</v>
      </c>
      <c r="Q34" s="31">
        <v>17362.47447723521</v>
      </c>
      <c r="R34" s="31">
        <v>16992.263920645113</v>
      </c>
      <c r="S34" s="31">
        <v>17031.752878101906</v>
      </c>
      <c r="T34" s="31">
        <v>17419.977084084916</v>
      </c>
      <c r="U34" s="31">
        <v>17752.688404394707</v>
      </c>
      <c r="V34" s="31">
        <v>17663.060283312567</v>
      </c>
      <c r="W34" s="31">
        <v>17575.925332484654</v>
      </c>
      <c r="X34" s="31">
        <v>17308.17767531113</v>
      </c>
      <c r="Y34" s="31">
        <v>16974.624773212749</v>
      </c>
      <c r="Z34" s="31">
        <v>16651.675365639203</v>
      </c>
      <c r="AA34" s="31">
        <v>15840.031901246963</v>
      </c>
      <c r="AB34" s="31">
        <v>15683.800167805191</v>
      </c>
      <c r="AC34" s="31">
        <v>15539.07354609574</v>
      </c>
      <c r="AD34" s="31">
        <v>15374.829586277492</v>
      </c>
      <c r="AE34" s="31">
        <v>14915.721197526187</v>
      </c>
      <c r="AF34" s="31">
        <v>15013.00284595284</v>
      </c>
      <c r="AG34" s="31">
        <v>14949.756100318264</v>
      </c>
      <c r="AH34" s="31">
        <v>14862.880138684442</v>
      </c>
      <c r="AI34" s="31">
        <v>14942.8780468804</v>
      </c>
      <c r="AJ34" s="31">
        <v>14858.006759150969</v>
      </c>
      <c r="AK34" s="31">
        <v>14738.875903638493</v>
      </c>
      <c r="AL34" s="31">
        <v>14614.802266472612</v>
      </c>
      <c r="AM34" s="31">
        <v>14464.946933821524</v>
      </c>
      <c r="AN34" s="31">
        <v>14345.497133853163</v>
      </c>
      <c r="AO34" s="31">
        <v>14199.071811221409</v>
      </c>
      <c r="AP34" s="31">
        <v>14055.353812540072</v>
      </c>
      <c r="AQ34" s="31">
        <v>13895.505645827803</v>
      </c>
      <c r="AR34" s="31">
        <v>13734.805417973133</v>
      </c>
      <c r="AS34" s="31">
        <v>13593.454864661519</v>
      </c>
      <c r="AT34" s="31">
        <v>13426.625460654137</v>
      </c>
      <c r="AU34" s="31">
        <v>13240.452682300027</v>
      </c>
      <c r="AV34" s="31">
        <v>13055.852557674323</v>
      </c>
      <c r="AW34" s="31">
        <v>12882.665082302472</v>
      </c>
      <c r="AX34" s="31">
        <v>12727.693191512895</v>
      </c>
      <c r="AY34" s="31">
        <v>12556.64425652003</v>
      </c>
      <c r="AZ34" s="31">
        <v>12407.188004763229</v>
      </c>
      <c r="BA34" s="31">
        <v>12250.373964407554</v>
      </c>
      <c r="BB34" s="32">
        <v>12089.378166369079</v>
      </c>
    </row>
    <row r="35" spans="1:54" x14ac:dyDescent="0.35">
      <c r="A35" s="28" t="s">
        <v>276</v>
      </c>
      <c r="B35" s="69"/>
      <c r="C35" s="29" t="s">
        <v>277</v>
      </c>
      <c r="D35" s="30">
        <v>134965.5828309241</v>
      </c>
      <c r="E35" s="31">
        <v>132600.89137999999</v>
      </c>
      <c r="F35" s="31">
        <v>130711.48836999998</v>
      </c>
      <c r="G35" s="31">
        <v>125888.33560000001</v>
      </c>
      <c r="H35" s="31">
        <v>122077.32709999999</v>
      </c>
      <c r="I35" s="31">
        <v>116667.30106627806</v>
      </c>
      <c r="J35" s="31">
        <v>112655.54191000001</v>
      </c>
      <c r="K35" s="31">
        <v>108926.42086999999</v>
      </c>
      <c r="L35" s="31">
        <v>102878.42368999997</v>
      </c>
      <c r="M35" s="31">
        <v>98537.246879999977</v>
      </c>
      <c r="N35" s="31">
        <v>92704.56645447186</v>
      </c>
      <c r="O35" s="31">
        <v>88690.623755777269</v>
      </c>
      <c r="P35" s="31">
        <v>83392.083779672888</v>
      </c>
      <c r="Q35" s="31">
        <v>80279.585586479589</v>
      </c>
      <c r="R35" s="31">
        <v>80010.109708141448</v>
      </c>
      <c r="S35" s="31">
        <v>78158.99491384819</v>
      </c>
      <c r="T35" s="31">
        <v>77895.21951433814</v>
      </c>
      <c r="U35" s="31">
        <v>77186.939805660659</v>
      </c>
      <c r="V35" s="31">
        <v>75801.112087256435</v>
      </c>
      <c r="W35" s="31">
        <v>74335.152731040565</v>
      </c>
      <c r="X35" s="31">
        <v>72787.529751015798</v>
      </c>
      <c r="Y35" s="31">
        <v>71113.899836410172</v>
      </c>
      <c r="Z35" s="31">
        <v>69576.732914156455</v>
      </c>
      <c r="AA35" s="31">
        <v>68071.0930881448</v>
      </c>
      <c r="AB35" s="31">
        <v>66779.872140340871</v>
      </c>
      <c r="AC35" s="31">
        <v>65749.934397782912</v>
      </c>
      <c r="AD35" s="31">
        <v>65018.435079742449</v>
      </c>
      <c r="AE35" s="31">
        <v>64485.839678405209</v>
      </c>
      <c r="AF35" s="31">
        <v>64189.688496347917</v>
      </c>
      <c r="AG35" s="31">
        <v>63993.17145086424</v>
      </c>
      <c r="AH35" s="31">
        <v>63837.498858028361</v>
      </c>
      <c r="AI35" s="31">
        <v>63699.105920136346</v>
      </c>
      <c r="AJ35" s="31">
        <v>63508.07901836362</v>
      </c>
      <c r="AK35" s="31">
        <v>63246.598850337221</v>
      </c>
      <c r="AL35" s="31">
        <v>62917.35553403214</v>
      </c>
      <c r="AM35" s="31">
        <v>62518.83051801729</v>
      </c>
      <c r="AN35" s="31">
        <v>62056.338021328382</v>
      </c>
      <c r="AO35" s="31">
        <v>61541.041965388016</v>
      </c>
      <c r="AP35" s="31">
        <v>60979.779634156192</v>
      </c>
      <c r="AQ35" s="31">
        <v>60382.793741372261</v>
      </c>
      <c r="AR35" s="31">
        <v>59765.940833184082</v>
      </c>
      <c r="AS35" s="31">
        <v>59162.351386304326</v>
      </c>
      <c r="AT35" s="31">
        <v>58548.877267925745</v>
      </c>
      <c r="AU35" s="31">
        <v>57944.231044366847</v>
      </c>
      <c r="AV35" s="31">
        <v>57339.819919005015</v>
      </c>
      <c r="AW35" s="31">
        <v>56779.809739460754</v>
      </c>
      <c r="AX35" s="31">
        <v>56249.827343735808</v>
      </c>
      <c r="AY35" s="31">
        <v>55752.348277352161</v>
      </c>
      <c r="AZ35" s="31">
        <v>55290.595730402812</v>
      </c>
      <c r="BA35" s="31">
        <v>54882.877208790786</v>
      </c>
      <c r="BB35" s="32">
        <v>54524.883612039019</v>
      </c>
    </row>
    <row r="36" spans="1:54" x14ac:dyDescent="0.35">
      <c r="A36" s="33" t="s">
        <v>278</v>
      </c>
      <c r="B36" s="69" t="s">
        <v>13</v>
      </c>
      <c r="C36" s="34" t="s">
        <v>279</v>
      </c>
      <c r="D36" s="35">
        <v>134791.22537262895</v>
      </c>
      <c r="E36" s="36">
        <v>132423.98246999999</v>
      </c>
      <c r="F36" s="36">
        <v>130542.47684999998</v>
      </c>
      <c r="G36" s="36">
        <v>125732.13519000002</v>
      </c>
      <c r="H36" s="36">
        <v>121914.82739999999</v>
      </c>
      <c r="I36" s="36">
        <v>116478.58982994317</v>
      </c>
      <c r="J36" s="36">
        <v>112498.36327</v>
      </c>
      <c r="K36" s="36">
        <v>108770.36935999998</v>
      </c>
      <c r="L36" s="36">
        <v>102702.27257999996</v>
      </c>
      <c r="M36" s="36">
        <v>98404.703909999967</v>
      </c>
      <c r="N36" s="36">
        <v>92582.703200666219</v>
      </c>
      <c r="O36" s="36">
        <v>88577.269995213239</v>
      </c>
      <c r="P36" s="36">
        <v>83297.620189433263</v>
      </c>
      <c r="Q36" s="36">
        <v>80192.454586868305</v>
      </c>
      <c r="R36" s="36">
        <v>79928.113946714933</v>
      </c>
      <c r="S36" s="36">
        <v>78082.492589901609</v>
      </c>
      <c r="T36" s="36">
        <v>77814.857406187977</v>
      </c>
      <c r="U36" s="36">
        <v>77103.195289099269</v>
      </c>
      <c r="V36" s="36">
        <v>75714.326456816358</v>
      </c>
      <c r="W36" s="36">
        <v>74245.601064925082</v>
      </c>
      <c r="X36" s="36">
        <v>72695.498460269999</v>
      </c>
      <c r="Y36" s="36">
        <v>71019.567677094761</v>
      </c>
      <c r="Z36" s="36">
        <v>69480.089549744109</v>
      </c>
      <c r="AA36" s="36">
        <v>67972.443240741923</v>
      </c>
      <c r="AB36" s="36">
        <v>66679.162291344212</v>
      </c>
      <c r="AC36" s="36">
        <v>65647.538783831813</v>
      </c>
      <c r="AD36" s="36">
        <v>64914.276090176805</v>
      </c>
      <c r="AE36" s="36">
        <v>64379.759611525798</v>
      </c>
      <c r="AF36" s="36">
        <v>64081.522270666115</v>
      </c>
      <c r="AG36" s="36">
        <v>63882.792642200999</v>
      </c>
      <c r="AH36" s="36">
        <v>63724.945803383634</v>
      </c>
      <c r="AI36" s="36">
        <v>63584.428665907813</v>
      </c>
      <c r="AJ36" s="36">
        <v>63391.267330777257</v>
      </c>
      <c r="AK36" s="36">
        <v>63127.879200373558</v>
      </c>
      <c r="AL36" s="36">
        <v>62796.830777662493</v>
      </c>
      <c r="AM36" s="36">
        <v>62396.669990445953</v>
      </c>
      <c r="AN36" s="36">
        <v>61932.6255098283</v>
      </c>
      <c r="AO36" s="36">
        <v>61415.848311580172</v>
      </c>
      <c r="AP36" s="36">
        <v>60853.045596667282</v>
      </c>
      <c r="AQ36" s="36">
        <v>60254.753946057535</v>
      </c>
      <c r="AR36" s="36">
        <v>59636.60184711172</v>
      </c>
      <c r="AS36" s="36">
        <v>59031.712659384182</v>
      </c>
      <c r="AT36" s="36">
        <v>58416.952422477996</v>
      </c>
      <c r="AU36" s="36">
        <v>57811.112226708094</v>
      </c>
      <c r="AV36" s="36">
        <v>57205.644353596741</v>
      </c>
      <c r="AW36" s="36">
        <v>56644.466834759121</v>
      </c>
      <c r="AX36" s="36">
        <v>56113.474289531514</v>
      </c>
      <c r="AY36" s="36">
        <v>55615.540464439597</v>
      </c>
      <c r="AZ36" s="36">
        <v>55153.148849278812</v>
      </c>
      <c r="BA36" s="36">
        <v>54745.362518746617</v>
      </c>
      <c r="BB36" s="37">
        <v>54387.608138081705</v>
      </c>
    </row>
    <row r="37" spans="1:54" x14ac:dyDescent="0.35">
      <c r="A37" s="33" t="s">
        <v>280</v>
      </c>
      <c r="B37" s="69" t="s">
        <v>14</v>
      </c>
      <c r="C37" s="34" t="s">
        <v>281</v>
      </c>
      <c r="D37" s="35">
        <v>174.3574582951685</v>
      </c>
      <c r="E37" s="36">
        <v>176.90890999999999</v>
      </c>
      <c r="F37" s="36">
        <v>169.01151999999996</v>
      </c>
      <c r="G37" s="36">
        <v>156.20040999999998</v>
      </c>
      <c r="H37" s="36">
        <v>162.49969999999996</v>
      </c>
      <c r="I37" s="36">
        <v>188.71123633488318</v>
      </c>
      <c r="J37" s="36">
        <v>157.17863999999994</v>
      </c>
      <c r="K37" s="36">
        <v>156.05150999999992</v>
      </c>
      <c r="L37" s="36">
        <v>176.15111000000005</v>
      </c>
      <c r="M37" s="36">
        <v>132.54297</v>
      </c>
      <c r="N37" s="36">
        <v>121.86325380563726</v>
      </c>
      <c r="O37" s="36">
        <v>113.35376056403618</v>
      </c>
      <c r="P37" s="36">
        <v>94.463590239620743</v>
      </c>
      <c r="Q37" s="36">
        <v>87.130999611275101</v>
      </c>
      <c r="R37" s="36">
        <v>81.995761426514918</v>
      </c>
      <c r="S37" s="36">
        <v>76.50232394657786</v>
      </c>
      <c r="T37" s="36">
        <v>80.362108150161987</v>
      </c>
      <c r="U37" s="36">
        <v>83.744516561371924</v>
      </c>
      <c r="V37" s="36">
        <v>86.785630440064978</v>
      </c>
      <c r="W37" s="36">
        <v>89.551666115483329</v>
      </c>
      <c r="X37" s="36">
        <v>92.031290745806857</v>
      </c>
      <c r="Y37" s="36">
        <v>94.332159315412909</v>
      </c>
      <c r="Z37" s="36">
        <v>96.643364412353534</v>
      </c>
      <c r="AA37" s="36">
        <v>98.649847402876802</v>
      </c>
      <c r="AB37" s="36">
        <v>100.70984899665673</v>
      </c>
      <c r="AC37" s="36">
        <v>102.39561395109608</v>
      </c>
      <c r="AD37" s="36">
        <v>104.15898956563653</v>
      </c>
      <c r="AE37" s="36">
        <v>106.08006687941455</v>
      </c>
      <c r="AF37" s="36">
        <v>108.16622568180033</v>
      </c>
      <c r="AG37" s="36">
        <v>110.37880866323948</v>
      </c>
      <c r="AH37" s="36">
        <v>112.55305464472985</v>
      </c>
      <c r="AI37" s="36">
        <v>114.67725422853125</v>
      </c>
      <c r="AJ37" s="36">
        <v>116.81168758636319</v>
      </c>
      <c r="AK37" s="36">
        <v>118.71964996365669</v>
      </c>
      <c r="AL37" s="36">
        <v>120.52475636964839</v>
      </c>
      <c r="AM37" s="36">
        <v>122.16052757133566</v>
      </c>
      <c r="AN37" s="36">
        <v>123.71251150008364</v>
      </c>
      <c r="AO37" s="36">
        <v>125.19365380784771</v>
      </c>
      <c r="AP37" s="36">
        <v>126.73403748891131</v>
      </c>
      <c r="AQ37" s="36">
        <v>128.03979531472334</v>
      </c>
      <c r="AR37" s="36">
        <v>129.33898607235832</v>
      </c>
      <c r="AS37" s="36">
        <v>130.63872692014044</v>
      </c>
      <c r="AT37" s="36">
        <v>131.92484544774518</v>
      </c>
      <c r="AU37" s="36">
        <v>133.1188176587541</v>
      </c>
      <c r="AV37" s="36">
        <v>134.17556540826214</v>
      </c>
      <c r="AW37" s="36">
        <v>135.34290470162588</v>
      </c>
      <c r="AX37" s="36">
        <v>136.35305420429356</v>
      </c>
      <c r="AY37" s="36">
        <v>136.80781291256307</v>
      </c>
      <c r="AZ37" s="36">
        <v>137.44688112400226</v>
      </c>
      <c r="BA37" s="36">
        <v>137.5146900441685</v>
      </c>
      <c r="BB37" s="37">
        <v>137.27547395730966</v>
      </c>
    </row>
    <row r="38" spans="1:54" x14ac:dyDescent="0.35">
      <c r="A38" s="28" t="s">
        <v>282</v>
      </c>
      <c r="B38" s="69" t="s">
        <v>14</v>
      </c>
      <c r="C38" s="29" t="s">
        <v>283</v>
      </c>
      <c r="D38" s="30">
        <v>50809.641236346404</v>
      </c>
      <c r="E38" s="31">
        <v>49881.669569999991</v>
      </c>
      <c r="F38" s="31">
        <v>48609.410429999996</v>
      </c>
      <c r="G38" s="31">
        <v>50059.789619999989</v>
      </c>
      <c r="H38" s="31">
        <v>53744.096709999991</v>
      </c>
      <c r="I38" s="31">
        <v>56105.726441547915</v>
      </c>
      <c r="J38" s="31">
        <v>57888.603099999986</v>
      </c>
      <c r="K38" s="31">
        <v>59153.68217</v>
      </c>
      <c r="L38" s="31">
        <v>59316.450270000001</v>
      </c>
      <c r="M38" s="31">
        <v>55279.608</v>
      </c>
      <c r="N38" s="31">
        <v>55614.666361971009</v>
      </c>
      <c r="O38" s="31">
        <v>55927.864811847947</v>
      </c>
      <c r="P38" s="31">
        <v>54699.71566384333</v>
      </c>
      <c r="Q38" s="31">
        <v>54785.456715916232</v>
      </c>
      <c r="R38" s="31">
        <v>54718.391422409288</v>
      </c>
      <c r="S38" s="31">
        <v>56492.530161562885</v>
      </c>
      <c r="T38" s="31">
        <v>59310.045302555925</v>
      </c>
      <c r="U38" s="31">
        <v>61454.9064763407</v>
      </c>
      <c r="V38" s="31">
        <v>63416.019022848675</v>
      </c>
      <c r="W38" s="31">
        <v>65033.085351412621</v>
      </c>
      <c r="X38" s="31">
        <v>66250.698256344811</v>
      </c>
      <c r="Y38" s="31">
        <v>67610.739681872947</v>
      </c>
      <c r="Z38" s="31">
        <v>68714.72169001821</v>
      </c>
      <c r="AA38" s="31">
        <v>69584.536105896812</v>
      </c>
      <c r="AB38" s="31">
        <v>70144.386961570737</v>
      </c>
      <c r="AC38" s="31">
        <v>70897.46564806407</v>
      </c>
      <c r="AD38" s="31">
        <v>71767.798495808092</v>
      </c>
      <c r="AE38" s="31">
        <v>72707.772809131609</v>
      </c>
      <c r="AF38" s="31">
        <v>73646.271482343698</v>
      </c>
      <c r="AG38" s="31">
        <v>74470.47747400697</v>
      </c>
      <c r="AH38" s="31">
        <v>75208.8169799436</v>
      </c>
      <c r="AI38" s="31">
        <v>76091.701498460417</v>
      </c>
      <c r="AJ38" s="31">
        <v>76694.094896808107</v>
      </c>
      <c r="AK38" s="31">
        <v>77214.491511186861</v>
      </c>
      <c r="AL38" s="31">
        <v>77650.671991783354</v>
      </c>
      <c r="AM38" s="31">
        <v>77987.582481830716</v>
      </c>
      <c r="AN38" s="31">
        <v>78488.813127516958</v>
      </c>
      <c r="AO38" s="31">
        <v>78843.553013646175</v>
      </c>
      <c r="AP38" s="31">
        <v>79335.929531595713</v>
      </c>
      <c r="AQ38" s="31">
        <v>79643.594550198963</v>
      </c>
      <c r="AR38" s="31">
        <v>79969.618976063502</v>
      </c>
      <c r="AS38" s="31">
        <v>80357.47271546023</v>
      </c>
      <c r="AT38" s="31">
        <v>80679.635032743841</v>
      </c>
      <c r="AU38" s="31">
        <v>80847.546110736395</v>
      </c>
      <c r="AV38" s="31">
        <v>80884.163325892034</v>
      </c>
      <c r="AW38" s="31">
        <v>81142.493645734095</v>
      </c>
      <c r="AX38" s="31">
        <v>81270.285192891592</v>
      </c>
      <c r="AY38" s="31">
        <v>80979.615142360388</v>
      </c>
      <c r="AZ38" s="31">
        <v>80871.395334514003</v>
      </c>
      <c r="BA38" s="31">
        <v>80267.805805008291</v>
      </c>
      <c r="BB38" s="32">
        <v>79492.629849922363</v>
      </c>
    </row>
    <row r="39" spans="1:54" x14ac:dyDescent="0.35">
      <c r="A39" s="33" t="s">
        <v>284</v>
      </c>
      <c r="B39" s="69"/>
      <c r="C39" s="34" t="s">
        <v>285</v>
      </c>
      <c r="D39" s="35">
        <v>120.16351973971322</v>
      </c>
      <c r="E39" s="36">
        <v>103.00301</v>
      </c>
      <c r="F39" s="36">
        <v>34.101749999999996</v>
      </c>
      <c r="G39" s="36">
        <v>30.900439999999985</v>
      </c>
      <c r="H39" s="36">
        <v>46.600149999999985</v>
      </c>
      <c r="I39" s="36">
        <v>14.37853893571071</v>
      </c>
      <c r="J39" s="36">
        <v>15.400170000000003</v>
      </c>
      <c r="K39" s="36">
        <v>3.10026</v>
      </c>
      <c r="L39" s="36">
        <v>0.99999999999999978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7">
        <v>0</v>
      </c>
    </row>
    <row r="40" spans="1:54" x14ac:dyDescent="0.35">
      <c r="A40" s="33" t="s">
        <v>286</v>
      </c>
      <c r="B40" s="69"/>
      <c r="C40" s="34" t="s">
        <v>287</v>
      </c>
      <c r="D40" s="35">
        <v>45606.645306585226</v>
      </c>
      <c r="E40" s="36">
        <v>44224.317450000002</v>
      </c>
      <c r="F40" s="36">
        <v>43676.429909999992</v>
      </c>
      <c r="G40" s="36">
        <v>45093.059359999999</v>
      </c>
      <c r="H40" s="36">
        <v>48263.204239999985</v>
      </c>
      <c r="I40" s="36">
        <v>50719.683889424334</v>
      </c>
      <c r="J40" s="36">
        <v>52337.12812999999</v>
      </c>
      <c r="K40" s="36">
        <v>54097.743309999998</v>
      </c>
      <c r="L40" s="36">
        <v>54061.714079999983</v>
      </c>
      <c r="M40" s="36">
        <v>49857.056810000002</v>
      </c>
      <c r="N40" s="36">
        <v>49911.050338133384</v>
      </c>
      <c r="O40" s="36">
        <v>51311.817667027113</v>
      </c>
      <c r="P40" s="36">
        <v>50131.352713574102</v>
      </c>
      <c r="Q40" s="36">
        <v>50037.826157827112</v>
      </c>
      <c r="R40" s="36">
        <v>50413.262985727575</v>
      </c>
      <c r="S40" s="36">
        <v>52100.120438265883</v>
      </c>
      <c r="T40" s="36">
        <v>54764.857680092267</v>
      </c>
      <c r="U40" s="36">
        <v>57183.710750096245</v>
      </c>
      <c r="V40" s="36">
        <v>59084.639638750479</v>
      </c>
      <c r="W40" s="36">
        <v>60729.276438039895</v>
      </c>
      <c r="X40" s="36">
        <v>62108.491376954211</v>
      </c>
      <c r="Y40" s="36">
        <v>63500.065012676707</v>
      </c>
      <c r="Z40" s="36">
        <v>64691.906662255358</v>
      </c>
      <c r="AA40" s="36">
        <v>65740.281592481624</v>
      </c>
      <c r="AB40" s="36">
        <v>66498.119705632562</v>
      </c>
      <c r="AC40" s="36">
        <v>67339.358957655582</v>
      </c>
      <c r="AD40" s="36">
        <v>68197.393188101341</v>
      </c>
      <c r="AE40" s="36">
        <v>69117.468801806943</v>
      </c>
      <c r="AF40" s="36">
        <v>70119.399895636336</v>
      </c>
      <c r="AG40" s="36">
        <v>71011.813292680323</v>
      </c>
      <c r="AH40" s="36">
        <v>71874.773386738496</v>
      </c>
      <c r="AI40" s="36">
        <v>72786.000797816116</v>
      </c>
      <c r="AJ40" s="36">
        <v>73494.167804930505</v>
      </c>
      <c r="AK40" s="36">
        <v>74127.515642699873</v>
      </c>
      <c r="AL40" s="36">
        <v>74624.823776861245</v>
      </c>
      <c r="AM40" s="36">
        <v>75086.230594563443</v>
      </c>
      <c r="AN40" s="36">
        <v>75596.124288966108</v>
      </c>
      <c r="AO40" s="36">
        <v>75967.903449599675</v>
      </c>
      <c r="AP40" s="36">
        <v>76473.488556123659</v>
      </c>
      <c r="AQ40" s="36">
        <v>76798.534806901749</v>
      </c>
      <c r="AR40" s="36">
        <v>77145.088160091589</v>
      </c>
      <c r="AS40" s="36">
        <v>77550.536693829214</v>
      </c>
      <c r="AT40" s="36">
        <v>77891.467612962078</v>
      </c>
      <c r="AU40" s="36">
        <v>78169.368028306228</v>
      </c>
      <c r="AV40" s="36">
        <v>78325.580250644038</v>
      </c>
      <c r="AW40" s="36">
        <v>78611.853333548206</v>
      </c>
      <c r="AX40" s="36">
        <v>78765.69128568568</v>
      </c>
      <c r="AY40" s="36">
        <v>78505.49112215059</v>
      </c>
      <c r="AZ40" s="36">
        <v>78466.158684490409</v>
      </c>
      <c r="BA40" s="36">
        <v>77915.0741938555</v>
      </c>
      <c r="BB40" s="37">
        <v>77181.081348794745</v>
      </c>
    </row>
    <row r="41" spans="1:54" x14ac:dyDescent="0.35">
      <c r="A41" s="33" t="s">
        <v>288</v>
      </c>
      <c r="B41" s="69"/>
      <c r="C41" s="34" t="s">
        <v>289</v>
      </c>
      <c r="D41" s="35">
        <v>5082.8324100214604</v>
      </c>
      <c r="E41" s="36">
        <v>5554.3491099999992</v>
      </c>
      <c r="F41" s="36">
        <v>4898.8787699999993</v>
      </c>
      <c r="G41" s="36">
        <v>4935.8298199999999</v>
      </c>
      <c r="H41" s="36">
        <v>5434.2923199999996</v>
      </c>
      <c r="I41" s="36">
        <v>5371.6640131878703</v>
      </c>
      <c r="J41" s="36">
        <v>5536.0747999999994</v>
      </c>
      <c r="K41" s="36">
        <v>5052.838600000001</v>
      </c>
      <c r="L41" s="36">
        <v>5253.7361899999996</v>
      </c>
      <c r="M41" s="36">
        <v>5422.5511899999992</v>
      </c>
      <c r="N41" s="36">
        <v>5703.6160238376278</v>
      </c>
      <c r="O41" s="36">
        <v>4616.0471448208264</v>
      </c>
      <c r="P41" s="36">
        <v>4568.362950269232</v>
      </c>
      <c r="Q41" s="36">
        <v>4747.6305580891212</v>
      </c>
      <c r="R41" s="36">
        <v>4305.1284366817099</v>
      </c>
      <c r="S41" s="36">
        <v>4392.4097232970007</v>
      </c>
      <c r="T41" s="36">
        <v>4545.187622463659</v>
      </c>
      <c r="U41" s="36">
        <v>4271.1957262444539</v>
      </c>
      <c r="V41" s="36">
        <v>4331.3793840981916</v>
      </c>
      <c r="W41" s="36">
        <v>4303.8089133727271</v>
      </c>
      <c r="X41" s="36">
        <v>4142.2068793906064</v>
      </c>
      <c r="Y41" s="36">
        <v>4110.6746691962298</v>
      </c>
      <c r="Z41" s="36">
        <v>4022.8150277628506</v>
      </c>
      <c r="AA41" s="36">
        <v>3844.2545134151783</v>
      </c>
      <c r="AB41" s="36">
        <v>3646.2672559381585</v>
      </c>
      <c r="AC41" s="36">
        <v>3558.1066904084878</v>
      </c>
      <c r="AD41" s="36">
        <v>3570.4053077067633</v>
      </c>
      <c r="AE41" s="36">
        <v>3590.3040073246621</v>
      </c>
      <c r="AF41" s="36">
        <v>3526.8715867073606</v>
      </c>
      <c r="AG41" s="36">
        <v>3458.6641813266369</v>
      </c>
      <c r="AH41" s="36">
        <v>3334.0435932051068</v>
      </c>
      <c r="AI41" s="36">
        <v>3305.7007006443041</v>
      </c>
      <c r="AJ41" s="36">
        <v>3199.9270918776047</v>
      </c>
      <c r="AK41" s="36">
        <v>3086.9758684869821</v>
      </c>
      <c r="AL41" s="36">
        <v>3025.8482149220999</v>
      </c>
      <c r="AM41" s="36">
        <v>2901.3518872672676</v>
      </c>
      <c r="AN41" s="36">
        <v>2892.6888385508546</v>
      </c>
      <c r="AO41" s="36">
        <v>2875.6495640465082</v>
      </c>
      <c r="AP41" s="36">
        <v>2862.4409754720391</v>
      </c>
      <c r="AQ41" s="36">
        <v>2845.0597432972113</v>
      </c>
      <c r="AR41" s="36">
        <v>2824.5308159719084</v>
      </c>
      <c r="AS41" s="36">
        <v>2806.9360216310315</v>
      </c>
      <c r="AT41" s="36">
        <v>2788.167419781777</v>
      </c>
      <c r="AU41" s="36">
        <v>2678.1780824301754</v>
      </c>
      <c r="AV41" s="36">
        <v>2558.583075247996</v>
      </c>
      <c r="AW41" s="36">
        <v>2530.6403121858866</v>
      </c>
      <c r="AX41" s="36">
        <v>2504.5939072059036</v>
      </c>
      <c r="AY41" s="36">
        <v>2474.1240202097838</v>
      </c>
      <c r="AZ41" s="36">
        <v>2405.2366500235921</v>
      </c>
      <c r="BA41" s="36">
        <v>2352.7316111527912</v>
      </c>
      <c r="BB41" s="37">
        <v>2311.5485011276173</v>
      </c>
    </row>
    <row r="42" spans="1:54" x14ac:dyDescent="0.35">
      <c r="A42" s="28" t="s">
        <v>129</v>
      </c>
      <c r="B42" s="69"/>
      <c r="C42" s="29" t="s">
        <v>290</v>
      </c>
      <c r="D42" s="30">
        <v>11.608022585550522</v>
      </c>
      <c r="E42" s="31">
        <v>13.798519999999595</v>
      </c>
      <c r="F42" s="31">
        <v>10.600779999999341</v>
      </c>
      <c r="G42" s="31">
        <v>11.599229999998069</v>
      </c>
      <c r="H42" s="31">
        <v>22.098340000003553</v>
      </c>
      <c r="I42" s="31">
        <v>48.342493782202794</v>
      </c>
      <c r="J42" s="31">
        <v>7.3987100000014134</v>
      </c>
      <c r="K42" s="31">
        <v>16.802980000003487</v>
      </c>
      <c r="L42" s="31">
        <v>91.688569999998464</v>
      </c>
      <c r="M42" s="31">
        <v>18.199789999997172</v>
      </c>
      <c r="N42" s="31">
        <v>176.55737677615105</v>
      </c>
      <c r="O42" s="31">
        <v>107.05037537442951</v>
      </c>
      <c r="P42" s="31">
        <v>204.83797040085872</v>
      </c>
      <c r="Q42" s="31">
        <v>116.96244822836319</v>
      </c>
      <c r="R42" s="31">
        <v>38.884096715855264</v>
      </c>
      <c r="S42" s="31">
        <v>51.948819254651447</v>
      </c>
      <c r="T42" s="31">
        <v>52.222800882495648</v>
      </c>
      <c r="U42" s="31">
        <v>52.217951211994659</v>
      </c>
      <c r="V42" s="31">
        <v>52.110486128066164</v>
      </c>
      <c r="W42" s="31">
        <v>51.175750413267295</v>
      </c>
      <c r="X42" s="31">
        <v>50.980169852118927</v>
      </c>
      <c r="Y42" s="31">
        <v>51.405402462728645</v>
      </c>
      <c r="Z42" s="31">
        <v>51.808220870546151</v>
      </c>
      <c r="AA42" s="31">
        <v>46.917164455709887</v>
      </c>
      <c r="AB42" s="31">
        <v>40.976821717745366</v>
      </c>
      <c r="AC42" s="31">
        <v>40.988014716937094</v>
      </c>
      <c r="AD42" s="31">
        <v>39.966425734298241</v>
      </c>
      <c r="AE42" s="31">
        <v>39.737383477854969</v>
      </c>
      <c r="AF42" s="31">
        <v>34.463799500104201</v>
      </c>
      <c r="AG42" s="31">
        <v>32.166891800888386</v>
      </c>
      <c r="AH42" s="31">
        <v>31.343337022207542</v>
      </c>
      <c r="AI42" s="31">
        <v>31.042580081744454</v>
      </c>
      <c r="AJ42" s="31">
        <v>26.585780410846148</v>
      </c>
      <c r="AK42" s="31">
        <v>22.574173871220712</v>
      </c>
      <c r="AL42" s="31">
        <v>20.188189207272263</v>
      </c>
      <c r="AM42" s="31">
        <v>15.800012935780078</v>
      </c>
      <c r="AN42" s="31">
        <v>15.826475646644676</v>
      </c>
      <c r="AO42" s="31">
        <v>15.836530815712671</v>
      </c>
      <c r="AP42" s="31">
        <v>15.837167581828428</v>
      </c>
      <c r="AQ42" s="31">
        <v>15.830001574302669</v>
      </c>
      <c r="AR42" s="31">
        <v>15.816776330314534</v>
      </c>
      <c r="AS42" s="31">
        <v>15.817820735962886</v>
      </c>
      <c r="AT42" s="31">
        <v>15.795527208888382</v>
      </c>
      <c r="AU42" s="31">
        <v>12.447418693136713</v>
      </c>
      <c r="AV42" s="31">
        <v>8.9953261224232293</v>
      </c>
      <c r="AW42" s="31">
        <v>8.7736238119346996</v>
      </c>
      <c r="AX42" s="31">
        <v>8.2624565578039437</v>
      </c>
      <c r="AY42" s="31">
        <v>7.9604958853138186</v>
      </c>
      <c r="AZ42" s="31">
        <v>6.1423708864419773</v>
      </c>
      <c r="BA42" s="31">
        <v>5.3328509494290675</v>
      </c>
      <c r="BB42" s="32">
        <v>5.025018757801015</v>
      </c>
    </row>
    <row r="43" spans="1:54" x14ac:dyDescent="0.35">
      <c r="A43" s="28" t="s">
        <v>291</v>
      </c>
      <c r="B43" s="69" t="s">
        <v>23</v>
      </c>
      <c r="C43" s="29" t="s">
        <v>292</v>
      </c>
      <c r="D43" s="30">
        <v>247855.91810412126</v>
      </c>
      <c r="E43" s="31">
        <v>261326.33410999997</v>
      </c>
      <c r="F43" s="31">
        <v>259926.07324999996</v>
      </c>
      <c r="G43" s="31">
        <v>268277.35631999996</v>
      </c>
      <c r="H43" s="31">
        <v>274484.04766999994</v>
      </c>
      <c r="I43" s="31">
        <v>278647.62007968745</v>
      </c>
      <c r="J43" s="31">
        <v>280862.44847</v>
      </c>
      <c r="K43" s="31">
        <v>273281.47759999993</v>
      </c>
      <c r="L43" s="31">
        <v>278492.21147999994</v>
      </c>
      <c r="M43" s="31">
        <v>265599.02737999998</v>
      </c>
      <c r="N43" s="31">
        <v>267738.03285450197</v>
      </c>
      <c r="O43" s="31">
        <v>261110.46552846994</v>
      </c>
      <c r="P43" s="31">
        <v>256184.73465457177</v>
      </c>
      <c r="Q43" s="31">
        <v>256587.67985362725</v>
      </c>
      <c r="R43" s="31">
        <v>254654.19314938664</v>
      </c>
      <c r="S43" s="31">
        <v>261460.0024553338</v>
      </c>
      <c r="T43" s="31">
        <v>267610.19395704672</v>
      </c>
      <c r="U43" s="31">
        <v>270379.16885454254</v>
      </c>
      <c r="V43" s="31">
        <v>271842.16106249706</v>
      </c>
      <c r="W43" s="31">
        <v>271469.39799835579</v>
      </c>
      <c r="X43" s="31">
        <v>269699.5344487768</v>
      </c>
      <c r="Y43" s="31">
        <v>267122.30093022011</v>
      </c>
      <c r="Z43" s="31">
        <v>264297.89285573713</v>
      </c>
      <c r="AA43" s="31">
        <v>261916.63578358834</v>
      </c>
      <c r="AB43" s="31">
        <v>257473.00488003658</v>
      </c>
      <c r="AC43" s="31">
        <v>253531.51966730889</v>
      </c>
      <c r="AD43" s="31">
        <v>250544.94294554615</v>
      </c>
      <c r="AE43" s="31">
        <v>246918.4451459588</v>
      </c>
      <c r="AF43" s="31">
        <v>244250.08897273144</v>
      </c>
      <c r="AG43" s="31">
        <v>241372.64827230538</v>
      </c>
      <c r="AH43" s="31">
        <v>238047.37420234541</v>
      </c>
      <c r="AI43" s="31">
        <v>235857.81395236851</v>
      </c>
      <c r="AJ43" s="31">
        <v>233589.67620605358</v>
      </c>
      <c r="AK43" s="31">
        <v>230692.94683259825</v>
      </c>
      <c r="AL43" s="31">
        <v>227767.25717964777</v>
      </c>
      <c r="AM43" s="31">
        <v>224662.92506844111</v>
      </c>
      <c r="AN43" s="31">
        <v>221895.62025149204</v>
      </c>
      <c r="AO43" s="31">
        <v>218846.98559056254</v>
      </c>
      <c r="AP43" s="31">
        <v>215662.2294863686</v>
      </c>
      <c r="AQ43" s="31">
        <v>212365.45638601712</v>
      </c>
      <c r="AR43" s="31">
        <v>208978.53594536093</v>
      </c>
      <c r="AS43" s="31">
        <v>205636.03220978417</v>
      </c>
      <c r="AT43" s="31">
        <v>202363.52498977719</v>
      </c>
      <c r="AU43" s="31">
        <v>198912.22534395958</v>
      </c>
      <c r="AV43" s="31">
        <v>195494.41247078826</v>
      </c>
      <c r="AW43" s="31">
        <v>192166.44091404229</v>
      </c>
      <c r="AX43" s="31">
        <v>188970.74425979523</v>
      </c>
      <c r="AY43" s="31">
        <v>185741.9194500187</v>
      </c>
      <c r="AZ43" s="31">
        <v>182581.15958857359</v>
      </c>
      <c r="BA43" s="31">
        <v>179361.62302259461</v>
      </c>
      <c r="BB43" s="32">
        <v>176124.29756532877</v>
      </c>
    </row>
    <row r="44" spans="1:54" x14ac:dyDescent="0.35">
      <c r="A44" s="28" t="s">
        <v>8</v>
      </c>
      <c r="B44" s="69" t="s">
        <v>29</v>
      </c>
      <c r="C44" s="29" t="s">
        <v>293</v>
      </c>
      <c r="D44" s="30">
        <v>22993.304629607032</v>
      </c>
      <c r="E44" s="31">
        <v>22915.046508270741</v>
      </c>
      <c r="F44" s="31">
        <v>21412.029129999999</v>
      </c>
      <c r="G44" s="31">
        <v>22025.361249999998</v>
      </c>
      <c r="H44" s="31">
        <v>20043.748089999997</v>
      </c>
      <c r="I44" s="31">
        <v>17643.377484651566</v>
      </c>
      <c r="J44" s="31">
        <v>18214.45983</v>
      </c>
      <c r="K44" s="31">
        <v>16908.260019999998</v>
      </c>
      <c r="L44" s="31">
        <v>15101.870349999996</v>
      </c>
      <c r="M44" s="31">
        <v>12361.538729999998</v>
      </c>
      <c r="N44" s="31">
        <v>10534.187874136531</v>
      </c>
      <c r="O44" s="31">
        <v>9213.7177193268235</v>
      </c>
      <c r="P44" s="31">
        <v>7368.9322777841899</v>
      </c>
      <c r="Q44" s="31">
        <v>6516.2211875686462</v>
      </c>
      <c r="R44" s="31">
        <v>5824.2948683008108</v>
      </c>
      <c r="S44" s="31">
        <v>5888.0433716380412</v>
      </c>
      <c r="T44" s="31">
        <v>5970.442416546548</v>
      </c>
      <c r="U44" s="31">
        <v>5972.7286988850874</v>
      </c>
      <c r="V44" s="31">
        <v>5847.6955618152906</v>
      </c>
      <c r="W44" s="31">
        <v>5706.0753469115461</v>
      </c>
      <c r="X44" s="31">
        <v>5575.346219020832</v>
      </c>
      <c r="Y44" s="31">
        <v>5506.8439843599253</v>
      </c>
      <c r="Z44" s="31">
        <v>5388.9563808818339</v>
      </c>
      <c r="AA44" s="31">
        <v>5143.3033698074514</v>
      </c>
      <c r="AB44" s="31">
        <v>5047.8178147678191</v>
      </c>
      <c r="AC44" s="31">
        <v>4884.5161386131849</v>
      </c>
      <c r="AD44" s="31">
        <v>4725.6910614236922</v>
      </c>
      <c r="AE44" s="31">
        <v>4493.0087797429542</v>
      </c>
      <c r="AF44" s="31">
        <v>4358.5204451763066</v>
      </c>
      <c r="AG44" s="31">
        <v>4275.7585664129429</v>
      </c>
      <c r="AH44" s="31">
        <v>4020.7572787030504</v>
      </c>
      <c r="AI44" s="31">
        <v>3881.1867548561049</v>
      </c>
      <c r="AJ44" s="31">
        <v>3679.9744024642514</v>
      </c>
      <c r="AK44" s="31">
        <v>3478.2852542044966</v>
      </c>
      <c r="AL44" s="31">
        <v>3278.7240925970464</v>
      </c>
      <c r="AM44" s="31">
        <v>3114.6616286438716</v>
      </c>
      <c r="AN44" s="31">
        <v>3079.2074860861285</v>
      </c>
      <c r="AO44" s="31">
        <v>2933.271677736574</v>
      </c>
      <c r="AP44" s="31">
        <v>2851.5013488391478</v>
      </c>
      <c r="AQ44" s="31">
        <v>2771.8319780349848</v>
      </c>
      <c r="AR44" s="31">
        <v>2704.4002809639751</v>
      </c>
      <c r="AS44" s="31">
        <v>2619.2612869101131</v>
      </c>
      <c r="AT44" s="31">
        <v>2549.749532217902</v>
      </c>
      <c r="AU44" s="31">
        <v>2445.4962210623789</v>
      </c>
      <c r="AV44" s="31">
        <v>2382.6726458118137</v>
      </c>
      <c r="AW44" s="31">
        <v>2293.2217970472329</v>
      </c>
      <c r="AX44" s="31">
        <v>2236.7219102306613</v>
      </c>
      <c r="AY44" s="31">
        <v>2145.0484291317725</v>
      </c>
      <c r="AZ44" s="31">
        <v>2097.7151561288738</v>
      </c>
      <c r="BA44" s="31">
        <v>2064.491309020269</v>
      </c>
      <c r="BB44" s="32">
        <v>2007.7230027268315</v>
      </c>
    </row>
    <row r="45" spans="1:54" x14ac:dyDescent="0.35">
      <c r="A45" s="28" t="s">
        <v>294</v>
      </c>
      <c r="B45" s="69"/>
      <c r="C45" s="29" t="s">
        <v>295</v>
      </c>
      <c r="D45" s="30">
        <v>7867.3741215537148</v>
      </c>
      <c r="E45" s="31">
        <v>8347.2579899999964</v>
      </c>
      <c r="F45" s="31">
        <v>8595.3538799999988</v>
      </c>
      <c r="G45" s="31">
        <v>9465.136829999994</v>
      </c>
      <c r="H45" s="31">
        <v>10410.575919999999</v>
      </c>
      <c r="I45" s="31">
        <v>10419.688507171271</v>
      </c>
      <c r="J45" s="31">
        <v>10063.66187</v>
      </c>
      <c r="K45" s="31">
        <v>9601.7273799999984</v>
      </c>
      <c r="L45" s="31">
        <v>9774.2639499999968</v>
      </c>
      <c r="M45" s="31">
        <v>7904.099079999999</v>
      </c>
      <c r="N45" s="31">
        <v>7882.920358817285</v>
      </c>
      <c r="O45" s="31">
        <v>7477.444011808695</v>
      </c>
      <c r="P45" s="31">
        <v>6741.4797458088624</v>
      </c>
      <c r="Q45" s="31">
        <v>5855.7306609991965</v>
      </c>
      <c r="R45" s="31">
        <v>5518.1326170813963</v>
      </c>
      <c r="S45" s="31">
        <v>5836.7579619646885</v>
      </c>
      <c r="T45" s="31">
        <v>5794.5393302011025</v>
      </c>
      <c r="U45" s="31">
        <v>5636.8712306721109</v>
      </c>
      <c r="V45" s="31">
        <v>5418.1112191725597</v>
      </c>
      <c r="W45" s="31">
        <v>5264.5457762059568</v>
      </c>
      <c r="X45" s="31">
        <v>5195.4880801976096</v>
      </c>
      <c r="Y45" s="31">
        <v>5142.2464182545773</v>
      </c>
      <c r="Z45" s="31">
        <v>5088.7713273628924</v>
      </c>
      <c r="AA45" s="31">
        <v>4804.0934326790029</v>
      </c>
      <c r="AB45" s="31">
        <v>4723.2477316900759</v>
      </c>
      <c r="AC45" s="31">
        <v>4605.8302042969917</v>
      </c>
      <c r="AD45" s="31">
        <v>4614.8817309452961</v>
      </c>
      <c r="AE45" s="31">
        <v>4585.5733931526656</v>
      </c>
      <c r="AF45" s="31">
        <v>4569.4783724448871</v>
      </c>
      <c r="AG45" s="31">
        <v>4555.6454212174922</v>
      </c>
      <c r="AH45" s="31">
        <v>4482.4744474269846</v>
      </c>
      <c r="AI45" s="31">
        <v>4476.4055619342525</v>
      </c>
      <c r="AJ45" s="31">
        <v>4438.2071098284177</v>
      </c>
      <c r="AK45" s="31">
        <v>4339.1663552455529</v>
      </c>
      <c r="AL45" s="31">
        <v>4258.9064643054917</v>
      </c>
      <c r="AM45" s="31">
        <v>4170.3921932947151</v>
      </c>
      <c r="AN45" s="31">
        <v>4152.5042511650481</v>
      </c>
      <c r="AO45" s="31">
        <v>4087.902690925257</v>
      </c>
      <c r="AP45" s="31">
        <v>4013.7134509235721</v>
      </c>
      <c r="AQ45" s="31">
        <v>3837.5210964240441</v>
      </c>
      <c r="AR45" s="31">
        <v>3543.0521326059416</v>
      </c>
      <c r="AS45" s="31">
        <v>3171.3510285573921</v>
      </c>
      <c r="AT45" s="31">
        <v>2778.3076074223827</v>
      </c>
      <c r="AU45" s="31">
        <v>2403.2229321119435</v>
      </c>
      <c r="AV45" s="31">
        <v>2316.9974535373835</v>
      </c>
      <c r="AW45" s="31">
        <v>2257.1492668760461</v>
      </c>
      <c r="AX45" s="31">
        <v>2226.4059384199008</v>
      </c>
      <c r="AY45" s="31">
        <v>2070.0897438480165</v>
      </c>
      <c r="AZ45" s="31">
        <v>2027.6258339217366</v>
      </c>
      <c r="BA45" s="31">
        <v>1969.6471085154205</v>
      </c>
      <c r="BB45" s="32">
        <v>1853.4573534358858</v>
      </c>
    </row>
    <row r="46" spans="1:54" x14ac:dyDescent="0.35">
      <c r="A46" s="33" t="s">
        <v>296</v>
      </c>
      <c r="B46" s="69"/>
      <c r="C46" s="34" t="s">
        <v>297</v>
      </c>
      <c r="D46" s="35">
        <v>2.1086444001443754</v>
      </c>
      <c r="E46" s="36">
        <v>3.199939999999998</v>
      </c>
      <c r="F46" s="36">
        <v>5.2999899999999984</v>
      </c>
      <c r="G46" s="36">
        <v>4.2001199999999992</v>
      </c>
      <c r="H46" s="36">
        <v>6.3000199999999982</v>
      </c>
      <c r="I46" s="36">
        <v>7.380321279801521</v>
      </c>
      <c r="J46" s="36">
        <v>8.4000299999999974</v>
      </c>
      <c r="K46" s="36">
        <v>9.4250699999999981</v>
      </c>
      <c r="L46" s="36">
        <v>8.3999900000000025</v>
      </c>
      <c r="M46" s="36">
        <v>8.3998999999999988</v>
      </c>
      <c r="N46" s="36">
        <v>9.4822009043262625</v>
      </c>
      <c r="O46" s="36">
        <v>10.533139187579032</v>
      </c>
      <c r="P46" s="36">
        <v>12.654099785619287</v>
      </c>
      <c r="Q46" s="36">
        <v>12.654035065816782</v>
      </c>
      <c r="R46" s="36">
        <v>15.81163357157452</v>
      </c>
      <c r="S46" s="36">
        <v>15.811630843935774</v>
      </c>
      <c r="T46" s="36">
        <v>15.965920610217211</v>
      </c>
      <c r="U46" s="36">
        <v>16.256974380721402</v>
      </c>
      <c r="V46" s="36">
        <v>16.304912598185133</v>
      </c>
      <c r="W46" s="36">
        <v>16.162010998387792</v>
      </c>
      <c r="X46" s="36">
        <v>15.972513751112848</v>
      </c>
      <c r="Y46" s="36">
        <v>15.836764543855299</v>
      </c>
      <c r="Z46" s="36">
        <v>15.753259491618262</v>
      </c>
      <c r="AA46" s="36">
        <v>15.292686639039321</v>
      </c>
      <c r="AB46" s="36">
        <v>14.449338823061311</v>
      </c>
      <c r="AC46" s="36">
        <v>14.155161226727182</v>
      </c>
      <c r="AD46" s="36">
        <v>13.644283562247896</v>
      </c>
      <c r="AE46" s="36">
        <v>13.14389367782185</v>
      </c>
      <c r="AF46" s="36">
        <v>13.103864538951495</v>
      </c>
      <c r="AG46" s="36">
        <v>12.892443069172543</v>
      </c>
      <c r="AH46" s="36">
        <v>12.802870421284624</v>
      </c>
      <c r="AI46" s="36">
        <v>12.758827613767171</v>
      </c>
      <c r="AJ46" s="36">
        <v>12.712793448140113</v>
      </c>
      <c r="AK46" s="36">
        <v>12.368142797954196</v>
      </c>
      <c r="AL46" s="36">
        <v>12.166519773400628</v>
      </c>
      <c r="AM46" s="36">
        <v>11.800144288311671</v>
      </c>
      <c r="AN46" s="36">
        <v>11.71466438078895</v>
      </c>
      <c r="AO46" s="36">
        <v>11.537038955619277</v>
      </c>
      <c r="AP46" s="36">
        <v>11.248274771308868</v>
      </c>
      <c r="AQ46" s="36">
        <v>10.997652084571001</v>
      </c>
      <c r="AR46" s="36">
        <v>10.749438582891271</v>
      </c>
      <c r="AS46" s="36">
        <v>10.562218836019706</v>
      </c>
      <c r="AT46" s="36">
        <v>10.409543499396984</v>
      </c>
      <c r="AU46" s="36">
        <v>10.110494208169515</v>
      </c>
      <c r="AV46" s="36">
        <v>9.7154201398106057</v>
      </c>
      <c r="AW46" s="36">
        <v>9.4948106677241668</v>
      </c>
      <c r="AX46" s="36">
        <v>9.22358762782852</v>
      </c>
      <c r="AY46" s="36">
        <v>8.9629995735691992</v>
      </c>
      <c r="AZ46" s="36">
        <v>8.787499050672686</v>
      </c>
      <c r="BA46" s="36">
        <v>8.5808061003305376</v>
      </c>
      <c r="BB46" s="37">
        <v>8.3996545118925336</v>
      </c>
    </row>
    <row r="47" spans="1:54" x14ac:dyDescent="0.35">
      <c r="A47" s="33" t="s">
        <v>9</v>
      </c>
      <c r="B47" s="69"/>
      <c r="C47" s="34" t="s">
        <v>298</v>
      </c>
      <c r="D47" s="35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7">
        <v>0</v>
      </c>
    </row>
    <row r="48" spans="1:54" x14ac:dyDescent="0.35">
      <c r="A48" s="33" t="s">
        <v>35</v>
      </c>
      <c r="B48" s="69"/>
      <c r="C48" s="34" t="s">
        <v>299</v>
      </c>
      <c r="D48" s="35">
        <v>0</v>
      </c>
      <c r="E48" s="36">
        <v>2.9002399999999993</v>
      </c>
      <c r="F48" s="36">
        <v>3.8003000000000005</v>
      </c>
      <c r="G48" s="36">
        <v>1.9001399999999997</v>
      </c>
      <c r="H48" s="36">
        <v>6.7013799999999808</v>
      </c>
      <c r="I48" s="36">
        <v>6.7117867678678715</v>
      </c>
      <c r="J48" s="36">
        <v>5.7992699999999848</v>
      </c>
      <c r="K48" s="36">
        <v>4.8001500000000048</v>
      </c>
      <c r="L48" s="36">
        <v>4.8000200000000115</v>
      </c>
      <c r="M48" s="36">
        <v>1.9000100000000049</v>
      </c>
      <c r="N48" s="36">
        <v>1.9108485431510562</v>
      </c>
      <c r="O48" s="36">
        <v>2.8900300332142059</v>
      </c>
      <c r="P48" s="36">
        <v>1.910897302122111</v>
      </c>
      <c r="Q48" s="36">
        <v>1.9108742431886119</v>
      </c>
      <c r="R48" s="36">
        <v>1.9107530775486457</v>
      </c>
      <c r="S48" s="36">
        <v>1.910797497909952</v>
      </c>
      <c r="T48" s="36">
        <v>1.9357308596158731</v>
      </c>
      <c r="U48" s="36">
        <v>1.9806264048962938</v>
      </c>
      <c r="V48" s="36">
        <v>1.9943916772333636</v>
      </c>
      <c r="W48" s="36">
        <v>2.0024031649625957</v>
      </c>
      <c r="X48" s="36">
        <v>1.935705899603132</v>
      </c>
      <c r="Y48" s="36">
        <v>1.9293872596223103</v>
      </c>
      <c r="Z48" s="36">
        <v>1.9432076319656515</v>
      </c>
      <c r="AA48" s="36">
        <v>1.9533566549639694</v>
      </c>
      <c r="AB48" s="36">
        <v>1.9589035834685347</v>
      </c>
      <c r="AC48" s="36">
        <v>1.946348377591824</v>
      </c>
      <c r="AD48" s="36">
        <v>1.950253484770299</v>
      </c>
      <c r="AE48" s="36">
        <v>1.9571678462404349</v>
      </c>
      <c r="AF48" s="36">
        <v>1.9250463176941577</v>
      </c>
      <c r="AG48" s="36">
        <v>1.9031819536481043</v>
      </c>
      <c r="AH48" s="36">
        <v>1.8640084412307507</v>
      </c>
      <c r="AI48" s="36">
        <v>1.7273561554728025</v>
      </c>
      <c r="AJ48" s="36">
        <v>1.6765357600859763</v>
      </c>
      <c r="AK48" s="36">
        <v>1.5844663186089776</v>
      </c>
      <c r="AL48" s="36">
        <v>1.533875124626608</v>
      </c>
      <c r="AM48" s="36">
        <v>1.4926651716641588</v>
      </c>
      <c r="AN48" s="36">
        <v>1.5004072387767196</v>
      </c>
      <c r="AO48" s="36">
        <v>1.5060932193729408</v>
      </c>
      <c r="AP48" s="36">
        <v>1.4927400330783942</v>
      </c>
      <c r="AQ48" s="36">
        <v>1.4793127586493506</v>
      </c>
      <c r="AR48" s="36">
        <v>1.4641031069201691</v>
      </c>
      <c r="AS48" s="36">
        <v>1.4180469366356239</v>
      </c>
      <c r="AT48" s="36">
        <v>1.3929325216453015</v>
      </c>
      <c r="AU48" s="36">
        <v>1.3562627002238068</v>
      </c>
      <c r="AV48" s="36">
        <v>1.3332143462672874</v>
      </c>
      <c r="AW48" s="36">
        <v>1.3156289756572332</v>
      </c>
      <c r="AX48" s="36">
        <v>1.3126354819767649</v>
      </c>
      <c r="AY48" s="36">
        <v>1.3091433271003132</v>
      </c>
      <c r="AZ48" s="36">
        <v>1.302400799780852</v>
      </c>
      <c r="BA48" s="36">
        <v>1.2939997673509729</v>
      </c>
      <c r="BB48" s="37">
        <v>1.2866607128109049</v>
      </c>
    </row>
    <row r="49" spans="1:54" x14ac:dyDescent="0.35">
      <c r="A49" s="33" t="s">
        <v>10</v>
      </c>
      <c r="B49" s="69"/>
      <c r="C49" s="34" t="s">
        <v>300</v>
      </c>
      <c r="D49" s="35">
        <v>7539.7209866090307</v>
      </c>
      <c r="E49" s="36">
        <v>7625.1973100000005</v>
      </c>
      <c r="F49" s="36">
        <v>7756.2437099999997</v>
      </c>
      <c r="G49" s="36">
        <v>8511.8074899999974</v>
      </c>
      <c r="H49" s="36">
        <v>9012.6950199999974</v>
      </c>
      <c r="I49" s="36">
        <v>9458.1371578083126</v>
      </c>
      <c r="J49" s="36">
        <v>9082.3620699999992</v>
      </c>
      <c r="K49" s="36">
        <v>8679.4934499999981</v>
      </c>
      <c r="L49" s="36">
        <v>8856.9701699999951</v>
      </c>
      <c r="M49" s="36">
        <v>7585.1044300000003</v>
      </c>
      <c r="N49" s="36">
        <v>7481.0398777698074</v>
      </c>
      <c r="O49" s="36">
        <v>7068.016145012215</v>
      </c>
      <c r="P49" s="36">
        <v>6304.2582528626708</v>
      </c>
      <c r="Q49" s="36">
        <v>5503.7552018062806</v>
      </c>
      <c r="R49" s="36">
        <v>5002.7349135719278</v>
      </c>
      <c r="S49" s="36">
        <v>5336.0873446740334</v>
      </c>
      <c r="T49" s="36">
        <v>5317.805890367069</v>
      </c>
      <c r="U49" s="36">
        <v>5156.9886036110793</v>
      </c>
      <c r="V49" s="36">
        <v>4939.1197140444247</v>
      </c>
      <c r="W49" s="36">
        <v>4790.9456898056669</v>
      </c>
      <c r="X49" s="36">
        <v>4729.3997410094335</v>
      </c>
      <c r="Y49" s="36">
        <v>4680.4357329420509</v>
      </c>
      <c r="Z49" s="36">
        <v>4636.5704187102865</v>
      </c>
      <c r="AA49" s="36">
        <v>4381.1451072632954</v>
      </c>
      <c r="AB49" s="36">
        <v>4328.5101628098328</v>
      </c>
      <c r="AC49" s="36">
        <v>4216.0485140609899</v>
      </c>
      <c r="AD49" s="36">
        <v>4243.5883834430297</v>
      </c>
      <c r="AE49" s="36">
        <v>4231.8917647241396</v>
      </c>
      <c r="AF49" s="36">
        <v>4237.5851489944998</v>
      </c>
      <c r="AG49" s="36">
        <v>4234.1365776922057</v>
      </c>
      <c r="AH49" s="36">
        <v>4177.7329861270528</v>
      </c>
      <c r="AI49" s="36">
        <v>4179.4404767563983</v>
      </c>
      <c r="AJ49" s="36">
        <v>4143.4857882084307</v>
      </c>
      <c r="AK49" s="36">
        <v>4050.0241228140844</v>
      </c>
      <c r="AL49" s="36">
        <v>3973.831157445451</v>
      </c>
      <c r="AM49" s="36">
        <v>3923.1915418618173</v>
      </c>
      <c r="AN49" s="36">
        <v>3908.0510350236045</v>
      </c>
      <c r="AO49" s="36">
        <v>3845.1611814950666</v>
      </c>
      <c r="AP49" s="36">
        <v>3772.9379952388549</v>
      </c>
      <c r="AQ49" s="36">
        <v>3617.5686035239655</v>
      </c>
      <c r="AR49" s="36">
        <v>3330.4745347538747</v>
      </c>
      <c r="AS49" s="36">
        <v>2973.4923983393496</v>
      </c>
      <c r="AT49" s="36">
        <v>2596.0632599513397</v>
      </c>
      <c r="AU49" s="36">
        <v>2249.9099512907051</v>
      </c>
      <c r="AV49" s="36">
        <v>2178.0021837797926</v>
      </c>
      <c r="AW49" s="36">
        <v>2120.2802700083666</v>
      </c>
      <c r="AX49" s="36">
        <v>2097.2960236986391</v>
      </c>
      <c r="AY49" s="36">
        <v>1971.4559458905139</v>
      </c>
      <c r="AZ49" s="36">
        <v>1936.5148784734429</v>
      </c>
      <c r="BA49" s="36">
        <v>1882.090147548304</v>
      </c>
      <c r="BB49" s="37">
        <v>1794.8612989791357</v>
      </c>
    </row>
    <row r="50" spans="1:54" x14ac:dyDescent="0.35">
      <c r="A50" s="33" t="s">
        <v>301</v>
      </c>
      <c r="B50" s="69"/>
      <c r="C50" s="34" t="s">
        <v>302</v>
      </c>
      <c r="D50" s="35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44.872869999999999</v>
      </c>
      <c r="K50" s="36">
        <v>0</v>
      </c>
      <c r="L50" s="36">
        <v>11.19998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7">
        <v>0</v>
      </c>
    </row>
    <row r="51" spans="1:54" x14ac:dyDescent="0.35">
      <c r="A51" s="33" t="s">
        <v>303</v>
      </c>
      <c r="B51" s="69"/>
      <c r="C51" s="34" t="s">
        <v>304</v>
      </c>
      <c r="D51" s="35">
        <v>325.54449054453835</v>
      </c>
      <c r="E51" s="36">
        <v>715.96049999999991</v>
      </c>
      <c r="F51" s="36">
        <v>830.00987999999893</v>
      </c>
      <c r="G51" s="36">
        <v>947.22907999999939</v>
      </c>
      <c r="H51" s="36">
        <v>1384.8795000000007</v>
      </c>
      <c r="I51" s="36">
        <v>947.45924131528955</v>
      </c>
      <c r="J51" s="36">
        <v>922.22762999999941</v>
      </c>
      <c r="K51" s="36">
        <v>908.00871000000006</v>
      </c>
      <c r="L51" s="36">
        <v>892.89379000000122</v>
      </c>
      <c r="M51" s="36">
        <v>308.69474000000059</v>
      </c>
      <c r="N51" s="36">
        <v>390.48743159999896</v>
      </c>
      <c r="O51" s="36">
        <v>396.00469757568521</v>
      </c>
      <c r="P51" s="36">
        <v>422.65649585844926</v>
      </c>
      <c r="Q51" s="36">
        <v>337.41054988391153</v>
      </c>
      <c r="R51" s="36">
        <v>497.67531686034351</v>
      </c>
      <c r="S51" s="36">
        <v>482.94818894880996</v>
      </c>
      <c r="T51" s="36">
        <v>458.83178836419927</v>
      </c>
      <c r="U51" s="36">
        <v>461.64502627541287</v>
      </c>
      <c r="V51" s="36">
        <v>460.69220085271496</v>
      </c>
      <c r="W51" s="36">
        <v>455.43567223694021</v>
      </c>
      <c r="X51" s="36">
        <v>448.1801195374602</v>
      </c>
      <c r="Y51" s="36">
        <v>444.04453350904953</v>
      </c>
      <c r="Z51" s="36">
        <v>434.50444152902287</v>
      </c>
      <c r="AA51" s="36">
        <v>405.70228212170701</v>
      </c>
      <c r="AB51" s="36">
        <v>378.32932647371189</v>
      </c>
      <c r="AC51" s="36">
        <v>373.68018063168142</v>
      </c>
      <c r="AD51" s="36">
        <v>355.69881045524852</v>
      </c>
      <c r="AE51" s="36">
        <v>338.58056690446119</v>
      </c>
      <c r="AF51" s="36">
        <v>316.86431259374308</v>
      </c>
      <c r="AG51" s="36">
        <v>306.71321850246466</v>
      </c>
      <c r="AH51" s="36">
        <v>290.0745824374153</v>
      </c>
      <c r="AI51" s="36">
        <v>282.47890140861415</v>
      </c>
      <c r="AJ51" s="36">
        <v>280.33199241176038</v>
      </c>
      <c r="AK51" s="36">
        <v>275.18962331490565</v>
      </c>
      <c r="AL51" s="36">
        <v>271.37491196201319</v>
      </c>
      <c r="AM51" s="36">
        <v>233.90784197292058</v>
      </c>
      <c r="AN51" s="36">
        <v>231.2381445218771</v>
      </c>
      <c r="AO51" s="36">
        <v>229.69837725519767</v>
      </c>
      <c r="AP51" s="36">
        <v>228.03444088032961</v>
      </c>
      <c r="AQ51" s="36">
        <v>207.47552805685791</v>
      </c>
      <c r="AR51" s="36">
        <v>200.36405616225642</v>
      </c>
      <c r="AS51" s="36">
        <v>185.87836444538669</v>
      </c>
      <c r="AT51" s="36">
        <v>170.44187145000143</v>
      </c>
      <c r="AU51" s="36">
        <v>141.8462239128458</v>
      </c>
      <c r="AV51" s="36">
        <v>127.94663527151324</v>
      </c>
      <c r="AW51" s="36">
        <v>126.05855722429712</v>
      </c>
      <c r="AX51" s="36">
        <v>118.5736916114564</v>
      </c>
      <c r="AY51" s="36">
        <v>88.361655056832902</v>
      </c>
      <c r="AZ51" s="36">
        <v>81.021055597840444</v>
      </c>
      <c r="BA51" s="36">
        <v>77.682155099434667</v>
      </c>
      <c r="BB51" s="37">
        <v>48.909739232047144</v>
      </c>
    </row>
    <row r="52" spans="1:54" x14ac:dyDescent="0.35">
      <c r="A52" s="18" t="s">
        <v>305</v>
      </c>
      <c r="B52" s="68"/>
      <c r="C52" s="19" t="s">
        <v>306</v>
      </c>
      <c r="D52" s="20">
        <v>267565.83636894671</v>
      </c>
      <c r="E52" s="21">
        <v>275302.79660999996</v>
      </c>
      <c r="F52" s="21">
        <v>270818.37627999997</v>
      </c>
      <c r="G52" s="21">
        <v>280097.44721999997</v>
      </c>
      <c r="H52" s="21">
        <v>281214.69949999999</v>
      </c>
      <c r="I52" s="21">
        <v>282050.69516521628</v>
      </c>
      <c r="J52" s="21">
        <v>275193.49314999994</v>
      </c>
      <c r="K52" s="21">
        <v>262575.79498000001</v>
      </c>
      <c r="L52" s="21">
        <v>267152.44034000003</v>
      </c>
      <c r="M52" s="21">
        <v>247776.52309999999</v>
      </c>
      <c r="N52" s="21">
        <v>272279.49321145855</v>
      </c>
      <c r="O52" s="21">
        <v>243033.03433908531</v>
      </c>
      <c r="P52" s="21">
        <v>253774.1830900232</v>
      </c>
      <c r="Q52" s="21">
        <v>259492.03697337798</v>
      </c>
      <c r="R52" s="21">
        <v>229076.45213271145</v>
      </c>
      <c r="S52" s="21">
        <v>236254.00343726936</v>
      </c>
      <c r="T52" s="21">
        <v>240184.98842786354</v>
      </c>
      <c r="U52" s="21">
        <v>239687.18920320406</v>
      </c>
      <c r="V52" s="21">
        <v>237164.47052818444</v>
      </c>
      <c r="W52" s="21">
        <v>233419.80292317685</v>
      </c>
      <c r="X52" s="21">
        <v>231690.1536044509</v>
      </c>
      <c r="Y52" s="21">
        <v>231007.47270785374</v>
      </c>
      <c r="Z52" s="21">
        <v>230720.11065831888</v>
      </c>
      <c r="AA52" s="21">
        <v>231121.01057484839</v>
      </c>
      <c r="AB52" s="21">
        <v>230496.08075725543</v>
      </c>
      <c r="AC52" s="21">
        <v>230819.4875391316</v>
      </c>
      <c r="AD52" s="21">
        <v>232239.82668652624</v>
      </c>
      <c r="AE52" s="21">
        <v>235146.71875069872</v>
      </c>
      <c r="AF52" s="21">
        <v>235569.92919819488</v>
      </c>
      <c r="AG52" s="21">
        <v>238213.71582663662</v>
      </c>
      <c r="AH52" s="21">
        <v>241674.5146673967</v>
      </c>
      <c r="AI52" s="21">
        <v>243629.16222865251</v>
      </c>
      <c r="AJ52" s="21">
        <v>243758.96905872339</v>
      </c>
      <c r="AK52" s="21">
        <v>244091.71673188347</v>
      </c>
      <c r="AL52" s="21">
        <v>244134.52095707296</v>
      </c>
      <c r="AM52" s="21">
        <v>243591.31741896213</v>
      </c>
      <c r="AN52" s="21">
        <v>243743.11338003865</v>
      </c>
      <c r="AO52" s="21">
        <v>243273.44954499262</v>
      </c>
      <c r="AP52" s="21">
        <v>242924.95651887206</v>
      </c>
      <c r="AQ52" s="21">
        <v>242466.14274170023</v>
      </c>
      <c r="AR52" s="21">
        <v>242166.21709407802</v>
      </c>
      <c r="AS52" s="21">
        <v>241922.02939772766</v>
      </c>
      <c r="AT52" s="21">
        <v>241609.28524651317</v>
      </c>
      <c r="AU52" s="21">
        <v>240716.96768933206</v>
      </c>
      <c r="AV52" s="21">
        <v>240014.73275540059</v>
      </c>
      <c r="AW52" s="21">
        <v>239381.39386835883</v>
      </c>
      <c r="AX52" s="21">
        <v>238718.53173985617</v>
      </c>
      <c r="AY52" s="21">
        <v>237313.85456584144</v>
      </c>
      <c r="AZ52" s="21">
        <v>236538.08214304442</v>
      </c>
      <c r="BA52" s="21">
        <v>235514.30615567681</v>
      </c>
      <c r="BB52" s="22">
        <v>234083.13211766633</v>
      </c>
    </row>
    <row r="53" spans="1:54" x14ac:dyDescent="0.35">
      <c r="A53" s="23" t="s">
        <v>37</v>
      </c>
      <c r="B53" s="69" t="s">
        <v>11</v>
      </c>
      <c r="C53" s="24" t="s">
        <v>307</v>
      </c>
      <c r="D53" s="25">
        <v>256516.23488777058</v>
      </c>
      <c r="E53" s="26">
        <v>265114.76166999992</v>
      </c>
      <c r="F53" s="26">
        <v>260939.43145999996</v>
      </c>
      <c r="G53" s="26">
        <v>270447.66447000002</v>
      </c>
      <c r="H53" s="26">
        <v>271376.02575999999</v>
      </c>
      <c r="I53" s="26">
        <v>272712.64740001148</v>
      </c>
      <c r="J53" s="26">
        <v>265660.68682999996</v>
      </c>
      <c r="K53" s="26">
        <v>253375.01031999994</v>
      </c>
      <c r="L53" s="26">
        <v>258530.81802999994</v>
      </c>
      <c r="M53" s="26">
        <v>241556.8449</v>
      </c>
      <c r="N53" s="26">
        <v>264501.62981265946</v>
      </c>
      <c r="O53" s="26">
        <v>235201.44008832271</v>
      </c>
      <c r="P53" s="26">
        <v>245920.0330437292</v>
      </c>
      <c r="Q53" s="26">
        <v>251851.53409306522</v>
      </c>
      <c r="R53" s="26">
        <v>221500.63847475973</v>
      </c>
      <c r="S53" s="26">
        <v>228623.02012267188</v>
      </c>
      <c r="T53" s="26">
        <v>232716.8486492965</v>
      </c>
      <c r="U53" s="26">
        <v>232148.38268771043</v>
      </c>
      <c r="V53" s="26">
        <v>230140.16881685908</v>
      </c>
      <c r="W53" s="26">
        <v>226501.59388609664</v>
      </c>
      <c r="X53" s="26">
        <v>224902.41607192045</v>
      </c>
      <c r="Y53" s="26">
        <v>224250.75887261462</v>
      </c>
      <c r="Z53" s="26">
        <v>224073.61556604371</v>
      </c>
      <c r="AA53" s="26">
        <v>224589.38412051959</v>
      </c>
      <c r="AB53" s="26">
        <v>224029.27164051277</v>
      </c>
      <c r="AC53" s="26">
        <v>224376.22059994459</v>
      </c>
      <c r="AD53" s="26">
        <v>225801.33971997385</v>
      </c>
      <c r="AE53" s="26">
        <v>228715.1240881955</v>
      </c>
      <c r="AF53" s="26">
        <v>229145.16178725471</v>
      </c>
      <c r="AG53" s="26">
        <v>231832.49387512877</v>
      </c>
      <c r="AH53" s="26">
        <v>235380.59640295964</v>
      </c>
      <c r="AI53" s="26">
        <v>237388.19357396051</v>
      </c>
      <c r="AJ53" s="26">
        <v>237630.28503766761</v>
      </c>
      <c r="AK53" s="26">
        <v>238102.81556447223</v>
      </c>
      <c r="AL53" s="26">
        <v>238288.0083971569</v>
      </c>
      <c r="AM53" s="26">
        <v>237866.30703203287</v>
      </c>
      <c r="AN53" s="26">
        <v>238097.20030414604</v>
      </c>
      <c r="AO53" s="26">
        <v>237727.74680067337</v>
      </c>
      <c r="AP53" s="26">
        <v>237495.28944811618</v>
      </c>
      <c r="AQ53" s="26">
        <v>237141.34905832366</v>
      </c>
      <c r="AR53" s="26">
        <v>236943.11127077622</v>
      </c>
      <c r="AS53" s="26">
        <v>236794.84047018818</v>
      </c>
      <c r="AT53" s="26">
        <v>236583.43255169509</v>
      </c>
      <c r="AU53" s="26">
        <v>235797.71673766233</v>
      </c>
      <c r="AV53" s="26">
        <v>235225.70476986025</v>
      </c>
      <c r="AW53" s="26">
        <v>234705.41215949412</v>
      </c>
      <c r="AX53" s="26">
        <v>234151.39414898568</v>
      </c>
      <c r="AY53" s="26">
        <v>232894.78627057935</v>
      </c>
      <c r="AZ53" s="26">
        <v>232294.3772731229</v>
      </c>
      <c r="BA53" s="26">
        <v>231583.56030481163</v>
      </c>
      <c r="BB53" s="27">
        <v>230289.80177198423</v>
      </c>
    </row>
    <row r="54" spans="1:54" x14ac:dyDescent="0.35">
      <c r="A54" s="23" t="s">
        <v>308</v>
      </c>
      <c r="B54" s="69"/>
      <c r="C54" s="24" t="s">
        <v>309</v>
      </c>
      <c r="D54" s="25">
        <v>11049.601481176227</v>
      </c>
      <c r="E54" s="26">
        <v>10188.034939999998</v>
      </c>
      <c r="F54" s="26">
        <v>9878.9448200000006</v>
      </c>
      <c r="G54" s="26">
        <v>9649.7827500000003</v>
      </c>
      <c r="H54" s="26">
        <v>9838.6737400000002</v>
      </c>
      <c r="I54" s="26">
        <v>9338.0477652047903</v>
      </c>
      <c r="J54" s="26">
        <v>9532.8063199999979</v>
      </c>
      <c r="K54" s="26">
        <v>9200.7846600000012</v>
      </c>
      <c r="L54" s="26">
        <v>8621.6223099999988</v>
      </c>
      <c r="M54" s="26">
        <v>6219.6782000000012</v>
      </c>
      <c r="N54" s="26">
        <v>7777.8633987990697</v>
      </c>
      <c r="O54" s="26">
        <v>7831.5942507625768</v>
      </c>
      <c r="P54" s="26">
        <v>7854.1500462939612</v>
      </c>
      <c r="Q54" s="26">
        <v>7640.5028803127871</v>
      </c>
      <c r="R54" s="26">
        <v>7575.813657951735</v>
      </c>
      <c r="S54" s="26">
        <v>7630.983314597469</v>
      </c>
      <c r="T54" s="26">
        <v>7468.1397785670679</v>
      </c>
      <c r="U54" s="26">
        <v>7538.806515493653</v>
      </c>
      <c r="V54" s="26">
        <v>7024.3017113253527</v>
      </c>
      <c r="W54" s="26">
        <v>6918.2090370802052</v>
      </c>
      <c r="X54" s="26">
        <v>6787.7375325304374</v>
      </c>
      <c r="Y54" s="26">
        <v>6756.7138352391048</v>
      </c>
      <c r="Z54" s="26">
        <v>6646.495092275205</v>
      </c>
      <c r="AA54" s="26">
        <v>6531.6264543287643</v>
      </c>
      <c r="AB54" s="26">
        <v>6466.8091167426182</v>
      </c>
      <c r="AC54" s="26">
        <v>6443.2669391870113</v>
      </c>
      <c r="AD54" s="26">
        <v>6438.4869665523556</v>
      </c>
      <c r="AE54" s="26">
        <v>6431.5946625032484</v>
      </c>
      <c r="AF54" s="26">
        <v>6424.7674109401551</v>
      </c>
      <c r="AG54" s="26">
        <v>6381.2219515079096</v>
      </c>
      <c r="AH54" s="26">
        <v>6293.9182644370749</v>
      </c>
      <c r="AI54" s="26">
        <v>6240.9686546919993</v>
      </c>
      <c r="AJ54" s="26">
        <v>6128.684021055753</v>
      </c>
      <c r="AK54" s="26">
        <v>5988.9011674112589</v>
      </c>
      <c r="AL54" s="26">
        <v>5846.5125599160101</v>
      </c>
      <c r="AM54" s="26">
        <v>5725.0103869292425</v>
      </c>
      <c r="AN54" s="26">
        <v>5645.9130758925949</v>
      </c>
      <c r="AO54" s="26">
        <v>5545.7027443192646</v>
      </c>
      <c r="AP54" s="26">
        <v>5429.6670707559133</v>
      </c>
      <c r="AQ54" s="26">
        <v>5324.7936833765625</v>
      </c>
      <c r="AR54" s="26">
        <v>5223.1058233017875</v>
      </c>
      <c r="AS54" s="26">
        <v>5127.1889275394878</v>
      </c>
      <c r="AT54" s="26">
        <v>5025.8526948180906</v>
      </c>
      <c r="AU54" s="26">
        <v>4919.250951669751</v>
      </c>
      <c r="AV54" s="26">
        <v>4789.0279855403405</v>
      </c>
      <c r="AW54" s="26">
        <v>4675.9817088647105</v>
      </c>
      <c r="AX54" s="26">
        <v>4567.137590870514</v>
      </c>
      <c r="AY54" s="26">
        <v>4419.0682952620991</v>
      </c>
      <c r="AZ54" s="26">
        <v>4243.7048699215356</v>
      </c>
      <c r="BA54" s="26">
        <v>3930.745850865183</v>
      </c>
      <c r="BB54" s="27">
        <v>3793.3303456821172</v>
      </c>
    </row>
    <row r="55" spans="1:54" x14ac:dyDescent="0.35">
      <c r="A55" s="28" t="s">
        <v>310</v>
      </c>
      <c r="B55" s="69"/>
      <c r="C55" s="29" t="s">
        <v>311</v>
      </c>
      <c r="D55" s="30">
        <v>3962.1756343808688</v>
      </c>
      <c r="E55" s="31">
        <v>3578.666999999999</v>
      </c>
      <c r="F55" s="31">
        <v>3327.1932299999994</v>
      </c>
      <c r="G55" s="31">
        <v>3068.3404899999996</v>
      </c>
      <c r="H55" s="31">
        <v>3157.5820199999994</v>
      </c>
      <c r="I55" s="31">
        <v>3041.0941698815113</v>
      </c>
      <c r="J55" s="31">
        <v>3185.081009999999</v>
      </c>
      <c r="K55" s="31">
        <v>3096.5988799999991</v>
      </c>
      <c r="L55" s="31">
        <v>2894.5281599999989</v>
      </c>
      <c r="M55" s="31">
        <v>2123.0752499999994</v>
      </c>
      <c r="N55" s="31">
        <v>2652.2518408350834</v>
      </c>
      <c r="O55" s="31">
        <v>2870.7662046842815</v>
      </c>
      <c r="P55" s="31">
        <v>3024.6415163886454</v>
      </c>
      <c r="Q55" s="31">
        <v>2781.396395970095</v>
      </c>
      <c r="R55" s="31">
        <v>2735.8682426657679</v>
      </c>
      <c r="S55" s="31">
        <v>2640.050018395722</v>
      </c>
      <c r="T55" s="31">
        <v>2631.0280415231118</v>
      </c>
      <c r="U55" s="31">
        <v>2662.8695752491162</v>
      </c>
      <c r="V55" s="31">
        <v>2504.3571601167091</v>
      </c>
      <c r="W55" s="31">
        <v>2462.730276788619</v>
      </c>
      <c r="X55" s="31">
        <v>2413.1574633777414</v>
      </c>
      <c r="Y55" s="31">
        <v>2401.2429354011556</v>
      </c>
      <c r="Z55" s="31">
        <v>2364.6722911646971</v>
      </c>
      <c r="AA55" s="31">
        <v>2323.805060577678</v>
      </c>
      <c r="AB55" s="31">
        <v>2307.7536141747469</v>
      </c>
      <c r="AC55" s="31">
        <v>2298.6394320188565</v>
      </c>
      <c r="AD55" s="31">
        <v>2293.2011232746322</v>
      </c>
      <c r="AE55" s="31">
        <v>2284.758464588208</v>
      </c>
      <c r="AF55" s="31">
        <v>2278.004722608026</v>
      </c>
      <c r="AG55" s="31">
        <v>2263.167291911253</v>
      </c>
      <c r="AH55" s="31">
        <v>2227.1914346742369</v>
      </c>
      <c r="AI55" s="31">
        <v>2205.0900265043433</v>
      </c>
      <c r="AJ55" s="31">
        <v>2162.4958705808285</v>
      </c>
      <c r="AK55" s="31">
        <v>2105.4371905503749</v>
      </c>
      <c r="AL55" s="31">
        <v>2053.6017213114224</v>
      </c>
      <c r="AM55" s="31">
        <v>2007.9596496416518</v>
      </c>
      <c r="AN55" s="31">
        <v>1979.5868597995225</v>
      </c>
      <c r="AO55" s="31">
        <v>1943.1472316023344</v>
      </c>
      <c r="AP55" s="31">
        <v>1901.9250646751671</v>
      </c>
      <c r="AQ55" s="31">
        <v>1865.052732635168</v>
      </c>
      <c r="AR55" s="31">
        <v>1830.2451200037572</v>
      </c>
      <c r="AS55" s="31">
        <v>1794.0471603335429</v>
      </c>
      <c r="AT55" s="31">
        <v>1758.4206642734418</v>
      </c>
      <c r="AU55" s="31">
        <v>1723.1073875024865</v>
      </c>
      <c r="AV55" s="31">
        <v>1679.1810066321975</v>
      </c>
      <c r="AW55" s="31">
        <v>1638.3520417544869</v>
      </c>
      <c r="AX55" s="31">
        <v>1602.0506001122133</v>
      </c>
      <c r="AY55" s="31">
        <v>1550.0872509643732</v>
      </c>
      <c r="AZ55" s="31">
        <v>1489.8581030552261</v>
      </c>
      <c r="BA55" s="31">
        <v>1385.3095355564574</v>
      </c>
      <c r="BB55" s="32">
        <v>1335.468908717437</v>
      </c>
    </row>
    <row r="56" spans="1:54" x14ac:dyDescent="0.35">
      <c r="A56" s="28" t="s">
        <v>312</v>
      </c>
      <c r="B56" s="69"/>
      <c r="C56" s="29" t="s">
        <v>313</v>
      </c>
      <c r="D56" s="30">
        <v>6543.4093569634606</v>
      </c>
      <c r="E56" s="31">
        <v>6152.2791399999996</v>
      </c>
      <c r="F56" s="31">
        <v>6088.9413100000011</v>
      </c>
      <c r="G56" s="31">
        <v>6088.2394499999991</v>
      </c>
      <c r="H56" s="31">
        <v>6209.8115199999993</v>
      </c>
      <c r="I56" s="31">
        <v>5900.5995621410048</v>
      </c>
      <c r="J56" s="31">
        <v>5940.1175200000007</v>
      </c>
      <c r="K56" s="31">
        <v>5683.3111699999999</v>
      </c>
      <c r="L56" s="31">
        <v>5315.6652899999999</v>
      </c>
      <c r="M56" s="31">
        <v>3790.4562899999996</v>
      </c>
      <c r="N56" s="31">
        <v>4718.7347702807547</v>
      </c>
      <c r="O56" s="31">
        <v>4454.3332491677847</v>
      </c>
      <c r="P56" s="31">
        <v>4358.2413256558239</v>
      </c>
      <c r="Q56" s="31">
        <v>4351.2363690932989</v>
      </c>
      <c r="R56" s="31">
        <v>4322.4622899303458</v>
      </c>
      <c r="S56" s="31">
        <v>4348.7148052573129</v>
      </c>
      <c r="T56" s="31">
        <v>4192.7392956310041</v>
      </c>
      <c r="U56" s="31">
        <v>4222.8095081302517</v>
      </c>
      <c r="V56" s="31">
        <v>3903.3139624836263</v>
      </c>
      <c r="W56" s="31">
        <v>3848.0553717513894</v>
      </c>
      <c r="X56" s="31">
        <v>3779.4665895502494</v>
      </c>
      <c r="Y56" s="31">
        <v>3763.3957864121753</v>
      </c>
      <c r="Z56" s="31">
        <v>3703.6761955541656</v>
      </c>
      <c r="AA56" s="31">
        <v>3644.6694897287148</v>
      </c>
      <c r="AB56" s="31">
        <v>3617.0825526471276</v>
      </c>
      <c r="AC56" s="31">
        <v>3605.8119435414483</v>
      </c>
      <c r="AD56" s="31">
        <v>3608.8308922705846</v>
      </c>
      <c r="AE56" s="31">
        <v>3611.9228308076795</v>
      </c>
      <c r="AF56" s="31">
        <v>3614.1516152837548</v>
      </c>
      <c r="AG56" s="31">
        <v>3592.0609107594596</v>
      </c>
      <c r="AH56" s="31">
        <v>3549.4092874971398</v>
      </c>
      <c r="AI56" s="31">
        <v>3523.0766796325893</v>
      </c>
      <c r="AJ56" s="31">
        <v>3463.4009382974109</v>
      </c>
      <c r="AK56" s="31">
        <v>3390.9508712346556</v>
      </c>
      <c r="AL56" s="31">
        <v>3312.0408160111569</v>
      </c>
      <c r="AM56" s="31">
        <v>3245.7802934421748</v>
      </c>
      <c r="AN56" s="31">
        <v>3201.8119560272044</v>
      </c>
      <c r="AO56" s="31">
        <v>3146.0854304588152</v>
      </c>
      <c r="AP56" s="31">
        <v>3081.0012803880895</v>
      </c>
      <c r="AQ56" s="31">
        <v>3022.0327329649167</v>
      </c>
      <c r="AR56" s="31">
        <v>2964.2581498036247</v>
      </c>
      <c r="AS56" s="31">
        <v>2913.3986732936305</v>
      </c>
      <c r="AT56" s="31">
        <v>2859.8842788159445</v>
      </c>
      <c r="AU56" s="31">
        <v>2799.8559245343331</v>
      </c>
      <c r="AV56" s="31">
        <v>2730.1363535035366</v>
      </c>
      <c r="AW56" s="31">
        <v>2666.5432932997887</v>
      </c>
      <c r="AX56" s="31">
        <v>2602.697738303073</v>
      </c>
      <c r="AY56" s="31">
        <v>2514.4940314921105</v>
      </c>
      <c r="AZ56" s="31">
        <v>2417.2883429456929</v>
      </c>
      <c r="BA56" s="31">
        <v>2234.0193058585578</v>
      </c>
      <c r="BB56" s="32">
        <v>2149.6978659695974</v>
      </c>
    </row>
    <row r="57" spans="1:54" x14ac:dyDescent="0.35">
      <c r="A57" s="28" t="s">
        <v>314</v>
      </c>
      <c r="B57" s="69"/>
      <c r="C57" s="29" t="s">
        <v>315</v>
      </c>
      <c r="D57" s="30">
        <v>218.99499370120174</v>
      </c>
      <c r="E57" s="31">
        <v>122.60127999999999</v>
      </c>
      <c r="F57" s="31">
        <v>117.46056999999999</v>
      </c>
      <c r="G57" s="31">
        <v>124.74190999999999</v>
      </c>
      <c r="H57" s="31">
        <v>102.03897000000002</v>
      </c>
      <c r="I57" s="31">
        <v>102.93184917539594</v>
      </c>
      <c r="J57" s="31">
        <v>96.905039999999985</v>
      </c>
      <c r="K57" s="31">
        <v>90.561009999999982</v>
      </c>
      <c r="L57" s="31">
        <v>98.499549999999985</v>
      </c>
      <c r="M57" s="31">
        <v>71.455560000000006</v>
      </c>
      <c r="N57" s="31">
        <v>63.413639131268354</v>
      </c>
      <c r="O57" s="31">
        <v>26.916188100322593</v>
      </c>
      <c r="P57" s="31">
        <v>23.741661225009185</v>
      </c>
      <c r="Q57" s="31">
        <v>23.920675105072959</v>
      </c>
      <c r="R57" s="31">
        <v>23.096447589191708</v>
      </c>
      <c r="S57" s="31">
        <v>19.547125202068699</v>
      </c>
      <c r="T57" s="31">
        <v>19.794533247739253</v>
      </c>
      <c r="U57" s="31">
        <v>18.992382906504094</v>
      </c>
      <c r="V57" s="31">
        <v>18.392969656553955</v>
      </c>
      <c r="W57" s="31">
        <v>17.019022379185724</v>
      </c>
      <c r="X57" s="31">
        <v>16.210245447846773</v>
      </c>
      <c r="Y57" s="31">
        <v>15.182147486815214</v>
      </c>
      <c r="Z57" s="31">
        <v>14.438403621862271</v>
      </c>
      <c r="AA57" s="31">
        <v>13.848410927706109</v>
      </c>
      <c r="AB57" s="31">
        <v>12.215085748060826</v>
      </c>
      <c r="AC57" s="31">
        <v>10.764404925779914</v>
      </c>
      <c r="AD57" s="31">
        <v>9.4835632864163877</v>
      </c>
      <c r="AE57" s="31">
        <v>8.4825429116617883</v>
      </c>
      <c r="AF57" s="31">
        <v>7.105988331302834</v>
      </c>
      <c r="AG57" s="31">
        <v>5.8591664702863833</v>
      </c>
      <c r="AH57" s="31">
        <v>4.3989640211837235</v>
      </c>
      <c r="AI57" s="31">
        <v>4.0837224538470336</v>
      </c>
      <c r="AJ57" s="31">
        <v>3.7451921813572389</v>
      </c>
      <c r="AK57" s="31">
        <v>3.7352301746777825</v>
      </c>
      <c r="AL57" s="31">
        <v>3.3551044718885716</v>
      </c>
      <c r="AM57" s="31">
        <v>3.0195673360700797</v>
      </c>
      <c r="AN57" s="31">
        <v>2.9419833651200693</v>
      </c>
      <c r="AO57" s="31">
        <v>2.6932034263388096</v>
      </c>
      <c r="AP57" s="31">
        <v>2.4718000059622476</v>
      </c>
      <c r="AQ57" s="31">
        <v>2.2874299672962457</v>
      </c>
      <c r="AR57" s="31">
        <v>2.1355524026922583</v>
      </c>
      <c r="AS57" s="31">
        <v>1.8052308233227676</v>
      </c>
      <c r="AT57" s="31">
        <v>1.692166633546869</v>
      </c>
      <c r="AU57" s="31">
        <v>1.5960779708817039</v>
      </c>
      <c r="AV57" s="31">
        <v>1.3193873253201052</v>
      </c>
      <c r="AW57" s="31">
        <v>1.2491198831167114</v>
      </c>
      <c r="AX57" s="31">
        <v>1.007861963692825</v>
      </c>
      <c r="AY57" s="31">
        <v>0.95324639181815152</v>
      </c>
      <c r="AZ57" s="31">
        <v>0.76171075313413494</v>
      </c>
      <c r="BA57" s="31">
        <v>0.58329203460169354</v>
      </c>
      <c r="BB57" s="32">
        <v>0.43303695558056332</v>
      </c>
    </row>
    <row r="58" spans="1:54" x14ac:dyDescent="0.35">
      <c r="A58" s="28" t="s">
        <v>108</v>
      </c>
      <c r="B58" s="69"/>
      <c r="C58" s="29" t="s">
        <v>316</v>
      </c>
      <c r="D58" s="30">
        <v>325.02149613069611</v>
      </c>
      <c r="E58" s="31">
        <v>334.48751999999996</v>
      </c>
      <c r="F58" s="31">
        <v>345.3497099999999</v>
      </c>
      <c r="G58" s="31">
        <v>368.46090000000009</v>
      </c>
      <c r="H58" s="31">
        <v>369.24122999999997</v>
      </c>
      <c r="I58" s="31">
        <v>293.42218400687847</v>
      </c>
      <c r="J58" s="31">
        <v>310.70274999999992</v>
      </c>
      <c r="K58" s="31">
        <v>330.31359999999989</v>
      </c>
      <c r="L58" s="31">
        <v>312.92930999999999</v>
      </c>
      <c r="M58" s="31">
        <v>234.69110000000003</v>
      </c>
      <c r="N58" s="31">
        <v>343.46314855196624</v>
      </c>
      <c r="O58" s="31">
        <v>479.57860881018792</v>
      </c>
      <c r="P58" s="31">
        <v>447.5255430244822</v>
      </c>
      <c r="Q58" s="31">
        <v>483.94944014432053</v>
      </c>
      <c r="R58" s="31">
        <v>494.38667776643013</v>
      </c>
      <c r="S58" s="31">
        <v>622.67136574236645</v>
      </c>
      <c r="T58" s="31">
        <v>624.5779081652139</v>
      </c>
      <c r="U58" s="31">
        <v>634.135049207782</v>
      </c>
      <c r="V58" s="31">
        <v>598.23761906846289</v>
      </c>
      <c r="W58" s="31">
        <v>590.40436616101022</v>
      </c>
      <c r="X58" s="31">
        <v>578.90323415460057</v>
      </c>
      <c r="Y58" s="31">
        <v>576.89296593895824</v>
      </c>
      <c r="Z58" s="31">
        <v>563.70820193447867</v>
      </c>
      <c r="AA58" s="31">
        <v>549.30349309466271</v>
      </c>
      <c r="AB58" s="31">
        <v>529.75786417268193</v>
      </c>
      <c r="AC58" s="31">
        <v>528.05115870092607</v>
      </c>
      <c r="AD58" s="31">
        <v>526.97138772072253</v>
      </c>
      <c r="AE58" s="31">
        <v>526.43082419570055</v>
      </c>
      <c r="AF58" s="31">
        <v>525.5050847170711</v>
      </c>
      <c r="AG58" s="31">
        <v>520.13458236690906</v>
      </c>
      <c r="AH58" s="31">
        <v>512.91857824451392</v>
      </c>
      <c r="AI58" s="31">
        <v>508.7182261012187</v>
      </c>
      <c r="AJ58" s="31">
        <v>499.04201999615657</v>
      </c>
      <c r="AK58" s="31">
        <v>488.77787545155036</v>
      </c>
      <c r="AL58" s="31">
        <v>477.51491812154467</v>
      </c>
      <c r="AM58" s="31">
        <v>468.25087650934665</v>
      </c>
      <c r="AN58" s="31">
        <v>461.5722767007482</v>
      </c>
      <c r="AO58" s="31">
        <v>453.77687883177668</v>
      </c>
      <c r="AP58" s="31">
        <v>444.26892568669155</v>
      </c>
      <c r="AQ58" s="31">
        <v>435.42078780918183</v>
      </c>
      <c r="AR58" s="31">
        <v>426.46700109171337</v>
      </c>
      <c r="AS58" s="31">
        <v>417.93786308898922</v>
      </c>
      <c r="AT58" s="31">
        <v>405.85558509515596</v>
      </c>
      <c r="AU58" s="31">
        <v>394.69156166205136</v>
      </c>
      <c r="AV58" s="31">
        <v>378.39123807928536</v>
      </c>
      <c r="AW58" s="31">
        <v>369.83725392731816</v>
      </c>
      <c r="AX58" s="31">
        <v>361.38139049153438</v>
      </c>
      <c r="AY58" s="31">
        <v>353.53376641379674</v>
      </c>
      <c r="AZ58" s="31">
        <v>335.79671316748198</v>
      </c>
      <c r="BA58" s="31">
        <v>310.83371741556601</v>
      </c>
      <c r="BB58" s="32">
        <v>307.73053403950314</v>
      </c>
    </row>
    <row r="59" spans="1:54" x14ac:dyDescent="0.35">
      <c r="A59" s="18" t="s">
        <v>201</v>
      </c>
      <c r="B59" s="68" t="s">
        <v>19</v>
      </c>
      <c r="C59" s="19" t="s">
        <v>317</v>
      </c>
      <c r="D59" s="20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2">
        <v>0</v>
      </c>
    </row>
    <row r="60" spans="1:54" x14ac:dyDescent="0.35">
      <c r="A60" s="18" t="s">
        <v>318</v>
      </c>
      <c r="B60" s="68" t="s">
        <v>26</v>
      </c>
      <c r="C60" s="19" t="s">
        <v>319</v>
      </c>
      <c r="D60" s="20">
        <v>45333.114084483896</v>
      </c>
      <c r="E60" s="21">
        <v>48145.995229999993</v>
      </c>
      <c r="F60" s="21">
        <v>47076.528640000004</v>
      </c>
      <c r="G60" s="21">
        <v>50741.074139999997</v>
      </c>
      <c r="H60" s="21">
        <v>52782.308469999989</v>
      </c>
      <c r="I60" s="21">
        <v>52672.814926662722</v>
      </c>
      <c r="J60" s="21">
        <v>51678.630839999991</v>
      </c>
      <c r="K60" s="21">
        <v>49771.195529999997</v>
      </c>
      <c r="L60" s="21">
        <v>50089.610489999999</v>
      </c>
      <c r="M60" s="21">
        <v>48492.44859</v>
      </c>
      <c r="N60" s="21">
        <v>53951.800865655227</v>
      </c>
      <c r="O60" s="21">
        <v>48969.302541711702</v>
      </c>
      <c r="P60" s="21">
        <v>49292.120942474641</v>
      </c>
      <c r="Q60" s="21">
        <v>48988.653541964362</v>
      </c>
      <c r="R60" s="21">
        <v>45261.086478443736</v>
      </c>
      <c r="S60" s="21">
        <v>45882.893421247347</v>
      </c>
      <c r="T60" s="21">
        <v>47562.331698632355</v>
      </c>
      <c r="U60" s="21">
        <v>48004.644886676426</v>
      </c>
      <c r="V60" s="21">
        <v>48447.196334099412</v>
      </c>
      <c r="W60" s="21">
        <v>48009.733854082122</v>
      </c>
      <c r="X60" s="21">
        <v>48115.999859464675</v>
      </c>
      <c r="Y60" s="21">
        <v>49049.729617765712</v>
      </c>
      <c r="Z60" s="21">
        <v>50092.199890815202</v>
      </c>
      <c r="AA60" s="21">
        <v>50619.512869628481</v>
      </c>
      <c r="AB60" s="21">
        <v>51613.621946291125</v>
      </c>
      <c r="AC60" s="21">
        <v>52271.229474125372</v>
      </c>
      <c r="AD60" s="21">
        <v>52441.920788452873</v>
      </c>
      <c r="AE60" s="21">
        <v>53087.05357655805</v>
      </c>
      <c r="AF60" s="21">
        <v>54251.229877351667</v>
      </c>
      <c r="AG60" s="21">
        <v>54109.6367554385</v>
      </c>
      <c r="AH60" s="21">
        <v>54748.558666372155</v>
      </c>
      <c r="AI60" s="21">
        <v>55581.330154130381</v>
      </c>
      <c r="AJ60" s="21">
        <v>56457.07083534624</v>
      </c>
      <c r="AK60" s="21">
        <v>57380.12722847933</v>
      </c>
      <c r="AL60" s="21">
        <v>57929.451969854752</v>
      </c>
      <c r="AM60" s="21">
        <v>58732.55230338042</v>
      </c>
      <c r="AN60" s="21">
        <v>58945.271885436159</v>
      </c>
      <c r="AO60" s="21">
        <v>59581.627860614091</v>
      </c>
      <c r="AP60" s="21">
        <v>60108.428661001875</v>
      </c>
      <c r="AQ60" s="21">
        <v>60514.717543885752</v>
      </c>
      <c r="AR60" s="21">
        <v>61109.236176026927</v>
      </c>
      <c r="AS60" s="21">
        <v>61938.45402933388</v>
      </c>
      <c r="AT60" s="21">
        <v>62626.876919355302</v>
      </c>
      <c r="AU60" s="21">
        <v>63474.912029871884</v>
      </c>
      <c r="AV60" s="21">
        <v>63956.359852021429</v>
      </c>
      <c r="AW60" s="21">
        <v>64370.91165677955</v>
      </c>
      <c r="AX60" s="21">
        <v>64832.247412930737</v>
      </c>
      <c r="AY60" s="21">
        <v>65709.889324153075</v>
      </c>
      <c r="AZ60" s="21">
        <v>66503.011820123793</v>
      </c>
      <c r="BA60" s="21">
        <v>67082.092381574141</v>
      </c>
      <c r="BB60" s="22">
        <v>67845.298950540368</v>
      </c>
    </row>
    <row r="61" spans="1:54" x14ac:dyDescent="0.35">
      <c r="A61" s="18" t="s">
        <v>320</v>
      </c>
      <c r="B61" s="68"/>
      <c r="C61" s="19" t="s">
        <v>321</v>
      </c>
      <c r="D61" s="20">
        <v>49143.860486685859</v>
      </c>
      <c r="E61" s="21">
        <v>49107.028169999998</v>
      </c>
      <c r="F61" s="21">
        <v>50349.221259999998</v>
      </c>
      <c r="G61" s="21">
        <v>54826.153689999992</v>
      </c>
      <c r="H61" s="21">
        <v>55274.58244999998</v>
      </c>
      <c r="I61" s="21">
        <v>58913.708991036932</v>
      </c>
      <c r="J61" s="21">
        <v>62527.96222999999</v>
      </c>
      <c r="K61" s="21">
        <v>68227.856139999989</v>
      </c>
      <c r="L61" s="21">
        <v>72641.358030000003</v>
      </c>
      <c r="M61" s="21">
        <v>76342.741880000001</v>
      </c>
      <c r="N61" s="21">
        <v>82868.190424341272</v>
      </c>
      <c r="O61" s="21">
        <v>78892.074028682386</v>
      </c>
      <c r="P61" s="21">
        <v>83683.546178003598</v>
      </c>
      <c r="Q61" s="21">
        <v>84877.086284377787</v>
      </c>
      <c r="R61" s="21">
        <v>82919.913674687443</v>
      </c>
      <c r="S61" s="21">
        <v>86846.101198756442</v>
      </c>
      <c r="T61" s="21">
        <v>89774.471742914131</v>
      </c>
      <c r="U61" s="21">
        <v>93011.295623667349</v>
      </c>
      <c r="V61" s="21">
        <v>94063.610240882685</v>
      </c>
      <c r="W61" s="21">
        <v>94671.755799116494</v>
      </c>
      <c r="X61" s="21">
        <v>96053.635625003124</v>
      </c>
      <c r="Y61" s="21">
        <v>97011.074166667764</v>
      </c>
      <c r="Z61" s="21">
        <v>97406.4456489523</v>
      </c>
      <c r="AA61" s="21">
        <v>96117.834354324645</v>
      </c>
      <c r="AB61" s="21">
        <v>97062.744146155514</v>
      </c>
      <c r="AC61" s="21">
        <v>97775.616107378693</v>
      </c>
      <c r="AD61" s="21">
        <v>98370.11133179607</v>
      </c>
      <c r="AE61" s="21">
        <v>98576.544521862204</v>
      </c>
      <c r="AF61" s="21">
        <v>99811.536479541697</v>
      </c>
      <c r="AG61" s="21">
        <v>100456.17827543391</v>
      </c>
      <c r="AH61" s="21">
        <v>100764.53657593772</v>
      </c>
      <c r="AI61" s="21">
        <v>102206.91818922971</v>
      </c>
      <c r="AJ61" s="21">
        <v>103200.32410871507</v>
      </c>
      <c r="AK61" s="21">
        <v>104463.52484294656</v>
      </c>
      <c r="AL61" s="21">
        <v>105670.24644400476</v>
      </c>
      <c r="AM61" s="21">
        <v>106761.21016152723</v>
      </c>
      <c r="AN61" s="21">
        <v>107500.16664499753</v>
      </c>
      <c r="AO61" s="21">
        <v>108512.57425779133</v>
      </c>
      <c r="AP61" s="21">
        <v>109377.27242647899</v>
      </c>
      <c r="AQ61" s="21">
        <v>110225.36340291987</v>
      </c>
      <c r="AR61" s="21">
        <v>111224.21884893115</v>
      </c>
      <c r="AS61" s="21">
        <v>112352.65568066566</v>
      </c>
      <c r="AT61" s="21">
        <v>113378.42838435134</v>
      </c>
      <c r="AU61" s="21">
        <v>114496.76959476726</v>
      </c>
      <c r="AV61" s="21">
        <v>115584.46531122134</v>
      </c>
      <c r="AW61" s="21">
        <v>116576.7244005978</v>
      </c>
      <c r="AX61" s="21">
        <v>117673.42575802964</v>
      </c>
      <c r="AY61" s="21">
        <v>119329.91266131541</v>
      </c>
      <c r="AZ61" s="21">
        <v>120639.10057298982</v>
      </c>
      <c r="BA61" s="21">
        <v>122622.64196242583</v>
      </c>
      <c r="BB61" s="22">
        <v>124714.52186916524</v>
      </c>
    </row>
    <row r="62" spans="1:54" x14ac:dyDescent="0.35">
      <c r="A62" s="23" t="s">
        <v>322</v>
      </c>
      <c r="B62" s="69" t="s">
        <v>20</v>
      </c>
      <c r="C62" s="24" t="s">
        <v>323</v>
      </c>
      <c r="D62" s="25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6">
        <v>0</v>
      </c>
      <c r="BB62" s="27">
        <v>0</v>
      </c>
    </row>
    <row r="63" spans="1:54" x14ac:dyDescent="0.35">
      <c r="A63" s="23" t="s">
        <v>324</v>
      </c>
      <c r="B63" s="69" t="s">
        <v>21</v>
      </c>
      <c r="C63" s="24" t="s">
        <v>325</v>
      </c>
      <c r="D63" s="25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6">
        <v>0</v>
      </c>
      <c r="BB63" s="27">
        <v>0</v>
      </c>
    </row>
    <row r="64" spans="1:54" x14ac:dyDescent="0.35">
      <c r="A64" s="23" t="s">
        <v>326</v>
      </c>
      <c r="B64" s="69" t="s">
        <v>22</v>
      </c>
      <c r="C64" s="24" t="s">
        <v>327</v>
      </c>
      <c r="D64" s="25">
        <v>426.14884876277756</v>
      </c>
      <c r="E64" s="26">
        <v>468.90000000000003</v>
      </c>
      <c r="F64" s="26">
        <v>508.50024999999954</v>
      </c>
      <c r="G64" s="26">
        <v>588.70000000000005</v>
      </c>
      <c r="H64" s="26">
        <v>630.29999999999995</v>
      </c>
      <c r="I64" s="26">
        <v>701.6098213432698</v>
      </c>
      <c r="J64" s="26">
        <v>803.00000000000068</v>
      </c>
      <c r="K64" s="26">
        <v>967.8</v>
      </c>
      <c r="L64" s="26">
        <v>1096.6000000000001</v>
      </c>
      <c r="M64" s="26">
        <v>1276.6214499999999</v>
      </c>
      <c r="N64" s="26">
        <v>1484.5705550778639</v>
      </c>
      <c r="O64" s="26">
        <v>1626.2539409112564</v>
      </c>
      <c r="P64" s="26">
        <v>1725.8049088852499</v>
      </c>
      <c r="Q64" s="26">
        <v>1809.1860131842927</v>
      </c>
      <c r="R64" s="26">
        <v>1924.1186586414435</v>
      </c>
      <c r="S64" s="26">
        <v>2033.0319898803245</v>
      </c>
      <c r="T64" s="26">
        <v>2215.0038668679445</v>
      </c>
      <c r="U64" s="26">
        <v>2393.1499633008607</v>
      </c>
      <c r="V64" s="26">
        <v>2582.9485815259754</v>
      </c>
      <c r="W64" s="26">
        <v>2778.2200188711377</v>
      </c>
      <c r="X64" s="26">
        <v>3008.3495614989688</v>
      </c>
      <c r="Y64" s="26">
        <v>3230.9293092741154</v>
      </c>
      <c r="Z64" s="26">
        <v>3474.4790312403507</v>
      </c>
      <c r="AA64" s="26">
        <v>3694.4634358372687</v>
      </c>
      <c r="AB64" s="26">
        <v>3932.8799251130549</v>
      </c>
      <c r="AC64" s="26">
        <v>4151.9711308405058</v>
      </c>
      <c r="AD64" s="26">
        <v>4388.2263188103334</v>
      </c>
      <c r="AE64" s="26">
        <v>4623.3215039342513</v>
      </c>
      <c r="AF64" s="26">
        <v>4912.937105235198</v>
      </c>
      <c r="AG64" s="26">
        <v>5177.4465519736141</v>
      </c>
      <c r="AH64" s="26">
        <v>5456.9824614405452</v>
      </c>
      <c r="AI64" s="26">
        <v>5719.945688481097</v>
      </c>
      <c r="AJ64" s="26">
        <v>5888.1505901141936</v>
      </c>
      <c r="AK64" s="26">
        <v>6119.1578915584305</v>
      </c>
      <c r="AL64" s="26">
        <v>6354.3944188101268</v>
      </c>
      <c r="AM64" s="26">
        <v>6610.2430767220794</v>
      </c>
      <c r="AN64" s="26">
        <v>6814.5403447065764</v>
      </c>
      <c r="AO64" s="26">
        <v>7030.0827385052316</v>
      </c>
      <c r="AP64" s="26">
        <v>7248.1794073292485</v>
      </c>
      <c r="AQ64" s="26">
        <v>7462.9795743455325</v>
      </c>
      <c r="AR64" s="26">
        <v>7680.823497321162</v>
      </c>
      <c r="AS64" s="26">
        <v>7887.3348824413924</v>
      </c>
      <c r="AT64" s="26">
        <v>8096.1785935181751</v>
      </c>
      <c r="AU64" s="26">
        <v>8288.3501113452512</v>
      </c>
      <c r="AV64" s="26">
        <v>8475.7134428553745</v>
      </c>
      <c r="AW64" s="26">
        <v>8653.2499448785074</v>
      </c>
      <c r="AX64" s="26">
        <v>8841.618653359079</v>
      </c>
      <c r="AY64" s="26">
        <v>8997.7272944229535</v>
      </c>
      <c r="AZ64" s="26">
        <v>9104.312815260897</v>
      </c>
      <c r="BA64" s="26">
        <v>9247.8034190655981</v>
      </c>
      <c r="BB64" s="27">
        <v>9408.8081423926888</v>
      </c>
    </row>
    <row r="65" spans="1:54" x14ac:dyDescent="0.35">
      <c r="A65" s="28" t="s">
        <v>185</v>
      </c>
      <c r="B65" s="69"/>
      <c r="C65" s="29" t="s">
        <v>328</v>
      </c>
      <c r="D65" s="30">
        <v>426.14884876277756</v>
      </c>
      <c r="E65" s="31">
        <v>468.90000000000003</v>
      </c>
      <c r="F65" s="31">
        <v>508.50024999999954</v>
      </c>
      <c r="G65" s="31">
        <v>588.70000000000005</v>
      </c>
      <c r="H65" s="31">
        <v>630.29999999999995</v>
      </c>
      <c r="I65" s="31">
        <v>701.6098213432698</v>
      </c>
      <c r="J65" s="31">
        <v>803.00000000000068</v>
      </c>
      <c r="K65" s="31">
        <v>967.8</v>
      </c>
      <c r="L65" s="31">
        <v>1096.6000000000001</v>
      </c>
      <c r="M65" s="31">
        <v>1276.6214499999999</v>
      </c>
      <c r="N65" s="31">
        <v>1484.5705550778639</v>
      </c>
      <c r="O65" s="31">
        <v>1626.2539409112564</v>
      </c>
      <c r="P65" s="31">
        <v>1725.8049088852499</v>
      </c>
      <c r="Q65" s="31">
        <v>1809.1860131842927</v>
      </c>
      <c r="R65" s="31">
        <v>1924.1186586414435</v>
      </c>
      <c r="S65" s="31">
        <v>2033.0319898803245</v>
      </c>
      <c r="T65" s="31">
        <v>2215.0038668679445</v>
      </c>
      <c r="U65" s="31">
        <v>2393.1499633008607</v>
      </c>
      <c r="V65" s="31">
        <v>2582.9485815259754</v>
      </c>
      <c r="W65" s="31">
        <v>2778.2200188711377</v>
      </c>
      <c r="X65" s="31">
        <v>3008.3495614989688</v>
      </c>
      <c r="Y65" s="31">
        <v>3230.9293092741154</v>
      </c>
      <c r="Z65" s="31">
        <v>3474.4790312403507</v>
      </c>
      <c r="AA65" s="31">
        <v>3694.4634358372687</v>
      </c>
      <c r="AB65" s="31">
        <v>3932.8799251130549</v>
      </c>
      <c r="AC65" s="31">
        <v>4151.9711308405058</v>
      </c>
      <c r="AD65" s="31">
        <v>4388.2263188103334</v>
      </c>
      <c r="AE65" s="31">
        <v>4623.3215039342513</v>
      </c>
      <c r="AF65" s="31">
        <v>4912.937105235198</v>
      </c>
      <c r="AG65" s="31">
        <v>5177.4465519736141</v>
      </c>
      <c r="AH65" s="31">
        <v>5456.9824614405452</v>
      </c>
      <c r="AI65" s="31">
        <v>5719.945688481097</v>
      </c>
      <c r="AJ65" s="31">
        <v>5888.1505901141936</v>
      </c>
      <c r="AK65" s="31">
        <v>6119.1578915584305</v>
      </c>
      <c r="AL65" s="31">
        <v>6354.3944188101268</v>
      </c>
      <c r="AM65" s="31">
        <v>6610.2430767220794</v>
      </c>
      <c r="AN65" s="31">
        <v>6814.5403447065764</v>
      </c>
      <c r="AO65" s="31">
        <v>7030.0827385052316</v>
      </c>
      <c r="AP65" s="31">
        <v>7248.1794073292485</v>
      </c>
      <c r="AQ65" s="31">
        <v>7462.9795743455325</v>
      </c>
      <c r="AR65" s="31">
        <v>7680.823497321162</v>
      </c>
      <c r="AS65" s="31">
        <v>7887.3348824413924</v>
      </c>
      <c r="AT65" s="31">
        <v>8096.1785935181751</v>
      </c>
      <c r="AU65" s="31">
        <v>8288.3501113452512</v>
      </c>
      <c r="AV65" s="31">
        <v>8475.7134428553745</v>
      </c>
      <c r="AW65" s="31">
        <v>8653.2499448785074</v>
      </c>
      <c r="AX65" s="31">
        <v>8841.618653359079</v>
      </c>
      <c r="AY65" s="31">
        <v>8997.7272944229535</v>
      </c>
      <c r="AZ65" s="31">
        <v>9104.312815260897</v>
      </c>
      <c r="BA65" s="31">
        <v>9247.8034190655981</v>
      </c>
      <c r="BB65" s="32">
        <v>9408.8081423926888</v>
      </c>
    </row>
    <row r="66" spans="1:54" x14ac:dyDescent="0.35">
      <c r="A66" s="28" t="s">
        <v>329</v>
      </c>
      <c r="B66" s="69"/>
      <c r="C66" s="29" t="s">
        <v>330</v>
      </c>
      <c r="D66" s="30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2">
        <v>0</v>
      </c>
    </row>
    <row r="67" spans="1:54" x14ac:dyDescent="0.35">
      <c r="A67" s="23" t="s">
        <v>331</v>
      </c>
      <c r="B67" s="69"/>
      <c r="C67" s="24" t="s">
        <v>332</v>
      </c>
      <c r="D67" s="25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7">
        <v>0</v>
      </c>
    </row>
    <row r="68" spans="1:54" x14ac:dyDescent="0.35">
      <c r="A68" s="23" t="s">
        <v>333</v>
      </c>
      <c r="B68" s="69"/>
      <c r="C68" s="24" t="s">
        <v>334</v>
      </c>
      <c r="D68" s="25">
        <v>48275.201845241303</v>
      </c>
      <c r="E68" s="26">
        <v>48190.631019999993</v>
      </c>
      <c r="F68" s="26">
        <v>49377.721010000008</v>
      </c>
      <c r="G68" s="26">
        <v>53733.829730000005</v>
      </c>
      <c r="H68" s="26">
        <v>54136.582449999987</v>
      </c>
      <c r="I68" s="26">
        <v>57766.842649200684</v>
      </c>
      <c r="J68" s="26">
        <v>61278.366519999996</v>
      </c>
      <c r="K68" s="26">
        <v>66812.254460000011</v>
      </c>
      <c r="L68" s="26">
        <v>71072.164770000003</v>
      </c>
      <c r="M68" s="26">
        <v>74570.428409999993</v>
      </c>
      <c r="N68" s="26">
        <v>80940.106923815823</v>
      </c>
      <c r="O68" s="26">
        <v>76799.306282478297</v>
      </c>
      <c r="P68" s="26">
        <v>81484.468124964711</v>
      </c>
      <c r="Q68" s="26">
        <v>82568.163006754825</v>
      </c>
      <c r="R68" s="26">
        <v>80514.186149897054</v>
      </c>
      <c r="S68" s="26">
        <v>84320.951123345396</v>
      </c>
      <c r="T68" s="26">
        <v>87050.030798669628</v>
      </c>
      <c r="U68" s="26">
        <v>90086.03873021371</v>
      </c>
      <c r="V68" s="26">
        <v>90956.409263904774</v>
      </c>
      <c r="W68" s="26">
        <v>91402.478949483615</v>
      </c>
      <c r="X68" s="26">
        <v>92539.625665046202</v>
      </c>
      <c r="Y68" s="26">
        <v>93288.424563668697</v>
      </c>
      <c r="Z68" s="26">
        <v>93434.118896748463</v>
      </c>
      <c r="AA68" s="26">
        <v>91924.810995388267</v>
      </c>
      <c r="AB68" s="26">
        <v>92610.830426143162</v>
      </c>
      <c r="AC68" s="26">
        <v>93094.719060831179</v>
      </c>
      <c r="AD68" s="26">
        <v>93455.058015382587</v>
      </c>
      <c r="AE68" s="26">
        <v>93428.637463689753</v>
      </c>
      <c r="AF68" s="26">
        <v>94370.939024119347</v>
      </c>
      <c r="AG68" s="26">
        <v>94739.583971818109</v>
      </c>
      <c r="AH68" s="26">
        <v>94774.128327853119</v>
      </c>
      <c r="AI68" s="26">
        <v>95907.923537716255</v>
      </c>
      <c r="AJ68" s="26">
        <v>96722.32884206521</v>
      </c>
      <c r="AK68" s="26">
        <v>97720.45733152781</v>
      </c>
      <c r="AL68" s="26">
        <v>98654.025377319835</v>
      </c>
      <c r="AM68" s="26">
        <v>99449.190772945978</v>
      </c>
      <c r="AN68" s="26">
        <v>99971.701083637992</v>
      </c>
      <c r="AO68" s="26">
        <v>100749.43359894271</v>
      </c>
      <c r="AP68" s="26">
        <v>101375.40194575669</v>
      </c>
      <c r="AQ68" s="26">
        <v>101985.85281161268</v>
      </c>
      <c r="AR68" s="26">
        <v>102749.42692168307</v>
      </c>
      <c r="AS68" s="26">
        <v>103649.11254085088</v>
      </c>
      <c r="AT68" s="26">
        <v>104452.19224360446</v>
      </c>
      <c r="AU68" s="26">
        <v>105356.79731279038</v>
      </c>
      <c r="AV68" s="26">
        <v>106236.73005101386</v>
      </c>
      <c r="AW68" s="26">
        <v>107031.89933761334</v>
      </c>
      <c r="AX68" s="26">
        <v>107926.25203647523</v>
      </c>
      <c r="AY68" s="26">
        <v>109412.52973842669</v>
      </c>
      <c r="AZ68" s="26">
        <v>110602.82595149589</v>
      </c>
      <c r="BA68" s="26">
        <v>112429.8942280401</v>
      </c>
      <c r="BB68" s="27">
        <v>114347.29563045889</v>
      </c>
    </row>
    <row r="69" spans="1:54" x14ac:dyDescent="0.35">
      <c r="A69" s="28" t="s">
        <v>335</v>
      </c>
      <c r="B69" s="69" t="s">
        <v>12</v>
      </c>
      <c r="C69" s="29" t="s">
        <v>336</v>
      </c>
      <c r="D69" s="30">
        <v>46810.408420173204</v>
      </c>
      <c r="E69" s="31">
        <v>46352.641109999997</v>
      </c>
      <c r="F69" s="31">
        <v>47112.530300000013</v>
      </c>
      <c r="G69" s="31">
        <v>51124.579869999987</v>
      </c>
      <c r="H69" s="31">
        <v>50895.804019999996</v>
      </c>
      <c r="I69" s="31">
        <v>53357.73572675926</v>
      </c>
      <c r="J69" s="31">
        <v>54460.315669999989</v>
      </c>
      <c r="K69" s="31">
        <v>57243.432780000003</v>
      </c>
      <c r="L69" s="31">
        <v>59616.439490000004</v>
      </c>
      <c r="M69" s="31">
        <v>60952.144909999988</v>
      </c>
      <c r="N69" s="31">
        <v>65461.709577088477</v>
      </c>
      <c r="O69" s="31">
        <v>60529.613287747285</v>
      </c>
      <c r="P69" s="31">
        <v>64199.567636166619</v>
      </c>
      <c r="Q69" s="31">
        <v>66107.046575498243</v>
      </c>
      <c r="R69" s="31">
        <v>62771.770833328883</v>
      </c>
      <c r="S69" s="31">
        <v>66399.262169797192</v>
      </c>
      <c r="T69" s="31">
        <v>68431.76190335321</v>
      </c>
      <c r="U69" s="31">
        <v>70608.215535859781</v>
      </c>
      <c r="V69" s="31">
        <v>70909.202153963241</v>
      </c>
      <c r="W69" s="31">
        <v>70750.258738981502</v>
      </c>
      <c r="X69" s="31">
        <v>71440.401042435726</v>
      </c>
      <c r="Y69" s="31">
        <v>71968.703251934086</v>
      </c>
      <c r="Z69" s="31">
        <v>71844.645471856027</v>
      </c>
      <c r="AA69" s="31">
        <v>70300.742973066896</v>
      </c>
      <c r="AB69" s="31">
        <v>70865.147638479641</v>
      </c>
      <c r="AC69" s="31">
        <v>71228.277045418581</v>
      </c>
      <c r="AD69" s="31">
        <v>71415.234729078089</v>
      </c>
      <c r="AE69" s="31">
        <v>71194.158536266739</v>
      </c>
      <c r="AF69" s="31">
        <v>71872.093158768985</v>
      </c>
      <c r="AG69" s="31">
        <v>71954.708280379113</v>
      </c>
      <c r="AH69" s="31">
        <v>71598.342767460097</v>
      </c>
      <c r="AI69" s="31">
        <v>72401.390156056805</v>
      </c>
      <c r="AJ69" s="31">
        <v>72863.613177065447</v>
      </c>
      <c r="AK69" s="31">
        <v>73529.693115992981</v>
      </c>
      <c r="AL69" s="31">
        <v>74094.022682310853</v>
      </c>
      <c r="AM69" s="31">
        <v>74532.548232290763</v>
      </c>
      <c r="AN69" s="31">
        <v>74751.249081297632</v>
      </c>
      <c r="AO69" s="31">
        <v>75136.04898060883</v>
      </c>
      <c r="AP69" s="31">
        <v>75352.269297011502</v>
      </c>
      <c r="AQ69" s="31">
        <v>75547.862370586838</v>
      </c>
      <c r="AR69" s="31">
        <v>75834.014281982905</v>
      </c>
      <c r="AS69" s="31">
        <v>76281.690296913483</v>
      </c>
      <c r="AT69" s="31">
        <v>76521.145950087463</v>
      </c>
      <c r="AU69" s="31">
        <v>76817.737666647547</v>
      </c>
      <c r="AV69" s="31">
        <v>76921.154908274868</v>
      </c>
      <c r="AW69" s="31">
        <v>77059.396737782197</v>
      </c>
      <c r="AX69" s="31">
        <v>77062.163003290931</v>
      </c>
      <c r="AY69" s="31">
        <v>77198.989496398455</v>
      </c>
      <c r="AZ69" s="31">
        <v>77415.60807994011</v>
      </c>
      <c r="BA69" s="31">
        <v>77485.554533469593</v>
      </c>
      <c r="BB69" s="32">
        <v>77528.630501870401</v>
      </c>
    </row>
    <row r="70" spans="1:54" x14ac:dyDescent="0.35">
      <c r="A70" s="28" t="s">
        <v>163</v>
      </c>
      <c r="B70" s="69" t="s">
        <v>12</v>
      </c>
      <c r="C70" s="29" t="s">
        <v>337</v>
      </c>
      <c r="D70" s="30">
        <v>103.51558591254518</v>
      </c>
      <c r="E70" s="31">
        <v>96.102599999999967</v>
      </c>
      <c r="F70" s="31">
        <v>87.901270000000011</v>
      </c>
      <c r="G70" s="31">
        <v>82.141609999999986</v>
      </c>
      <c r="H70" s="31">
        <v>82.098230000000029</v>
      </c>
      <c r="I70" s="31">
        <v>79.703214987641772</v>
      </c>
      <c r="J70" s="31">
        <v>88.098819999999975</v>
      </c>
      <c r="K70" s="31">
        <v>134.79915</v>
      </c>
      <c r="L70" s="31">
        <v>148.26945000000001</v>
      </c>
      <c r="M70" s="31">
        <v>179.89840999999998</v>
      </c>
      <c r="N70" s="31">
        <v>164.99480788611152</v>
      </c>
      <c r="O70" s="31">
        <v>166.90031640966652</v>
      </c>
      <c r="P70" s="31">
        <v>204.66210981752022</v>
      </c>
      <c r="Q70" s="31">
        <v>191.76915050821515</v>
      </c>
      <c r="R70" s="31">
        <v>189.42884326945355</v>
      </c>
      <c r="S70" s="31">
        <v>194.49812301199219</v>
      </c>
      <c r="T70" s="31">
        <v>197.157744006255</v>
      </c>
      <c r="U70" s="31">
        <v>206.6758269606056</v>
      </c>
      <c r="V70" s="31">
        <v>202.6423477073858</v>
      </c>
      <c r="W70" s="31">
        <v>203.74370744028559</v>
      </c>
      <c r="X70" s="31">
        <v>208.66896098534025</v>
      </c>
      <c r="Y70" s="31">
        <v>212.1106389592874</v>
      </c>
      <c r="Z70" s="31">
        <v>212.678438422912</v>
      </c>
      <c r="AA70" s="31">
        <v>205.24552478993934</v>
      </c>
      <c r="AB70" s="31">
        <v>196.49304239671454</v>
      </c>
      <c r="AC70" s="31">
        <v>200.85067199017618</v>
      </c>
      <c r="AD70" s="31">
        <v>206.42166844095664</v>
      </c>
      <c r="AE70" s="31">
        <v>200.67120498757046</v>
      </c>
      <c r="AF70" s="31">
        <v>190.27553605438521</v>
      </c>
      <c r="AG70" s="31">
        <v>178.01212772794369</v>
      </c>
      <c r="AH70" s="31">
        <v>181.5796732410148</v>
      </c>
      <c r="AI70" s="31">
        <v>188.12002188251512</v>
      </c>
      <c r="AJ70" s="31">
        <v>194.28045563175667</v>
      </c>
      <c r="AK70" s="31">
        <v>201.54881260741703</v>
      </c>
      <c r="AL70" s="31">
        <v>214.60232523934246</v>
      </c>
      <c r="AM70" s="31">
        <v>229.24476583277163</v>
      </c>
      <c r="AN70" s="31">
        <v>239.30359554859689</v>
      </c>
      <c r="AO70" s="31">
        <v>266.3206856746001</v>
      </c>
      <c r="AP70" s="31">
        <v>300.13712495532582</v>
      </c>
      <c r="AQ70" s="31">
        <v>337.07667078414954</v>
      </c>
      <c r="AR70" s="31">
        <v>385.86497563595231</v>
      </c>
      <c r="AS70" s="31">
        <v>419.97448955235745</v>
      </c>
      <c r="AT70" s="31">
        <v>479.5785003075531</v>
      </c>
      <c r="AU70" s="31">
        <v>550.30391812573214</v>
      </c>
      <c r="AV70" s="31">
        <v>669.00457870787113</v>
      </c>
      <c r="AW70" s="31">
        <v>729.42393787674621</v>
      </c>
      <c r="AX70" s="31">
        <v>847.75822353347621</v>
      </c>
      <c r="AY70" s="31">
        <v>1110.6987457515293</v>
      </c>
      <c r="AZ70" s="31">
        <v>1180.6976867824058</v>
      </c>
      <c r="BA70" s="31">
        <v>1469.6559722948398</v>
      </c>
      <c r="BB70" s="32">
        <v>1737.0735270394775</v>
      </c>
    </row>
    <row r="71" spans="1:54" x14ac:dyDescent="0.35">
      <c r="A71" s="28" t="s">
        <v>338</v>
      </c>
      <c r="B71" s="69" t="s">
        <v>12</v>
      </c>
      <c r="C71" s="29" t="s">
        <v>339</v>
      </c>
      <c r="D71" s="30">
        <v>400.56842265880812</v>
      </c>
      <c r="E71" s="31">
        <v>600.49584999999979</v>
      </c>
      <c r="F71" s="31">
        <v>732.90179999999964</v>
      </c>
      <c r="G71" s="31">
        <v>506.41535999999991</v>
      </c>
      <c r="H71" s="31">
        <v>563.50625999999977</v>
      </c>
      <c r="I71" s="31">
        <v>583.91025613483248</v>
      </c>
      <c r="J71" s="31">
        <v>654.19053000000008</v>
      </c>
      <c r="K71" s="31">
        <v>848.2043299999998</v>
      </c>
      <c r="L71" s="31">
        <v>899.41595000000007</v>
      </c>
      <c r="M71" s="31">
        <v>1103.9969799999994</v>
      </c>
      <c r="N71" s="31">
        <v>1407.9744928512725</v>
      </c>
      <c r="O71" s="31">
        <v>1669.9116210750208</v>
      </c>
      <c r="P71" s="31">
        <v>1891.416854977545</v>
      </c>
      <c r="Q71" s="31">
        <v>2243.5254421271252</v>
      </c>
      <c r="R71" s="31">
        <v>2464.0304596514679</v>
      </c>
      <c r="S71" s="31">
        <v>2630.2936345598782</v>
      </c>
      <c r="T71" s="31">
        <v>2725.4681779758334</v>
      </c>
      <c r="U71" s="31">
        <v>2884.6624167960385</v>
      </c>
      <c r="V71" s="31">
        <v>3063.1395726692672</v>
      </c>
      <c r="W71" s="31">
        <v>3267.5867868494834</v>
      </c>
      <c r="X71" s="31">
        <v>3394.0250426086163</v>
      </c>
      <c r="Y71" s="31">
        <v>3464.4409329791292</v>
      </c>
      <c r="Z71" s="31">
        <v>3619.6754741537943</v>
      </c>
      <c r="AA71" s="31">
        <v>3691.7702967456189</v>
      </c>
      <c r="AB71" s="31">
        <v>3875.0859928369982</v>
      </c>
      <c r="AC71" s="31">
        <v>4017.4525578727712</v>
      </c>
      <c r="AD71" s="31">
        <v>4168.0582960201627</v>
      </c>
      <c r="AE71" s="31">
        <v>4354.553540831319</v>
      </c>
      <c r="AF71" s="31">
        <v>4565.9969072686308</v>
      </c>
      <c r="AG71" s="31">
        <v>4788.6247053782345</v>
      </c>
      <c r="AH71" s="31">
        <v>5120.167914956497</v>
      </c>
      <c r="AI71" s="31">
        <v>5419.316723764804</v>
      </c>
      <c r="AJ71" s="31">
        <v>5723.4642684274586</v>
      </c>
      <c r="AK71" s="31">
        <v>6033.0138358304939</v>
      </c>
      <c r="AL71" s="31">
        <v>6370.0798693261922</v>
      </c>
      <c r="AM71" s="31">
        <v>6687.9193034383134</v>
      </c>
      <c r="AN71" s="31">
        <v>6980.1205518551669</v>
      </c>
      <c r="AO71" s="31">
        <v>7337.4305307316517</v>
      </c>
      <c r="AP71" s="31">
        <v>7712.4634713733294</v>
      </c>
      <c r="AQ71" s="31">
        <v>8081.5405133113145</v>
      </c>
      <c r="AR71" s="31">
        <v>8487.5266187869638</v>
      </c>
      <c r="AS71" s="31">
        <v>8873.015767353907</v>
      </c>
      <c r="AT71" s="31">
        <v>9308.3483542570975</v>
      </c>
      <c r="AU71" s="31">
        <v>9752.494323989753</v>
      </c>
      <c r="AV71" s="31">
        <v>10260.940548586041</v>
      </c>
      <c r="AW71" s="31">
        <v>10709.021038202332</v>
      </c>
      <c r="AX71" s="31">
        <v>11241.490609244549</v>
      </c>
      <c r="AY71" s="31">
        <v>11907.163855221945</v>
      </c>
      <c r="AZ71" s="31">
        <v>12446.011384060444</v>
      </c>
      <c r="BA71" s="31">
        <v>13204.469849504423</v>
      </c>
      <c r="BB71" s="32">
        <v>13954.712702124956</v>
      </c>
    </row>
    <row r="72" spans="1:54" x14ac:dyDescent="0.35">
      <c r="A72" s="28" t="s">
        <v>340</v>
      </c>
      <c r="B72" s="69" t="s">
        <v>30</v>
      </c>
      <c r="C72" s="29" t="s">
        <v>341</v>
      </c>
      <c r="D72" s="30">
        <v>250.23883243331474</v>
      </c>
      <c r="E72" s="31">
        <v>304.10877999999991</v>
      </c>
      <c r="F72" s="31">
        <v>333.20828999999992</v>
      </c>
      <c r="G72" s="31">
        <v>582.31133999999997</v>
      </c>
      <c r="H72" s="31">
        <v>628.69483999999989</v>
      </c>
      <c r="I72" s="31">
        <v>470.59918981236194</v>
      </c>
      <c r="J72" s="31">
        <v>501.79554000000002</v>
      </c>
      <c r="K72" s="31">
        <v>712.90050999999994</v>
      </c>
      <c r="L72" s="31">
        <v>337.80393999999995</v>
      </c>
      <c r="M72" s="31">
        <v>366.49786999999992</v>
      </c>
      <c r="N72" s="31">
        <v>401.25236064326191</v>
      </c>
      <c r="O72" s="31">
        <v>526.39075940025339</v>
      </c>
      <c r="P72" s="31">
        <v>581.18237503408523</v>
      </c>
      <c r="Q72" s="31">
        <v>730.70129451542118</v>
      </c>
      <c r="R72" s="31">
        <v>725.52032669219329</v>
      </c>
      <c r="S72" s="31">
        <v>767.44091434573249</v>
      </c>
      <c r="T72" s="31">
        <v>784.67762240857462</v>
      </c>
      <c r="U72" s="31">
        <v>802.26428627622158</v>
      </c>
      <c r="V72" s="31">
        <v>783.45909399870152</v>
      </c>
      <c r="W72" s="31">
        <v>776.82845364931643</v>
      </c>
      <c r="X72" s="31">
        <v>770.53552865680012</v>
      </c>
      <c r="Y72" s="31">
        <v>780.40452468636022</v>
      </c>
      <c r="Z72" s="31">
        <v>783.08523310087003</v>
      </c>
      <c r="AA72" s="31">
        <v>768.65643905651336</v>
      </c>
      <c r="AB72" s="31">
        <v>764.52910684417714</v>
      </c>
      <c r="AC72" s="31">
        <v>769.35677840852327</v>
      </c>
      <c r="AD72" s="31">
        <v>776.58578708691005</v>
      </c>
      <c r="AE72" s="31">
        <v>771.85445424295131</v>
      </c>
      <c r="AF72" s="31">
        <v>777.5449461467108</v>
      </c>
      <c r="AG72" s="31">
        <v>772.22166473999448</v>
      </c>
      <c r="AH72" s="31">
        <v>743.14468626170355</v>
      </c>
      <c r="AI72" s="31">
        <v>737.58489272983013</v>
      </c>
      <c r="AJ72" s="31">
        <v>749.08369246285974</v>
      </c>
      <c r="AK72" s="31">
        <v>750.84820858366868</v>
      </c>
      <c r="AL72" s="31">
        <v>754.90341396410315</v>
      </c>
      <c r="AM72" s="31">
        <v>764.93818831956037</v>
      </c>
      <c r="AN72" s="31">
        <v>772.18029318016977</v>
      </c>
      <c r="AO72" s="31">
        <v>784.61426536955571</v>
      </c>
      <c r="AP72" s="31">
        <v>790.68603744054224</v>
      </c>
      <c r="AQ72" s="31">
        <v>804.12157798982594</v>
      </c>
      <c r="AR72" s="31">
        <v>820.52028597169306</v>
      </c>
      <c r="AS72" s="31">
        <v>836.01248358414375</v>
      </c>
      <c r="AT72" s="31">
        <v>856.89476643206137</v>
      </c>
      <c r="AU72" s="31">
        <v>874.05078268701277</v>
      </c>
      <c r="AV72" s="31">
        <v>887.94932794716487</v>
      </c>
      <c r="AW72" s="31">
        <v>895.962223103572</v>
      </c>
      <c r="AX72" s="31">
        <v>903.32911099799367</v>
      </c>
      <c r="AY72" s="31">
        <v>897.77438184327389</v>
      </c>
      <c r="AZ72" s="31">
        <v>902.63432826679764</v>
      </c>
      <c r="BA72" s="31">
        <v>905.79163043681228</v>
      </c>
      <c r="BB72" s="32">
        <v>887.21595815433409</v>
      </c>
    </row>
    <row r="73" spans="1:54" x14ac:dyDescent="0.35">
      <c r="A73" s="28" t="s">
        <v>342</v>
      </c>
      <c r="B73" s="69"/>
      <c r="C73" s="29" t="s">
        <v>343</v>
      </c>
      <c r="D73" s="30">
        <v>710.47058406343831</v>
      </c>
      <c r="E73" s="31">
        <v>837.28268000000003</v>
      </c>
      <c r="F73" s="31">
        <v>1111.1793499999999</v>
      </c>
      <c r="G73" s="31">
        <v>1438.3815499999996</v>
      </c>
      <c r="H73" s="31">
        <v>1966.4791000000005</v>
      </c>
      <c r="I73" s="31">
        <v>3274.8942615065826</v>
      </c>
      <c r="J73" s="31">
        <v>5573.9659599999986</v>
      </c>
      <c r="K73" s="31">
        <v>7872.9176900000002</v>
      </c>
      <c r="L73" s="31">
        <v>10070.23594</v>
      </c>
      <c r="M73" s="31">
        <v>11967.890240000001</v>
      </c>
      <c r="N73" s="31">
        <v>13504.175685346696</v>
      </c>
      <c r="O73" s="31">
        <v>13906.490297846094</v>
      </c>
      <c r="P73" s="31">
        <v>14607.639148968954</v>
      </c>
      <c r="Q73" s="31">
        <v>13295.120544105819</v>
      </c>
      <c r="R73" s="31">
        <v>14363.43568695505</v>
      </c>
      <c r="S73" s="31">
        <v>14329.456281630595</v>
      </c>
      <c r="T73" s="31">
        <v>14910.965350925731</v>
      </c>
      <c r="U73" s="31">
        <v>15584.220664321074</v>
      </c>
      <c r="V73" s="31">
        <v>15997.966095566193</v>
      </c>
      <c r="W73" s="31">
        <v>16404.061262563002</v>
      </c>
      <c r="X73" s="31">
        <v>16725.995090359713</v>
      </c>
      <c r="Y73" s="31">
        <v>16862.765215109834</v>
      </c>
      <c r="Z73" s="31">
        <v>16974.03427921488</v>
      </c>
      <c r="AA73" s="31">
        <v>16958.395761729305</v>
      </c>
      <c r="AB73" s="31">
        <v>16909.574645585653</v>
      </c>
      <c r="AC73" s="31">
        <v>16878.782007141137</v>
      </c>
      <c r="AD73" s="31">
        <v>16888.75753475646</v>
      </c>
      <c r="AE73" s="31">
        <v>16907.399727361193</v>
      </c>
      <c r="AF73" s="31">
        <v>16965.028475880612</v>
      </c>
      <c r="AG73" s="31">
        <v>17046.017193592797</v>
      </c>
      <c r="AH73" s="31">
        <v>17130.893285933817</v>
      </c>
      <c r="AI73" s="31">
        <v>17161.511743282266</v>
      </c>
      <c r="AJ73" s="31">
        <v>17191.887248477702</v>
      </c>
      <c r="AK73" s="31">
        <v>17205.353358513203</v>
      </c>
      <c r="AL73" s="31">
        <v>17220.417086479327</v>
      </c>
      <c r="AM73" s="31">
        <v>17234.540283064536</v>
      </c>
      <c r="AN73" s="31">
        <v>17228.847561756444</v>
      </c>
      <c r="AO73" s="31">
        <v>17225.019136558069</v>
      </c>
      <c r="AP73" s="31">
        <v>17219.84601497601</v>
      </c>
      <c r="AQ73" s="31">
        <v>17215.251678940516</v>
      </c>
      <c r="AR73" s="31">
        <v>17221.50075930556</v>
      </c>
      <c r="AS73" s="31">
        <v>17238.419503446989</v>
      </c>
      <c r="AT73" s="31">
        <v>17286.224672520289</v>
      </c>
      <c r="AU73" s="31">
        <v>17362.210621340339</v>
      </c>
      <c r="AV73" s="31">
        <v>17497.680687497941</v>
      </c>
      <c r="AW73" s="31">
        <v>17638.095400648472</v>
      </c>
      <c r="AX73" s="31">
        <v>17871.511089408275</v>
      </c>
      <c r="AY73" s="31">
        <v>18297.903259211471</v>
      </c>
      <c r="AZ73" s="31">
        <v>18657.874472446136</v>
      </c>
      <c r="BA73" s="31">
        <v>19364.422242334444</v>
      </c>
      <c r="BB73" s="32">
        <v>20239.662941269751</v>
      </c>
    </row>
    <row r="74" spans="1:54" x14ac:dyDescent="0.35">
      <c r="A74" s="33" t="s">
        <v>344</v>
      </c>
      <c r="B74" s="69" t="s">
        <v>24</v>
      </c>
      <c r="C74" s="34" t="s">
        <v>345</v>
      </c>
      <c r="D74" s="35">
        <v>58.254518766812105</v>
      </c>
      <c r="E74" s="36">
        <v>65.200770000000006</v>
      </c>
      <c r="F74" s="36">
        <v>158.17944999999997</v>
      </c>
      <c r="G74" s="36">
        <v>240.76044999999993</v>
      </c>
      <c r="H74" s="36">
        <v>304.30213000000003</v>
      </c>
      <c r="I74" s="36">
        <v>573.37619062658257</v>
      </c>
      <c r="J74" s="36">
        <v>876.17357000000004</v>
      </c>
      <c r="K74" s="36">
        <v>1162.6064100000001</v>
      </c>
      <c r="L74" s="36">
        <v>1803.6686999999997</v>
      </c>
      <c r="M74" s="36">
        <v>2241.8111099999996</v>
      </c>
      <c r="N74" s="36">
        <v>2808.2954077117529</v>
      </c>
      <c r="O74" s="36">
        <v>2868.8982874970657</v>
      </c>
      <c r="P74" s="36">
        <v>2827.2353161457359</v>
      </c>
      <c r="Q74" s="36">
        <v>2681.1864198314934</v>
      </c>
      <c r="R74" s="36">
        <v>2663.4134245496607</v>
      </c>
      <c r="S74" s="36">
        <v>2686.9381112868314</v>
      </c>
      <c r="T74" s="36">
        <v>2707.2655805923382</v>
      </c>
      <c r="U74" s="36">
        <v>2714.9109791166866</v>
      </c>
      <c r="V74" s="36">
        <v>2699.9319209905493</v>
      </c>
      <c r="W74" s="36">
        <v>2685.0005063815452</v>
      </c>
      <c r="X74" s="36">
        <v>2671.4708186334224</v>
      </c>
      <c r="Y74" s="36">
        <v>2655.1258843517717</v>
      </c>
      <c r="Z74" s="36">
        <v>2643.158603527439</v>
      </c>
      <c r="AA74" s="36">
        <v>2633.0654420851083</v>
      </c>
      <c r="AB74" s="36">
        <v>2634.0168184116869</v>
      </c>
      <c r="AC74" s="36">
        <v>2646.4209831205544</v>
      </c>
      <c r="AD74" s="36">
        <v>2671.4007449052888</v>
      </c>
      <c r="AE74" s="36">
        <v>2706.1866746839974</v>
      </c>
      <c r="AF74" s="36">
        <v>2752.3685543082402</v>
      </c>
      <c r="AG74" s="36">
        <v>2805.9298804483637</v>
      </c>
      <c r="AH74" s="36">
        <v>2865.3864738509806</v>
      </c>
      <c r="AI74" s="36">
        <v>2906.1005826565402</v>
      </c>
      <c r="AJ74" s="36">
        <v>2946.9907586414952</v>
      </c>
      <c r="AK74" s="36">
        <v>2987.5092185349686</v>
      </c>
      <c r="AL74" s="36">
        <v>3027.5553579251305</v>
      </c>
      <c r="AM74" s="36">
        <v>3067.7899901427495</v>
      </c>
      <c r="AN74" s="36">
        <v>3108.2875501849408</v>
      </c>
      <c r="AO74" s="36">
        <v>3150.0202573091374</v>
      </c>
      <c r="AP74" s="36">
        <v>3193.4157365011515</v>
      </c>
      <c r="AQ74" s="36">
        <v>3238.9063799785099</v>
      </c>
      <c r="AR74" s="36">
        <v>3287.5900009279403</v>
      </c>
      <c r="AS74" s="36">
        <v>3340.7892205433695</v>
      </c>
      <c r="AT74" s="36">
        <v>3396.9951968537553</v>
      </c>
      <c r="AU74" s="36">
        <v>3457.1756752538263</v>
      </c>
      <c r="AV74" s="36">
        <v>3520.5846701728647</v>
      </c>
      <c r="AW74" s="36">
        <v>3589.6732324470049</v>
      </c>
      <c r="AX74" s="36">
        <v>3662.8375753912178</v>
      </c>
      <c r="AY74" s="36">
        <v>3740.0270711525882</v>
      </c>
      <c r="AZ74" s="36">
        <v>3821.351729780723</v>
      </c>
      <c r="BA74" s="36">
        <v>3907.8749071879088</v>
      </c>
      <c r="BB74" s="37">
        <v>3999.3462258206609</v>
      </c>
    </row>
    <row r="75" spans="1:54" x14ac:dyDescent="0.35">
      <c r="A75" s="33" t="s">
        <v>346</v>
      </c>
      <c r="B75" s="69" t="s">
        <v>25</v>
      </c>
      <c r="C75" s="34" t="s">
        <v>347</v>
      </c>
      <c r="D75" s="35">
        <v>637.83754374081821</v>
      </c>
      <c r="E75" s="36">
        <v>754.08226999999988</v>
      </c>
      <c r="F75" s="36">
        <v>931.39989999999989</v>
      </c>
      <c r="G75" s="36">
        <v>1170.1211000000003</v>
      </c>
      <c r="H75" s="36">
        <v>1624.3773400000002</v>
      </c>
      <c r="I75" s="36">
        <v>2520.9983289752759</v>
      </c>
      <c r="J75" s="36">
        <v>4023.1927400000004</v>
      </c>
      <c r="K75" s="36">
        <v>5979.4108299999998</v>
      </c>
      <c r="L75" s="36">
        <v>7838.4642999999987</v>
      </c>
      <c r="M75" s="36">
        <v>9460.6785499999987</v>
      </c>
      <c r="N75" s="36">
        <v>10456.890879949418</v>
      </c>
      <c r="O75" s="36">
        <v>10931.878798726035</v>
      </c>
      <c r="P75" s="36">
        <v>11727.762161044609</v>
      </c>
      <c r="Q75" s="36">
        <v>10570.22533812875</v>
      </c>
      <c r="R75" s="36">
        <v>11645.37503197777</v>
      </c>
      <c r="S75" s="36">
        <v>11592.336532001817</v>
      </c>
      <c r="T75" s="36">
        <v>12159.908920852436</v>
      </c>
      <c r="U75" s="36">
        <v>12831.311843445495</v>
      </c>
      <c r="V75" s="36">
        <v>13265.182082714668</v>
      </c>
      <c r="W75" s="36">
        <v>13687.786426118233</v>
      </c>
      <c r="X75" s="36">
        <v>14032.386299988893</v>
      </c>
      <c r="Y75" s="36">
        <v>14185.777962034394</v>
      </c>
      <c r="Z75" s="36">
        <v>14309.083709131435</v>
      </c>
      <c r="AA75" s="36">
        <v>14304.189515852802</v>
      </c>
      <c r="AB75" s="36">
        <v>14253.83795916823</v>
      </c>
      <c r="AC75" s="36">
        <v>14212.06271631846</v>
      </c>
      <c r="AD75" s="36">
        <v>14195.988899275539</v>
      </c>
      <c r="AE75" s="36">
        <v>14179.833932104866</v>
      </c>
      <c r="AF75" s="36">
        <v>14191.325234028936</v>
      </c>
      <c r="AG75" s="36">
        <v>14215.524431153075</v>
      </c>
      <c r="AH75" s="36">
        <v>14238.341488605429</v>
      </c>
      <c r="AI75" s="36">
        <v>14223.70063872191</v>
      </c>
      <c r="AJ75" s="36">
        <v>14204.577973225518</v>
      </c>
      <c r="AK75" s="36">
        <v>14164.123366759035</v>
      </c>
      <c r="AL75" s="36">
        <v>14115.872368445836</v>
      </c>
      <c r="AM75" s="36">
        <v>14055.210546746195</v>
      </c>
      <c r="AN75" s="36">
        <v>13986.439264787003</v>
      </c>
      <c r="AO75" s="36">
        <v>13903.347731671067</v>
      </c>
      <c r="AP75" s="36">
        <v>13808.395503452075</v>
      </c>
      <c r="AQ75" s="36">
        <v>13701.991306752743</v>
      </c>
      <c r="AR75" s="36">
        <v>13587.738818919845</v>
      </c>
      <c r="AS75" s="36">
        <v>13473.594751010054</v>
      </c>
      <c r="AT75" s="36">
        <v>13356.022386830764</v>
      </c>
      <c r="AU75" s="36">
        <v>13233.371027348923</v>
      </c>
      <c r="AV75" s="36">
        <v>13109.156059117611</v>
      </c>
      <c r="AW75" s="36">
        <v>12984.652843391534</v>
      </c>
      <c r="AX75" s="36">
        <v>12860.893246898235</v>
      </c>
      <c r="AY75" s="36">
        <v>12734.938815617546</v>
      </c>
      <c r="AZ75" s="36">
        <v>12605.754735512273</v>
      </c>
      <c r="BA75" s="36">
        <v>12473.047514891885</v>
      </c>
      <c r="BB75" s="37">
        <v>12339.157936368529</v>
      </c>
    </row>
    <row r="76" spans="1:54" x14ac:dyDescent="0.35">
      <c r="A76" s="33" t="s">
        <v>348</v>
      </c>
      <c r="B76" s="69" t="s">
        <v>12</v>
      </c>
      <c r="C76" s="34" t="s">
        <v>349</v>
      </c>
      <c r="D76" s="35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0.89322299254274351</v>
      </c>
      <c r="AC76" s="36">
        <v>1.290884381680697</v>
      </c>
      <c r="AD76" s="36">
        <v>1.880975668446734</v>
      </c>
      <c r="AE76" s="36">
        <v>2.754704635784857</v>
      </c>
      <c r="AF76" s="36">
        <v>4.0540393117102456</v>
      </c>
      <c r="AG76" s="36">
        <v>6.2909789728015975</v>
      </c>
      <c r="AH76" s="36">
        <v>9.7247304769314109</v>
      </c>
      <c r="AI76" s="36">
        <v>14.519414941515116</v>
      </c>
      <c r="AJ76" s="36">
        <v>23.907394110383585</v>
      </c>
      <c r="AK76" s="36">
        <v>37.886554798269493</v>
      </c>
      <c r="AL76" s="36">
        <v>61.731372835754264</v>
      </c>
      <c r="AM76" s="36">
        <v>96.932919570822634</v>
      </c>
      <c r="AN76" s="36">
        <v>119.90683208608691</v>
      </c>
      <c r="AO76" s="36">
        <v>157.84890283615616</v>
      </c>
      <c r="AP76" s="36">
        <v>205.43021685016205</v>
      </c>
      <c r="AQ76" s="36">
        <v>261.08621090434031</v>
      </c>
      <c r="AR76" s="36">
        <v>333.30522761915557</v>
      </c>
      <c r="AS76" s="36">
        <v>411.65371996859221</v>
      </c>
      <c r="AT76" s="36">
        <v>521.44284093959027</v>
      </c>
      <c r="AU76" s="36">
        <v>660.35746909910756</v>
      </c>
      <c r="AV76" s="36">
        <v>857.07516185866155</v>
      </c>
      <c r="AW76" s="36">
        <v>1053.3017633896266</v>
      </c>
      <c r="AX76" s="36">
        <v>1337.6229735611109</v>
      </c>
      <c r="AY76" s="36">
        <v>1813.5641781320628</v>
      </c>
      <c r="AZ76" s="36">
        <v>2221.7266719576764</v>
      </c>
      <c r="BA76" s="36">
        <v>2974.5664088860995</v>
      </c>
      <c r="BB76" s="37">
        <v>3892.8193214008911</v>
      </c>
    </row>
    <row r="77" spans="1:54" x14ac:dyDescent="0.35">
      <c r="A77" s="33" t="s">
        <v>177</v>
      </c>
      <c r="B77" s="69" t="s">
        <v>12</v>
      </c>
      <c r="C77" s="34" t="s">
        <v>350</v>
      </c>
      <c r="D77" s="35">
        <v>14.378521555807991</v>
      </c>
      <c r="E77" s="36">
        <v>17.999639999999996</v>
      </c>
      <c r="F77" s="36">
        <v>21.599999999999994</v>
      </c>
      <c r="G77" s="36">
        <v>27.499999999999993</v>
      </c>
      <c r="H77" s="36">
        <v>37.799630000000001</v>
      </c>
      <c r="I77" s="36">
        <v>180.51974190472447</v>
      </c>
      <c r="J77" s="36">
        <v>674.59965</v>
      </c>
      <c r="K77" s="36">
        <v>730.90045000000009</v>
      </c>
      <c r="L77" s="36">
        <v>428.10293999999999</v>
      </c>
      <c r="M77" s="36">
        <v>265.40057999999993</v>
      </c>
      <c r="N77" s="36">
        <v>238.98939768553043</v>
      </c>
      <c r="O77" s="36">
        <v>105.71321162299287</v>
      </c>
      <c r="P77" s="36">
        <v>52.641671778605527</v>
      </c>
      <c r="Q77" s="36">
        <v>43.708786145574379</v>
      </c>
      <c r="R77" s="36">
        <v>54.647230427616996</v>
      </c>
      <c r="S77" s="36">
        <v>50.181638341950404</v>
      </c>
      <c r="T77" s="36">
        <v>43.790849480957739</v>
      </c>
      <c r="U77" s="36">
        <v>37.997841758891092</v>
      </c>
      <c r="V77" s="36">
        <v>32.852091860972379</v>
      </c>
      <c r="W77" s="36">
        <v>31.27433006322525</v>
      </c>
      <c r="X77" s="36">
        <v>22.13797173739799</v>
      </c>
      <c r="Y77" s="36">
        <v>21.861368723664643</v>
      </c>
      <c r="Z77" s="36">
        <v>21.791966556004891</v>
      </c>
      <c r="AA77" s="36">
        <v>21.140803791397275</v>
      </c>
      <c r="AB77" s="36">
        <v>20.826645013197624</v>
      </c>
      <c r="AC77" s="36">
        <v>19.00742332044118</v>
      </c>
      <c r="AD77" s="36">
        <v>19.486914907186485</v>
      </c>
      <c r="AE77" s="36">
        <v>18.624415936545436</v>
      </c>
      <c r="AF77" s="36">
        <v>17.280648231723728</v>
      </c>
      <c r="AG77" s="36">
        <v>18.271903018552191</v>
      </c>
      <c r="AH77" s="36">
        <v>17.440593000473825</v>
      </c>
      <c r="AI77" s="36">
        <v>17.191106962305351</v>
      </c>
      <c r="AJ77" s="36">
        <v>16.411122500298553</v>
      </c>
      <c r="AK77" s="36">
        <v>15.834218420935896</v>
      </c>
      <c r="AL77" s="36">
        <v>15.257987272606865</v>
      </c>
      <c r="AM77" s="36">
        <v>14.60682660477069</v>
      </c>
      <c r="AN77" s="36">
        <v>14.213914698409393</v>
      </c>
      <c r="AO77" s="36">
        <v>13.802244741713535</v>
      </c>
      <c r="AP77" s="36">
        <v>12.604558172623092</v>
      </c>
      <c r="AQ77" s="36">
        <v>13.267781304922035</v>
      </c>
      <c r="AR77" s="36">
        <v>12.866711838619494</v>
      </c>
      <c r="AS77" s="36">
        <v>12.381811924973897</v>
      </c>
      <c r="AT77" s="36">
        <v>11.764247896178336</v>
      </c>
      <c r="AU77" s="36">
        <v>11.306449638481753</v>
      </c>
      <c r="AV77" s="36">
        <v>10.864796348807234</v>
      </c>
      <c r="AW77" s="36">
        <v>10.467561420304406</v>
      </c>
      <c r="AX77" s="36">
        <v>10.157293557709282</v>
      </c>
      <c r="AY77" s="36">
        <v>9.3731943092716321</v>
      </c>
      <c r="AZ77" s="36">
        <v>9.0413351954608352</v>
      </c>
      <c r="BA77" s="36">
        <v>8.9334113685601544</v>
      </c>
      <c r="BB77" s="37">
        <v>8.3394576796663831</v>
      </c>
    </row>
    <row r="78" spans="1:54" x14ac:dyDescent="0.35">
      <c r="A78" s="23" t="s">
        <v>183</v>
      </c>
      <c r="B78" s="69" t="s">
        <v>27</v>
      </c>
      <c r="C78" s="24" t="s">
        <v>351</v>
      </c>
      <c r="D78" s="25">
        <v>442.50979268176019</v>
      </c>
      <c r="E78" s="26">
        <v>447.49715000000003</v>
      </c>
      <c r="F78" s="26">
        <v>463.00000000000006</v>
      </c>
      <c r="G78" s="26">
        <v>503.62395999999995</v>
      </c>
      <c r="H78" s="26">
        <v>507.69999999999993</v>
      </c>
      <c r="I78" s="26">
        <v>445.25652049297838</v>
      </c>
      <c r="J78" s="26">
        <v>446.59570999999994</v>
      </c>
      <c r="K78" s="26">
        <v>447.80167999999986</v>
      </c>
      <c r="L78" s="26">
        <v>472.59325999999987</v>
      </c>
      <c r="M78" s="26">
        <v>495.69202000000001</v>
      </c>
      <c r="N78" s="26">
        <v>443.51294544759668</v>
      </c>
      <c r="O78" s="26">
        <v>466.51380529282466</v>
      </c>
      <c r="P78" s="26">
        <v>473.2731441536377</v>
      </c>
      <c r="Q78" s="26">
        <v>499.73726443867713</v>
      </c>
      <c r="R78" s="26">
        <v>481.60886614896162</v>
      </c>
      <c r="S78" s="26">
        <v>492.1180855307249</v>
      </c>
      <c r="T78" s="26">
        <v>509.43707737657905</v>
      </c>
      <c r="U78" s="26">
        <v>532.10693015276797</v>
      </c>
      <c r="V78" s="26">
        <v>524.25239545192642</v>
      </c>
      <c r="W78" s="26">
        <v>491.05683076177047</v>
      </c>
      <c r="X78" s="26">
        <v>505.66039845794501</v>
      </c>
      <c r="Y78" s="26">
        <v>491.72029372498082</v>
      </c>
      <c r="Z78" s="26">
        <v>497.84772096348058</v>
      </c>
      <c r="AA78" s="26">
        <v>498.55992309910465</v>
      </c>
      <c r="AB78" s="26">
        <v>519.03379489929239</v>
      </c>
      <c r="AC78" s="26">
        <v>528.92591570701677</v>
      </c>
      <c r="AD78" s="26">
        <v>526.82699760313392</v>
      </c>
      <c r="AE78" s="26">
        <v>524.58555423818439</v>
      </c>
      <c r="AF78" s="26">
        <v>527.66035018716639</v>
      </c>
      <c r="AG78" s="26">
        <v>539.1477516421927</v>
      </c>
      <c r="AH78" s="26">
        <v>533.42578664404675</v>
      </c>
      <c r="AI78" s="26">
        <v>579.04896303239593</v>
      </c>
      <c r="AJ78" s="26">
        <v>589.84467653567754</v>
      </c>
      <c r="AK78" s="26">
        <v>623.9096198603504</v>
      </c>
      <c r="AL78" s="26">
        <v>661.82664787482349</v>
      </c>
      <c r="AM78" s="26">
        <v>701.77631185916471</v>
      </c>
      <c r="AN78" s="26">
        <v>713.9252166529684</v>
      </c>
      <c r="AO78" s="26">
        <v>733.05792034341641</v>
      </c>
      <c r="AP78" s="26">
        <v>753.6910733930174</v>
      </c>
      <c r="AQ78" s="26">
        <v>776.53101696167812</v>
      </c>
      <c r="AR78" s="26">
        <v>793.96842992690506</v>
      </c>
      <c r="AS78" s="26">
        <v>816.2082573733785</v>
      </c>
      <c r="AT78" s="26">
        <v>830.05754722871711</v>
      </c>
      <c r="AU78" s="26">
        <v>851.6221706316295</v>
      </c>
      <c r="AV78" s="26">
        <v>872.02181735209774</v>
      </c>
      <c r="AW78" s="26">
        <v>891.57511810597737</v>
      </c>
      <c r="AX78" s="26">
        <v>905.55506819533014</v>
      </c>
      <c r="AY78" s="26">
        <v>919.65562846576699</v>
      </c>
      <c r="AZ78" s="26">
        <v>931.96180623303417</v>
      </c>
      <c r="BA78" s="26">
        <v>944.94431532012095</v>
      </c>
      <c r="BB78" s="27">
        <v>958.41809631364038</v>
      </c>
    </row>
    <row r="79" spans="1:54" x14ac:dyDescent="0.35">
      <c r="A79" s="18" t="s">
        <v>110</v>
      </c>
      <c r="B79" s="68" t="s">
        <v>17</v>
      </c>
      <c r="C79" s="19" t="s">
        <v>352</v>
      </c>
      <c r="D79" s="20">
        <v>217399.85206615954</v>
      </c>
      <c r="E79" s="21">
        <v>222970.35749999995</v>
      </c>
      <c r="F79" s="21">
        <v>225463.21780999997</v>
      </c>
      <c r="G79" s="21">
        <v>231062.41529999999</v>
      </c>
      <c r="H79" s="21">
        <v>236090.19591999997</v>
      </c>
      <c r="I79" s="21">
        <v>239442.65347617801</v>
      </c>
      <c r="J79" s="21">
        <v>243773.54419999997</v>
      </c>
      <c r="K79" s="21">
        <v>245233.12523000003</v>
      </c>
      <c r="L79" s="21">
        <v>246281.89139999996</v>
      </c>
      <c r="M79" s="21">
        <v>233447.46579000002</v>
      </c>
      <c r="N79" s="21">
        <v>244080.20246698285</v>
      </c>
      <c r="O79" s="21">
        <v>239473.98898511261</v>
      </c>
      <c r="P79" s="21">
        <v>240047.5862873329</v>
      </c>
      <c r="Q79" s="21">
        <v>237983.23836137916</v>
      </c>
      <c r="R79" s="21">
        <v>232383.77227891708</v>
      </c>
      <c r="S79" s="21">
        <v>235664.55477539191</v>
      </c>
      <c r="T79" s="21">
        <v>237848.17608863671</v>
      </c>
      <c r="U79" s="21">
        <v>239504.40320787052</v>
      </c>
      <c r="V79" s="21">
        <v>238940.93392819341</v>
      </c>
      <c r="W79" s="21">
        <v>238647.45402215037</v>
      </c>
      <c r="X79" s="21">
        <v>239319.60093923772</v>
      </c>
      <c r="Y79" s="21">
        <v>241078.20937308675</v>
      </c>
      <c r="Z79" s="21">
        <v>243258.20834104781</v>
      </c>
      <c r="AA79" s="21">
        <v>244142.92629471817</v>
      </c>
      <c r="AB79" s="21">
        <v>245803.5226190706</v>
      </c>
      <c r="AC79" s="21">
        <v>247471.37767990967</v>
      </c>
      <c r="AD79" s="21">
        <v>249628.47775853274</v>
      </c>
      <c r="AE79" s="21">
        <v>251594.06074728759</v>
      </c>
      <c r="AF79" s="21">
        <v>253825.26506656053</v>
      </c>
      <c r="AG79" s="21">
        <v>255561.98813934813</v>
      </c>
      <c r="AH79" s="21">
        <v>256842.46179586946</v>
      </c>
      <c r="AI79" s="21">
        <v>257569.76638850008</v>
      </c>
      <c r="AJ79" s="21">
        <v>259674.8213573721</v>
      </c>
      <c r="AK79" s="21">
        <v>261164.62679179345</v>
      </c>
      <c r="AL79" s="21">
        <v>262195.1946305735</v>
      </c>
      <c r="AM79" s="21">
        <v>263744.23171541019</v>
      </c>
      <c r="AN79" s="21">
        <v>265606.46981929615</v>
      </c>
      <c r="AO79" s="21">
        <v>267836.33430165413</v>
      </c>
      <c r="AP79" s="21">
        <v>270111.85773754097</v>
      </c>
      <c r="AQ79" s="21">
        <v>272397.01731890801</v>
      </c>
      <c r="AR79" s="21">
        <v>274932.07954293326</v>
      </c>
      <c r="AS79" s="21">
        <v>277827.32215104636</v>
      </c>
      <c r="AT79" s="21">
        <v>280486.91702927271</v>
      </c>
      <c r="AU79" s="21">
        <v>282788.70451186568</v>
      </c>
      <c r="AV79" s="21">
        <v>285220.01714685152</v>
      </c>
      <c r="AW79" s="21">
        <v>287688.19445949874</v>
      </c>
      <c r="AX79" s="21">
        <v>290350.4922006717</v>
      </c>
      <c r="AY79" s="21">
        <v>293006.78330000793</v>
      </c>
      <c r="AZ79" s="21">
        <v>295379.16693829565</v>
      </c>
      <c r="BA79" s="21">
        <v>297970.88011342776</v>
      </c>
      <c r="BB79" s="22">
        <v>300460.47189786611</v>
      </c>
    </row>
    <row r="80" spans="1:54" x14ac:dyDescent="0.35">
      <c r="A80" s="18" t="s">
        <v>353</v>
      </c>
      <c r="B80" s="68" t="s">
        <v>30</v>
      </c>
      <c r="C80" s="19">
        <v>7200</v>
      </c>
      <c r="D80" s="20">
        <v>1039.2424493930148</v>
      </c>
      <c r="E80" s="21">
        <v>1031.9994799999997</v>
      </c>
      <c r="F80" s="21">
        <v>1090.5001199999999</v>
      </c>
      <c r="G80" s="21">
        <v>1471.2977399999997</v>
      </c>
      <c r="H80" s="21">
        <v>1620.2010099999993</v>
      </c>
      <c r="I80" s="21">
        <v>1475.7573386970855</v>
      </c>
      <c r="J80" s="21">
        <v>1645.1985399999999</v>
      </c>
      <c r="K80" s="21">
        <v>1828.1006699999998</v>
      </c>
      <c r="L80" s="21">
        <v>2338.3003299999996</v>
      </c>
      <c r="M80" s="21">
        <v>2550.8994400000001</v>
      </c>
      <c r="N80" s="21">
        <v>2748.4236865305525</v>
      </c>
      <c r="O80" s="21">
        <v>2855.4261749670782</v>
      </c>
      <c r="P80" s="21">
        <v>2776.7022782783238</v>
      </c>
      <c r="Q80" s="21">
        <v>3157.6140490564962</v>
      </c>
      <c r="R80" s="21">
        <v>3382.2965771396271</v>
      </c>
      <c r="S80" s="21">
        <v>3455.7656240754814</v>
      </c>
      <c r="T80" s="21">
        <v>3509.0965519208612</v>
      </c>
      <c r="U80" s="21">
        <v>3543.3381641555625</v>
      </c>
      <c r="V80" s="21">
        <v>3394.9993473720169</v>
      </c>
      <c r="W80" s="21">
        <v>3323.0602653350852</v>
      </c>
      <c r="X80" s="21">
        <v>3282.5798848360209</v>
      </c>
      <c r="Y80" s="21">
        <v>3297.3534040191066</v>
      </c>
      <c r="Z80" s="21">
        <v>3261.5290554609155</v>
      </c>
      <c r="AA80" s="21">
        <v>3219.4005090999485</v>
      </c>
      <c r="AB80" s="21">
        <v>3216.9374402845519</v>
      </c>
      <c r="AC80" s="21">
        <v>3219.4787685638098</v>
      </c>
      <c r="AD80" s="21">
        <v>3249.9878249117028</v>
      </c>
      <c r="AE80" s="21">
        <v>3259.5800803951938</v>
      </c>
      <c r="AF80" s="21">
        <v>3298.6778964692548</v>
      </c>
      <c r="AG80" s="21">
        <v>3299.9432807415305</v>
      </c>
      <c r="AH80" s="21">
        <v>3259.4512767736505</v>
      </c>
      <c r="AI80" s="21">
        <v>3266.8357379570962</v>
      </c>
      <c r="AJ80" s="21">
        <v>3263.2714607291127</v>
      </c>
      <c r="AK80" s="21">
        <v>3269.3805772122519</v>
      </c>
      <c r="AL80" s="21">
        <v>3249.1266806182666</v>
      </c>
      <c r="AM80" s="21">
        <v>3232.4405848540869</v>
      </c>
      <c r="AN80" s="21">
        <v>3236.201950216579</v>
      </c>
      <c r="AO80" s="21">
        <v>3235.6763788874632</v>
      </c>
      <c r="AP80" s="21">
        <v>3219.846057299394</v>
      </c>
      <c r="AQ80" s="21">
        <v>3229.9985851811639</v>
      </c>
      <c r="AR80" s="21">
        <v>3241.9795198606521</v>
      </c>
      <c r="AS80" s="21">
        <v>3262.9462429949072</v>
      </c>
      <c r="AT80" s="21">
        <v>3293.0421461223482</v>
      </c>
      <c r="AU80" s="21">
        <v>3289.9204792037222</v>
      </c>
      <c r="AV80" s="21">
        <v>3288.0249558782252</v>
      </c>
      <c r="AW80" s="21">
        <v>3277.3944244348459</v>
      </c>
      <c r="AX80" s="21">
        <v>3261.2234509614814</v>
      </c>
      <c r="AY80" s="21">
        <v>3161.4940004293671</v>
      </c>
      <c r="AZ80" s="21">
        <v>3136.6178509706115</v>
      </c>
      <c r="BA80" s="21">
        <v>3089.2564654717107</v>
      </c>
      <c r="BB80" s="22">
        <v>2982.7379439284232</v>
      </c>
    </row>
    <row r="81" spans="1:54" x14ac:dyDescent="0.35">
      <c r="A81" s="23" t="s">
        <v>354</v>
      </c>
      <c r="B81" s="69"/>
      <c r="C81" s="24" t="s">
        <v>355</v>
      </c>
      <c r="D81" s="25">
        <v>816.99634864006271</v>
      </c>
      <c r="E81" s="26">
        <v>695.59339999999975</v>
      </c>
      <c r="F81" s="26">
        <v>718.29973000000007</v>
      </c>
      <c r="G81" s="26">
        <v>824.29751999999996</v>
      </c>
      <c r="H81" s="26">
        <v>927.09340999999972</v>
      </c>
      <c r="I81" s="26">
        <v>912.36756495655084</v>
      </c>
      <c r="J81" s="26">
        <v>1045.4987599999997</v>
      </c>
      <c r="K81" s="26">
        <v>988.38655000000006</v>
      </c>
      <c r="L81" s="26">
        <v>1944.29243</v>
      </c>
      <c r="M81" s="26">
        <v>2027.1919799999994</v>
      </c>
      <c r="N81" s="26">
        <v>2183.2187743834106</v>
      </c>
      <c r="O81" s="26">
        <v>2176.3637105395273</v>
      </c>
      <c r="P81" s="26">
        <v>2105.2350784963346</v>
      </c>
      <c r="Q81" s="26">
        <v>2202.9707853028312</v>
      </c>
      <c r="R81" s="26">
        <v>2401.8820106014218</v>
      </c>
      <c r="S81" s="26">
        <v>2480.3664968559892</v>
      </c>
      <c r="T81" s="26">
        <v>2525.9463193131969</v>
      </c>
      <c r="U81" s="26">
        <v>2536.4205418848123</v>
      </c>
      <c r="V81" s="26">
        <v>2423.1054887568916</v>
      </c>
      <c r="W81" s="26">
        <v>2374.1436339913107</v>
      </c>
      <c r="X81" s="26">
        <v>2347.5464085764966</v>
      </c>
      <c r="Y81" s="26">
        <v>2354.3323962074282</v>
      </c>
      <c r="Z81" s="26">
        <v>2322.7895178957383</v>
      </c>
      <c r="AA81" s="26">
        <v>2288.0804621749062</v>
      </c>
      <c r="AB81" s="26">
        <v>2281.2403321672032</v>
      </c>
      <c r="AC81" s="26">
        <v>2280.3319875805896</v>
      </c>
      <c r="AD81" s="26">
        <v>2301.9226624463981</v>
      </c>
      <c r="AE81" s="26">
        <v>2309.8369918259559</v>
      </c>
      <c r="AF81" s="26">
        <v>2334.4307763102224</v>
      </c>
      <c r="AG81" s="26">
        <v>2343.340039571342</v>
      </c>
      <c r="AH81" s="26">
        <v>2328.519124231324</v>
      </c>
      <c r="AI81" s="26">
        <v>2336.0669169180624</v>
      </c>
      <c r="AJ81" s="26">
        <v>2318.3195660093079</v>
      </c>
      <c r="AK81" s="26">
        <v>2319.7361055267538</v>
      </c>
      <c r="AL81" s="26">
        <v>2297.5299199762726</v>
      </c>
      <c r="AM81" s="26">
        <v>2268.1974547654472</v>
      </c>
      <c r="AN81" s="26">
        <v>2265.2345778693661</v>
      </c>
      <c r="AO81" s="26">
        <v>2257.4997410267488</v>
      </c>
      <c r="AP81" s="26">
        <v>2240.1100959483579</v>
      </c>
      <c r="AQ81" s="26">
        <v>2240.6938095330397</v>
      </c>
      <c r="AR81" s="26">
        <v>2236.5801661371302</v>
      </c>
      <c r="AS81" s="26">
        <v>2241.2027019713273</v>
      </c>
      <c r="AT81" s="26">
        <v>2253.2625431904826</v>
      </c>
      <c r="AU81" s="26">
        <v>2230.7043813618266</v>
      </c>
      <c r="AV81" s="26">
        <v>2219.1925952846423</v>
      </c>
      <c r="AW81" s="26">
        <v>2203.3288422678356</v>
      </c>
      <c r="AX81" s="26">
        <v>2187.7880199536535</v>
      </c>
      <c r="AY81" s="26">
        <v>2106.8458134189864</v>
      </c>
      <c r="AZ81" s="26">
        <v>2082.8884080860198</v>
      </c>
      <c r="BA81" s="26">
        <v>2043.7154166930659</v>
      </c>
      <c r="BB81" s="27">
        <v>1966.3794166857995</v>
      </c>
    </row>
    <row r="82" spans="1:54" x14ac:dyDescent="0.35">
      <c r="A82" s="23" t="s">
        <v>356</v>
      </c>
      <c r="B82" s="69"/>
      <c r="C82" s="24" t="s">
        <v>357</v>
      </c>
      <c r="D82" s="25">
        <v>222.24610075295206</v>
      </c>
      <c r="E82" s="26">
        <v>336.40607999999992</v>
      </c>
      <c r="F82" s="26">
        <v>372.20038999999991</v>
      </c>
      <c r="G82" s="26">
        <v>647.0002199999999</v>
      </c>
      <c r="H82" s="26">
        <v>693.10759999999982</v>
      </c>
      <c r="I82" s="26">
        <v>563.38977374053457</v>
      </c>
      <c r="J82" s="26">
        <v>599.69977999999992</v>
      </c>
      <c r="K82" s="26">
        <v>839.71411999999998</v>
      </c>
      <c r="L82" s="26">
        <v>394.00790000000001</v>
      </c>
      <c r="M82" s="26">
        <v>523.70745999999997</v>
      </c>
      <c r="N82" s="26">
        <v>565.20491214714127</v>
      </c>
      <c r="O82" s="26">
        <v>679.06246442754991</v>
      </c>
      <c r="P82" s="26">
        <v>671.46719978198917</v>
      </c>
      <c r="Q82" s="26">
        <v>954.6432637536642</v>
      </c>
      <c r="R82" s="26">
        <v>980.41456653820489</v>
      </c>
      <c r="S82" s="26">
        <v>975.39912721949281</v>
      </c>
      <c r="T82" s="26">
        <v>983.15023260766372</v>
      </c>
      <c r="U82" s="26">
        <v>1006.9176222707507</v>
      </c>
      <c r="V82" s="26">
        <v>971.89385861512642</v>
      </c>
      <c r="W82" s="26">
        <v>948.91663134377438</v>
      </c>
      <c r="X82" s="26">
        <v>935.03347625952529</v>
      </c>
      <c r="Y82" s="26">
        <v>943.02100781167724</v>
      </c>
      <c r="Z82" s="26">
        <v>938.73953756517744</v>
      </c>
      <c r="AA82" s="26">
        <v>931.32004692504279</v>
      </c>
      <c r="AB82" s="26">
        <v>935.69710811734922</v>
      </c>
      <c r="AC82" s="26">
        <v>939.14678098322088</v>
      </c>
      <c r="AD82" s="26">
        <v>948.0651624653043</v>
      </c>
      <c r="AE82" s="26">
        <v>949.74308856923835</v>
      </c>
      <c r="AF82" s="26">
        <v>964.2471201590331</v>
      </c>
      <c r="AG82" s="26">
        <v>956.60324117018808</v>
      </c>
      <c r="AH82" s="26">
        <v>930.93215254232723</v>
      </c>
      <c r="AI82" s="26">
        <v>930.76882103903404</v>
      </c>
      <c r="AJ82" s="26">
        <v>944.95189471980518</v>
      </c>
      <c r="AK82" s="26">
        <v>949.64447168549907</v>
      </c>
      <c r="AL82" s="26">
        <v>951.59676064199346</v>
      </c>
      <c r="AM82" s="26">
        <v>964.24313008863874</v>
      </c>
      <c r="AN82" s="26">
        <v>970.96737234721263</v>
      </c>
      <c r="AO82" s="26">
        <v>978.17663786071466</v>
      </c>
      <c r="AP82" s="26">
        <v>979.73596135103617</v>
      </c>
      <c r="AQ82" s="26">
        <v>989.30477564812327</v>
      </c>
      <c r="AR82" s="26">
        <v>1005.3993537235216</v>
      </c>
      <c r="AS82" s="26">
        <v>1021.743541023579</v>
      </c>
      <c r="AT82" s="26">
        <v>1039.7796029318663</v>
      </c>
      <c r="AU82" s="26">
        <v>1059.2160978418956</v>
      </c>
      <c r="AV82" s="26">
        <v>1068.8323605935825</v>
      </c>
      <c r="AW82" s="26">
        <v>1074.0655821670109</v>
      </c>
      <c r="AX82" s="26">
        <v>1073.4354310078277</v>
      </c>
      <c r="AY82" s="26">
        <v>1054.6481870103817</v>
      </c>
      <c r="AZ82" s="26">
        <v>1053.7294428845912</v>
      </c>
      <c r="BA82" s="26">
        <v>1045.5410487786448</v>
      </c>
      <c r="BB82" s="27">
        <v>1016.3585272426238</v>
      </c>
    </row>
    <row r="83" spans="1:54" x14ac:dyDescent="0.35">
      <c r="A83" s="18" t="s">
        <v>7</v>
      </c>
      <c r="B83" s="68" t="s">
        <v>31</v>
      </c>
      <c r="C83" s="19" t="s">
        <v>358</v>
      </c>
      <c r="D83" s="20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1.3269582955754707E-2</v>
      </c>
      <c r="U83" s="21">
        <v>3.2529439363925584E-2</v>
      </c>
      <c r="V83" s="21">
        <v>6.1024761864225681E-2</v>
      </c>
      <c r="W83" s="21">
        <v>0.11688961791404982</v>
      </c>
      <c r="X83" s="21">
        <v>0.28966469747378665</v>
      </c>
      <c r="Y83" s="21">
        <v>0.3789220011127406</v>
      </c>
      <c r="Z83" s="21">
        <v>0.4052447578342066</v>
      </c>
      <c r="AA83" s="21">
        <v>0.42742289831586888</v>
      </c>
      <c r="AB83" s="21">
        <v>0.4438452791995891</v>
      </c>
      <c r="AC83" s="21">
        <v>0.45395593021407293</v>
      </c>
      <c r="AD83" s="21">
        <v>0.45766265755174779</v>
      </c>
      <c r="AE83" s="21">
        <v>0.45629554130519362</v>
      </c>
      <c r="AF83" s="21">
        <v>0.45343752277061727</v>
      </c>
      <c r="AG83" s="21">
        <v>0.56851836393469579</v>
      </c>
      <c r="AH83" s="21">
        <v>5.652367350243523</v>
      </c>
      <c r="AI83" s="21">
        <v>21.941996256962966</v>
      </c>
      <c r="AJ83" s="21">
        <v>52.223724371849428</v>
      </c>
      <c r="AK83" s="21">
        <v>99.417105176931187</v>
      </c>
      <c r="AL83" s="21">
        <v>165.69030322073525</v>
      </c>
      <c r="AM83" s="21">
        <v>253.10551927743569</v>
      </c>
      <c r="AN83" s="21">
        <v>362.57970658820756</v>
      </c>
      <c r="AO83" s="21">
        <v>495.7381693567919</v>
      </c>
      <c r="AP83" s="21">
        <v>650.06278609027629</v>
      </c>
      <c r="AQ83" s="21">
        <v>826.48598225051023</v>
      </c>
      <c r="AR83" s="21">
        <v>1026.1126872080276</v>
      </c>
      <c r="AS83" s="21">
        <v>1250.264357965312</v>
      </c>
      <c r="AT83" s="21">
        <v>1498.7195736623048</v>
      </c>
      <c r="AU83" s="21">
        <v>1768.8053636986756</v>
      </c>
      <c r="AV83" s="21">
        <v>2062.5691239958264</v>
      </c>
      <c r="AW83" s="21">
        <v>2378.52403176095</v>
      </c>
      <c r="AX83" s="21">
        <v>2714.65407444926</v>
      </c>
      <c r="AY83" s="21">
        <v>3076.8977651129612</v>
      </c>
      <c r="AZ83" s="21">
        <v>3453.955286755147</v>
      </c>
      <c r="BA83" s="21">
        <v>3895.7381518316979</v>
      </c>
      <c r="BB83" s="22">
        <v>4311.4330593432132</v>
      </c>
    </row>
    <row r="84" spans="1:54" x14ac:dyDescent="0.35">
      <c r="A84" s="38" t="s">
        <v>359</v>
      </c>
      <c r="B84" s="70"/>
      <c r="C84" s="39" t="s">
        <v>360</v>
      </c>
      <c r="D84" s="40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2.1065050079580611E-2</v>
      </c>
      <c r="U84" s="41">
        <v>4.2109698711525922E-2</v>
      </c>
      <c r="V84" s="41">
        <v>0.12584473425429091</v>
      </c>
      <c r="W84" s="41">
        <v>0.20941793962526128</v>
      </c>
      <c r="X84" s="41">
        <v>0.33565058923743429</v>
      </c>
      <c r="Y84" s="41">
        <v>0.56447557367271473</v>
      </c>
      <c r="Z84" s="41">
        <v>0.94771178183770943</v>
      </c>
      <c r="AA84" s="41">
        <v>1.4257429298292723</v>
      </c>
      <c r="AB84" s="41">
        <v>2.2154510316978784</v>
      </c>
      <c r="AC84" s="41">
        <v>3.2978801903936779</v>
      </c>
      <c r="AD84" s="41">
        <v>5.1145946445467105</v>
      </c>
      <c r="AE84" s="41">
        <v>7.5320262548887014</v>
      </c>
      <c r="AF84" s="41">
        <v>10.730452599286803</v>
      </c>
      <c r="AG84" s="41">
        <v>15.082324893254608</v>
      </c>
      <c r="AH84" s="41">
        <v>20.783222013707672</v>
      </c>
      <c r="AI84" s="41">
        <v>28.300798248683172</v>
      </c>
      <c r="AJ84" s="41">
        <v>38.408872162358811</v>
      </c>
      <c r="AK84" s="41">
        <v>51.800880028088571</v>
      </c>
      <c r="AL84" s="41">
        <v>70.237937508940888</v>
      </c>
      <c r="AM84" s="41">
        <v>93.373324543353405</v>
      </c>
      <c r="AN84" s="41">
        <v>123.08209421761561</v>
      </c>
      <c r="AO84" s="41">
        <v>162.50916298880813</v>
      </c>
      <c r="AP84" s="41">
        <v>213.46637667188645</v>
      </c>
      <c r="AQ84" s="41">
        <v>279.92430922124117</v>
      </c>
      <c r="AR84" s="41">
        <v>365.02894769834359</v>
      </c>
      <c r="AS84" s="41">
        <v>472.97599812868555</v>
      </c>
      <c r="AT84" s="41">
        <v>607.3876457234785</v>
      </c>
      <c r="AU84" s="41">
        <v>775.49211379123062</v>
      </c>
      <c r="AV84" s="41">
        <v>985.12156820604685</v>
      </c>
      <c r="AW84" s="41">
        <v>1243.6604433018465</v>
      </c>
      <c r="AX84" s="41">
        <v>1559.6662132790952</v>
      </c>
      <c r="AY84" s="41">
        <v>1940.6515475740573</v>
      </c>
      <c r="AZ84" s="41">
        <v>2395.0632908974335</v>
      </c>
      <c r="BA84" s="41">
        <v>2924.5588309386007</v>
      </c>
      <c r="BB84" s="42">
        <v>3546.0603022348973</v>
      </c>
    </row>
    <row r="85" spans="1:54" x14ac:dyDescent="0.35">
      <c r="A85" s="43" t="s">
        <v>361</v>
      </c>
      <c r="B85" s="71"/>
      <c r="C85" s="44" t="s">
        <v>362</v>
      </c>
      <c r="D85" s="45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0.39357267296732118</v>
      </c>
      <c r="U85" s="46">
        <v>0.88722916455031042</v>
      </c>
      <c r="V85" s="46">
        <v>1.4978309695618235</v>
      </c>
      <c r="W85" s="46">
        <v>2.2742764014855776</v>
      </c>
      <c r="X85" s="46">
        <v>3.594871686101643</v>
      </c>
      <c r="Y85" s="46">
        <v>3.9277109615616608</v>
      </c>
      <c r="Z85" s="46">
        <v>3.9731821797107494</v>
      </c>
      <c r="AA85" s="46">
        <v>3.9629112214478632</v>
      </c>
      <c r="AB85" s="46">
        <v>3.860442799900313</v>
      </c>
      <c r="AC85" s="46">
        <v>3.6943802226688427</v>
      </c>
      <c r="AD85" s="46">
        <v>3.5014523086493337</v>
      </c>
      <c r="AE85" s="46">
        <v>3.2197538247975923</v>
      </c>
      <c r="AF85" s="46">
        <v>2.9014155001503341</v>
      </c>
      <c r="AG85" s="46">
        <v>2.847504268959657</v>
      </c>
      <c r="AH85" s="46">
        <v>9.25654834683756</v>
      </c>
      <c r="AI85" s="46">
        <v>26.830344471357527</v>
      </c>
      <c r="AJ85" s="46">
        <v>54.614059270531001</v>
      </c>
      <c r="AK85" s="46">
        <v>92.224875156548009</v>
      </c>
      <c r="AL85" s="46">
        <v>137.51230711703766</v>
      </c>
      <c r="AM85" s="46">
        <v>188.93115756696349</v>
      </c>
      <c r="AN85" s="46">
        <v>244.05831252053292</v>
      </c>
      <c r="AO85" s="46">
        <v>300.77020461848798</v>
      </c>
      <c r="AP85" s="46">
        <v>356.77575169218727</v>
      </c>
      <c r="AQ85" s="46">
        <v>409.47288399645748</v>
      </c>
      <c r="AR85" s="46">
        <v>459.32676593080583</v>
      </c>
      <c r="AS85" s="46">
        <v>505.92556409122841</v>
      </c>
      <c r="AT85" s="46">
        <v>548.75200130921894</v>
      </c>
      <c r="AU85" s="46">
        <v>587.39827859273703</v>
      </c>
      <c r="AV85" s="46">
        <v>620.63677133663009</v>
      </c>
      <c r="AW85" s="46">
        <v>650.09376067067251</v>
      </c>
      <c r="AX85" s="46">
        <v>675.83524507483355</v>
      </c>
      <c r="AY85" s="46">
        <v>698.3135713081125</v>
      </c>
      <c r="AZ85" s="46">
        <v>717.47953863187308</v>
      </c>
      <c r="BA85" s="46">
        <v>733.86148820871369</v>
      </c>
      <c r="BB85" s="47">
        <v>748.68650931707828</v>
      </c>
    </row>
  </sheetData>
  <autoFilter ref="A1:BB85" xr:uid="{9583DD41-EF41-4737-8BB5-0CB9C5ADBA1A}"/>
  <pageMargins left="0.39370078740157483" right="0.39370078740157483" top="0.74803149606299213" bottom="0.39370078740157483" header="0.31496062992125984" footer="0.31496062992125984"/>
  <pageSetup paperSize="9" scale="2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86C176-EEF2-4EBE-8F46-A6692AA1078D}">
          <x14:formula1>
            <xm:f>Calculations!$A$55:$A$75</xm:f>
          </x14:formula1>
          <xm:sqref>B2:B85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8CD-B44E-4F6D-864F-4BF802E25EB7}">
  <sheetPr>
    <pageSetUpPr fitToPage="1"/>
  </sheetPr>
  <dimension ref="A1:BA85"/>
  <sheetViews>
    <sheetView showGridLines="0" workbookViewId="0">
      <pane xSplit="2" ySplit="1" topLeftCell="C56" activePane="bottomRight" state="frozen"/>
      <selection activeCell="C2" sqref="C2"/>
      <selection pane="topRight" activeCell="C2" sqref="C2"/>
      <selection pane="bottomLeft" activeCell="C2" sqref="C2"/>
      <selection pane="bottomRight" activeCell="A59" sqref="A59"/>
    </sheetView>
  </sheetViews>
  <sheetFormatPr defaultColWidth="9.1328125" defaultRowHeight="10.5" x14ac:dyDescent="0.35"/>
  <cols>
    <col min="1" max="1" width="35.73046875" style="12" customWidth="1"/>
    <col min="2" max="2" width="7.73046875" style="12" customWidth="1"/>
    <col min="3" max="53" width="11.73046875" style="12" customWidth="1"/>
    <col min="54" max="16384" width="9.1328125" style="12"/>
  </cols>
  <sheetData>
    <row r="1" spans="1:53" x14ac:dyDescent="0.35">
      <c r="A1" s="7" t="s">
        <v>394</v>
      </c>
      <c r="B1" s="8" t="s">
        <v>213</v>
      </c>
      <c r="C1" s="9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  <c r="Q1" s="10">
        <v>2014</v>
      </c>
      <c r="R1" s="10">
        <v>2015</v>
      </c>
      <c r="S1" s="10">
        <v>2016</v>
      </c>
      <c r="T1" s="10">
        <v>2017</v>
      </c>
      <c r="U1" s="10">
        <v>2018</v>
      </c>
      <c r="V1" s="10">
        <v>2019</v>
      </c>
      <c r="W1" s="10">
        <v>2020</v>
      </c>
      <c r="X1" s="10">
        <v>2021</v>
      </c>
      <c r="Y1" s="10">
        <v>2022</v>
      </c>
      <c r="Z1" s="10">
        <v>2023</v>
      </c>
      <c r="AA1" s="10">
        <v>2024</v>
      </c>
      <c r="AB1" s="10">
        <v>2025</v>
      </c>
      <c r="AC1" s="10">
        <v>2026</v>
      </c>
      <c r="AD1" s="10">
        <v>2027</v>
      </c>
      <c r="AE1" s="10">
        <v>2028</v>
      </c>
      <c r="AF1" s="10">
        <v>2029</v>
      </c>
      <c r="AG1" s="10">
        <v>2030</v>
      </c>
      <c r="AH1" s="10">
        <v>2031</v>
      </c>
      <c r="AI1" s="10">
        <v>2032</v>
      </c>
      <c r="AJ1" s="10">
        <v>2033</v>
      </c>
      <c r="AK1" s="10">
        <v>2034</v>
      </c>
      <c r="AL1" s="10">
        <v>2035</v>
      </c>
      <c r="AM1" s="10">
        <v>2036</v>
      </c>
      <c r="AN1" s="10">
        <v>2037</v>
      </c>
      <c r="AO1" s="10">
        <v>2038</v>
      </c>
      <c r="AP1" s="10">
        <v>2039</v>
      </c>
      <c r="AQ1" s="10">
        <v>2040</v>
      </c>
      <c r="AR1" s="10">
        <v>2041</v>
      </c>
      <c r="AS1" s="10">
        <v>2042</v>
      </c>
      <c r="AT1" s="10">
        <v>2043</v>
      </c>
      <c r="AU1" s="10">
        <v>2044</v>
      </c>
      <c r="AV1" s="10">
        <v>2045</v>
      </c>
      <c r="AW1" s="10">
        <v>2046</v>
      </c>
      <c r="AX1" s="10">
        <v>2047</v>
      </c>
      <c r="AY1" s="10">
        <v>2048</v>
      </c>
      <c r="AZ1" s="10">
        <v>2049</v>
      </c>
      <c r="BA1" s="11">
        <v>2050</v>
      </c>
    </row>
    <row r="2" spans="1:53" x14ac:dyDescent="0.35">
      <c r="A2" s="89" t="s">
        <v>214</v>
      </c>
      <c r="B2" s="90" t="s">
        <v>215</v>
      </c>
      <c r="C2" s="91">
        <v>243840.78532530757</v>
      </c>
      <c r="D2" s="92">
        <v>252665.49999999997</v>
      </c>
      <c r="E2" s="92">
        <v>255556.00000000003</v>
      </c>
      <c r="F2" s="92">
        <v>257017.49999999997</v>
      </c>
      <c r="G2" s="92">
        <v>260286.09999999989</v>
      </c>
      <c r="H2" s="92">
        <v>257515.97879048434</v>
      </c>
      <c r="I2" s="92">
        <v>255498.99999999988</v>
      </c>
      <c r="J2" s="92">
        <v>241409.8</v>
      </c>
      <c r="K2" s="92">
        <v>241908.69999999995</v>
      </c>
      <c r="L2" s="92">
        <v>230772.49999999994</v>
      </c>
      <c r="M2" s="92">
        <v>236562.36266360944</v>
      </c>
      <c r="N2" s="92">
        <v>234006.8309926439</v>
      </c>
      <c r="O2" s="92">
        <v>227718.52011082458</v>
      </c>
      <c r="P2" s="92">
        <v>226281.88592719944</v>
      </c>
      <c r="Q2" s="92">
        <v>226139.58154198914</v>
      </c>
      <c r="R2" s="92">
        <v>221202.25470526391</v>
      </c>
      <c r="S2" s="92">
        <v>231654.46766105169</v>
      </c>
      <c r="T2" s="92">
        <v>226238.91355089034</v>
      </c>
      <c r="U2" s="92">
        <v>219091.1396802674</v>
      </c>
      <c r="V2" s="92">
        <v>215774.9775178775</v>
      </c>
      <c r="W2" s="92">
        <v>212413.0687369525</v>
      </c>
      <c r="X2" s="92">
        <v>211144.36940794758</v>
      </c>
      <c r="Y2" s="92">
        <v>201536.83896012758</v>
      </c>
      <c r="Z2" s="92">
        <v>187502.55142785798</v>
      </c>
      <c r="AA2" s="92">
        <v>179986.72854169214</v>
      </c>
      <c r="AB2" s="92">
        <v>179788.94372279843</v>
      </c>
      <c r="AC2" s="92">
        <v>179427.78944565789</v>
      </c>
      <c r="AD2" s="92">
        <v>184135.10096000697</v>
      </c>
      <c r="AE2" s="92">
        <v>183524.22680430932</v>
      </c>
      <c r="AF2" s="92">
        <v>180533.04323500849</v>
      </c>
      <c r="AG2" s="92">
        <v>176661.6797523729</v>
      </c>
      <c r="AH2" s="92">
        <v>177086.84443577653</v>
      </c>
      <c r="AI2" s="92">
        <v>175982.64094177794</v>
      </c>
      <c r="AJ2" s="92">
        <v>164892.60494764172</v>
      </c>
      <c r="AK2" s="92">
        <v>157869.2903880699</v>
      </c>
      <c r="AL2" s="92">
        <v>140388.1692819868</v>
      </c>
      <c r="AM2" s="92">
        <v>138950.60767628692</v>
      </c>
      <c r="AN2" s="92">
        <v>134260.9627934623</v>
      </c>
      <c r="AO2" s="92">
        <v>130212.14663491047</v>
      </c>
      <c r="AP2" s="92">
        <v>131918.87500600261</v>
      </c>
      <c r="AQ2" s="92">
        <v>133592.27230095307</v>
      </c>
      <c r="AR2" s="92">
        <v>127190.34976067528</v>
      </c>
      <c r="AS2" s="92">
        <v>128550.65019852271</v>
      </c>
      <c r="AT2" s="92">
        <v>125482.49767025269</v>
      </c>
      <c r="AU2" s="92">
        <v>126715.09242100613</v>
      </c>
      <c r="AV2" s="92">
        <v>134281.7770477907</v>
      </c>
      <c r="AW2" s="92">
        <v>134259.45863258286</v>
      </c>
      <c r="AX2" s="92">
        <v>130291.69223593127</v>
      </c>
      <c r="AY2" s="92">
        <v>122153.55855099364</v>
      </c>
      <c r="AZ2" s="92">
        <v>114754.50874324363</v>
      </c>
      <c r="BA2" s="93">
        <v>113882.85559025858</v>
      </c>
    </row>
    <row r="3" spans="1:53" x14ac:dyDescent="0.35">
      <c r="A3" s="94" t="s">
        <v>216</v>
      </c>
      <c r="B3" s="95" t="s">
        <v>217</v>
      </c>
      <c r="C3" s="96">
        <v>0</v>
      </c>
      <c r="D3" s="97">
        <v>0</v>
      </c>
      <c r="E3" s="97">
        <v>0</v>
      </c>
      <c r="F3" s="97">
        <v>0</v>
      </c>
      <c r="G3" s="97">
        <v>0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  <c r="S3" s="97">
        <v>0</v>
      </c>
      <c r="T3" s="97">
        <v>0</v>
      </c>
      <c r="U3" s="97">
        <v>0</v>
      </c>
      <c r="V3" s="97">
        <v>0</v>
      </c>
      <c r="W3" s="97">
        <v>0</v>
      </c>
      <c r="X3" s="97">
        <v>0</v>
      </c>
      <c r="Y3" s="97">
        <v>0</v>
      </c>
      <c r="Z3" s="97">
        <v>0</v>
      </c>
      <c r="AA3" s="97">
        <v>0</v>
      </c>
      <c r="AB3" s="97">
        <v>0</v>
      </c>
      <c r="AC3" s="97">
        <v>0</v>
      </c>
      <c r="AD3" s="97">
        <v>0</v>
      </c>
      <c r="AE3" s="97">
        <v>0</v>
      </c>
      <c r="AF3" s="97">
        <v>0</v>
      </c>
      <c r="AG3" s="97">
        <v>0</v>
      </c>
      <c r="AH3" s="97">
        <v>0</v>
      </c>
      <c r="AI3" s="97">
        <v>0</v>
      </c>
      <c r="AJ3" s="97">
        <v>0</v>
      </c>
      <c r="AK3" s="97">
        <v>0</v>
      </c>
      <c r="AL3" s="97">
        <v>0</v>
      </c>
      <c r="AM3" s="97">
        <v>0</v>
      </c>
      <c r="AN3" s="97">
        <v>0</v>
      </c>
      <c r="AO3" s="97">
        <v>0</v>
      </c>
      <c r="AP3" s="97">
        <v>0</v>
      </c>
      <c r="AQ3" s="97">
        <v>0</v>
      </c>
      <c r="AR3" s="97">
        <v>0</v>
      </c>
      <c r="AS3" s="97">
        <v>0</v>
      </c>
      <c r="AT3" s="97">
        <v>0</v>
      </c>
      <c r="AU3" s="97">
        <v>0</v>
      </c>
      <c r="AV3" s="97">
        <v>0</v>
      </c>
      <c r="AW3" s="97">
        <v>0</v>
      </c>
      <c r="AX3" s="97">
        <v>0</v>
      </c>
      <c r="AY3" s="97">
        <v>0</v>
      </c>
      <c r="AZ3" s="97">
        <v>0</v>
      </c>
      <c r="BA3" s="98">
        <v>0</v>
      </c>
    </row>
    <row r="4" spans="1:53" x14ac:dyDescent="0.35">
      <c r="A4" s="99" t="s">
        <v>218</v>
      </c>
      <c r="B4" s="100" t="s">
        <v>219</v>
      </c>
      <c r="C4" s="101">
        <v>0</v>
      </c>
      <c r="D4" s="102">
        <v>0</v>
      </c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  <c r="P4" s="102">
        <v>0</v>
      </c>
      <c r="Q4" s="102">
        <v>0</v>
      </c>
      <c r="R4" s="102">
        <v>0</v>
      </c>
      <c r="S4" s="102">
        <v>0</v>
      </c>
      <c r="T4" s="102">
        <v>0</v>
      </c>
      <c r="U4" s="102">
        <v>0</v>
      </c>
      <c r="V4" s="102">
        <v>0</v>
      </c>
      <c r="W4" s="102">
        <v>0</v>
      </c>
      <c r="X4" s="102">
        <v>0</v>
      </c>
      <c r="Y4" s="102">
        <v>0</v>
      </c>
      <c r="Z4" s="102">
        <v>0</v>
      </c>
      <c r="AA4" s="102">
        <v>0</v>
      </c>
      <c r="AB4" s="102">
        <v>0</v>
      </c>
      <c r="AC4" s="102">
        <v>0</v>
      </c>
      <c r="AD4" s="102">
        <v>0</v>
      </c>
      <c r="AE4" s="102">
        <v>0</v>
      </c>
      <c r="AF4" s="102">
        <v>0</v>
      </c>
      <c r="AG4" s="102">
        <v>0</v>
      </c>
      <c r="AH4" s="102">
        <v>0</v>
      </c>
      <c r="AI4" s="102">
        <v>0</v>
      </c>
      <c r="AJ4" s="102">
        <v>0</v>
      </c>
      <c r="AK4" s="102">
        <v>0</v>
      </c>
      <c r="AL4" s="102">
        <v>0</v>
      </c>
      <c r="AM4" s="102">
        <v>0</v>
      </c>
      <c r="AN4" s="102">
        <v>0</v>
      </c>
      <c r="AO4" s="102">
        <v>0</v>
      </c>
      <c r="AP4" s="102">
        <v>0</v>
      </c>
      <c r="AQ4" s="102">
        <v>0</v>
      </c>
      <c r="AR4" s="102">
        <v>0</v>
      </c>
      <c r="AS4" s="102">
        <v>0</v>
      </c>
      <c r="AT4" s="102">
        <v>0</v>
      </c>
      <c r="AU4" s="102">
        <v>0</v>
      </c>
      <c r="AV4" s="102">
        <v>0</v>
      </c>
      <c r="AW4" s="102">
        <v>0</v>
      </c>
      <c r="AX4" s="102">
        <v>0</v>
      </c>
      <c r="AY4" s="102">
        <v>0</v>
      </c>
      <c r="AZ4" s="102">
        <v>0</v>
      </c>
      <c r="BA4" s="103">
        <v>0</v>
      </c>
    </row>
    <row r="5" spans="1:53" x14ac:dyDescent="0.35">
      <c r="A5" s="104" t="s">
        <v>32</v>
      </c>
      <c r="B5" s="105" t="s">
        <v>220</v>
      </c>
      <c r="C5" s="106">
        <v>0</v>
      </c>
      <c r="D5" s="107">
        <v>0</v>
      </c>
      <c r="E5" s="107">
        <v>0</v>
      </c>
      <c r="F5" s="107">
        <v>0</v>
      </c>
      <c r="G5" s="107">
        <v>0</v>
      </c>
      <c r="H5" s="107">
        <v>0</v>
      </c>
      <c r="I5" s="107">
        <v>0</v>
      </c>
      <c r="J5" s="107">
        <v>0</v>
      </c>
      <c r="K5" s="107">
        <v>0</v>
      </c>
      <c r="L5" s="107">
        <v>0</v>
      </c>
      <c r="M5" s="107">
        <v>0</v>
      </c>
      <c r="N5" s="107">
        <v>0</v>
      </c>
      <c r="O5" s="107">
        <v>0</v>
      </c>
      <c r="P5" s="107">
        <v>0</v>
      </c>
      <c r="Q5" s="107">
        <v>0</v>
      </c>
      <c r="R5" s="107">
        <v>0</v>
      </c>
      <c r="S5" s="107">
        <v>0</v>
      </c>
      <c r="T5" s="107">
        <v>0</v>
      </c>
      <c r="U5" s="107">
        <v>0</v>
      </c>
      <c r="V5" s="107">
        <v>0</v>
      </c>
      <c r="W5" s="107">
        <v>0</v>
      </c>
      <c r="X5" s="107">
        <v>0</v>
      </c>
      <c r="Y5" s="107">
        <v>0</v>
      </c>
      <c r="Z5" s="107">
        <v>0</v>
      </c>
      <c r="AA5" s="107">
        <v>0</v>
      </c>
      <c r="AB5" s="107">
        <v>0</v>
      </c>
      <c r="AC5" s="107">
        <v>0</v>
      </c>
      <c r="AD5" s="107">
        <v>0</v>
      </c>
      <c r="AE5" s="107">
        <v>0</v>
      </c>
      <c r="AF5" s="107">
        <v>0</v>
      </c>
      <c r="AG5" s="107">
        <v>0</v>
      </c>
      <c r="AH5" s="107">
        <v>0</v>
      </c>
      <c r="AI5" s="107">
        <v>0</v>
      </c>
      <c r="AJ5" s="107">
        <v>0</v>
      </c>
      <c r="AK5" s="107">
        <v>0</v>
      </c>
      <c r="AL5" s="107">
        <v>0</v>
      </c>
      <c r="AM5" s="107">
        <v>0</v>
      </c>
      <c r="AN5" s="107">
        <v>0</v>
      </c>
      <c r="AO5" s="107">
        <v>0</v>
      </c>
      <c r="AP5" s="107">
        <v>0</v>
      </c>
      <c r="AQ5" s="107">
        <v>0</v>
      </c>
      <c r="AR5" s="107">
        <v>0</v>
      </c>
      <c r="AS5" s="107">
        <v>0</v>
      </c>
      <c r="AT5" s="107">
        <v>0</v>
      </c>
      <c r="AU5" s="107">
        <v>0</v>
      </c>
      <c r="AV5" s="107">
        <v>0</v>
      </c>
      <c r="AW5" s="107">
        <v>0</v>
      </c>
      <c r="AX5" s="107">
        <v>0</v>
      </c>
      <c r="AY5" s="107">
        <v>0</v>
      </c>
      <c r="AZ5" s="107">
        <v>0</v>
      </c>
      <c r="BA5" s="108">
        <v>0</v>
      </c>
    </row>
    <row r="6" spans="1:53" x14ac:dyDescent="0.35">
      <c r="A6" s="109" t="s">
        <v>82</v>
      </c>
      <c r="B6" s="110" t="s">
        <v>221</v>
      </c>
      <c r="C6" s="111">
        <v>0</v>
      </c>
      <c r="D6" s="112">
        <v>0</v>
      </c>
      <c r="E6" s="112">
        <v>0</v>
      </c>
      <c r="F6" s="112">
        <v>0</v>
      </c>
      <c r="G6" s="112">
        <v>0</v>
      </c>
      <c r="H6" s="112">
        <v>0</v>
      </c>
      <c r="I6" s="112">
        <v>0</v>
      </c>
      <c r="J6" s="112">
        <v>0</v>
      </c>
      <c r="K6" s="112">
        <v>0</v>
      </c>
      <c r="L6" s="112">
        <v>0</v>
      </c>
      <c r="M6" s="112">
        <v>0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2">
        <v>0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0</v>
      </c>
      <c r="AB6" s="112">
        <v>0</v>
      </c>
      <c r="AC6" s="112">
        <v>0</v>
      </c>
      <c r="AD6" s="112">
        <v>0</v>
      </c>
      <c r="AE6" s="112">
        <v>0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0</v>
      </c>
      <c r="AN6" s="112">
        <v>0</v>
      </c>
      <c r="AO6" s="112">
        <v>0</v>
      </c>
      <c r="AP6" s="112">
        <v>0</v>
      </c>
      <c r="AQ6" s="112">
        <v>0</v>
      </c>
      <c r="AR6" s="112">
        <v>0</v>
      </c>
      <c r="AS6" s="112">
        <v>0</v>
      </c>
      <c r="AT6" s="112">
        <v>0</v>
      </c>
      <c r="AU6" s="112">
        <v>0</v>
      </c>
      <c r="AV6" s="112">
        <v>0</v>
      </c>
      <c r="AW6" s="112">
        <v>0</v>
      </c>
      <c r="AX6" s="112">
        <v>0</v>
      </c>
      <c r="AY6" s="112">
        <v>0</v>
      </c>
      <c r="AZ6" s="112">
        <v>0</v>
      </c>
      <c r="BA6" s="113">
        <v>0</v>
      </c>
    </row>
    <row r="7" spans="1:53" x14ac:dyDescent="0.35">
      <c r="A7" s="109" t="s">
        <v>222</v>
      </c>
      <c r="B7" s="110" t="s">
        <v>223</v>
      </c>
      <c r="C7" s="111">
        <v>0</v>
      </c>
      <c r="D7" s="112">
        <v>0</v>
      </c>
      <c r="E7" s="112">
        <v>0</v>
      </c>
      <c r="F7" s="112">
        <v>0</v>
      </c>
      <c r="G7" s="112">
        <v>0</v>
      </c>
      <c r="H7" s="112">
        <v>0</v>
      </c>
      <c r="I7" s="112">
        <v>0</v>
      </c>
      <c r="J7" s="112">
        <v>0</v>
      </c>
      <c r="K7" s="112">
        <v>0</v>
      </c>
      <c r="L7" s="112">
        <v>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W7" s="112">
        <v>0</v>
      </c>
      <c r="X7" s="112">
        <v>0</v>
      </c>
      <c r="Y7" s="112">
        <v>0</v>
      </c>
      <c r="Z7" s="112">
        <v>0</v>
      </c>
      <c r="AA7" s="112">
        <v>0</v>
      </c>
      <c r="AB7" s="112">
        <v>0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H7" s="112">
        <v>0</v>
      </c>
      <c r="AI7" s="112">
        <v>0</v>
      </c>
      <c r="AJ7" s="112">
        <v>0</v>
      </c>
      <c r="AK7" s="112">
        <v>0</v>
      </c>
      <c r="AL7" s="112">
        <v>0</v>
      </c>
      <c r="AM7" s="112">
        <v>0</v>
      </c>
      <c r="AN7" s="112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T7" s="112">
        <v>0</v>
      </c>
      <c r="AU7" s="112">
        <v>0</v>
      </c>
      <c r="AV7" s="112">
        <v>0</v>
      </c>
      <c r="AW7" s="112">
        <v>0</v>
      </c>
      <c r="AX7" s="112">
        <v>0</v>
      </c>
      <c r="AY7" s="112">
        <v>0</v>
      </c>
      <c r="AZ7" s="112">
        <v>0</v>
      </c>
      <c r="BA7" s="113">
        <v>0</v>
      </c>
    </row>
    <row r="8" spans="1:53" x14ac:dyDescent="0.35">
      <c r="A8" s="109" t="s">
        <v>224</v>
      </c>
      <c r="B8" s="110" t="s">
        <v>225</v>
      </c>
      <c r="C8" s="111">
        <v>0</v>
      </c>
      <c r="D8" s="112">
        <v>0</v>
      </c>
      <c r="E8" s="112">
        <v>0</v>
      </c>
      <c r="F8" s="112">
        <v>0</v>
      </c>
      <c r="G8" s="112">
        <v>0</v>
      </c>
      <c r="H8" s="112">
        <v>0</v>
      </c>
      <c r="I8" s="112">
        <v>0</v>
      </c>
      <c r="J8" s="112">
        <v>0</v>
      </c>
      <c r="K8" s="112">
        <v>0</v>
      </c>
      <c r="L8" s="112">
        <v>0</v>
      </c>
      <c r="M8" s="112">
        <v>0</v>
      </c>
      <c r="N8" s="112">
        <v>0</v>
      </c>
      <c r="O8" s="112">
        <v>0</v>
      </c>
      <c r="P8" s="112">
        <v>0</v>
      </c>
      <c r="Q8" s="112">
        <v>0</v>
      </c>
      <c r="R8" s="112">
        <v>0</v>
      </c>
      <c r="S8" s="112">
        <v>0</v>
      </c>
      <c r="T8" s="112">
        <v>0</v>
      </c>
      <c r="U8" s="112">
        <v>0</v>
      </c>
      <c r="V8" s="112">
        <v>0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2">
        <v>0</v>
      </c>
      <c r="AC8" s="112">
        <v>0</v>
      </c>
      <c r="AD8" s="112">
        <v>0</v>
      </c>
      <c r="AE8" s="112">
        <v>0</v>
      </c>
      <c r="AF8" s="112">
        <v>0</v>
      </c>
      <c r="AG8" s="112">
        <v>0</v>
      </c>
      <c r="AH8" s="112">
        <v>0</v>
      </c>
      <c r="AI8" s="112">
        <v>0</v>
      </c>
      <c r="AJ8" s="112">
        <v>0</v>
      </c>
      <c r="AK8" s="112">
        <v>0</v>
      </c>
      <c r="AL8" s="112">
        <v>0</v>
      </c>
      <c r="AM8" s="112">
        <v>0</v>
      </c>
      <c r="AN8" s="112">
        <v>0</v>
      </c>
      <c r="AO8" s="112">
        <v>0</v>
      </c>
      <c r="AP8" s="112">
        <v>0</v>
      </c>
      <c r="AQ8" s="112">
        <v>0</v>
      </c>
      <c r="AR8" s="112">
        <v>0</v>
      </c>
      <c r="AS8" s="112">
        <v>0</v>
      </c>
      <c r="AT8" s="112">
        <v>0</v>
      </c>
      <c r="AU8" s="112">
        <v>0</v>
      </c>
      <c r="AV8" s="112">
        <v>0</v>
      </c>
      <c r="AW8" s="112">
        <v>0</v>
      </c>
      <c r="AX8" s="112">
        <v>0</v>
      </c>
      <c r="AY8" s="112">
        <v>0</v>
      </c>
      <c r="AZ8" s="112">
        <v>0</v>
      </c>
      <c r="BA8" s="113">
        <v>0</v>
      </c>
    </row>
    <row r="9" spans="1:53" x14ac:dyDescent="0.35">
      <c r="A9" s="109" t="s">
        <v>226</v>
      </c>
      <c r="B9" s="110" t="s">
        <v>227</v>
      </c>
      <c r="C9" s="111">
        <v>0</v>
      </c>
      <c r="D9" s="112">
        <v>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2">
        <v>0</v>
      </c>
      <c r="AU9" s="112">
        <v>0</v>
      </c>
      <c r="AV9" s="112">
        <v>0</v>
      </c>
      <c r="AW9" s="112">
        <v>0</v>
      </c>
      <c r="AX9" s="112">
        <v>0</v>
      </c>
      <c r="AY9" s="112">
        <v>0</v>
      </c>
      <c r="AZ9" s="112">
        <v>0</v>
      </c>
      <c r="BA9" s="113">
        <v>0</v>
      </c>
    </row>
    <row r="10" spans="1:53" x14ac:dyDescent="0.35">
      <c r="A10" s="104" t="s">
        <v>228</v>
      </c>
      <c r="B10" s="105" t="s">
        <v>229</v>
      </c>
      <c r="C10" s="106">
        <v>0</v>
      </c>
      <c r="D10" s="107">
        <v>0</v>
      </c>
      <c r="E10" s="107">
        <v>0</v>
      </c>
      <c r="F10" s="107">
        <v>0</v>
      </c>
      <c r="G10" s="107">
        <v>0</v>
      </c>
      <c r="H10" s="107">
        <v>0</v>
      </c>
      <c r="I10" s="107">
        <v>0</v>
      </c>
      <c r="J10" s="107">
        <v>0</v>
      </c>
      <c r="K10" s="107">
        <v>0</v>
      </c>
      <c r="L10" s="107">
        <v>0</v>
      </c>
      <c r="M10" s="107">
        <v>0</v>
      </c>
      <c r="N10" s="107">
        <v>0</v>
      </c>
      <c r="O10" s="107">
        <v>0</v>
      </c>
      <c r="P10" s="107">
        <v>0</v>
      </c>
      <c r="Q10" s="107">
        <v>0</v>
      </c>
      <c r="R10" s="107">
        <v>0</v>
      </c>
      <c r="S10" s="107">
        <v>0</v>
      </c>
      <c r="T10" s="107">
        <v>0</v>
      </c>
      <c r="U10" s="107">
        <v>0</v>
      </c>
      <c r="V10" s="107">
        <v>0</v>
      </c>
      <c r="W10" s="107">
        <v>0</v>
      </c>
      <c r="X10" s="107">
        <v>0</v>
      </c>
      <c r="Y10" s="107">
        <v>0</v>
      </c>
      <c r="Z10" s="107">
        <v>0</v>
      </c>
      <c r="AA10" s="107">
        <v>0</v>
      </c>
      <c r="AB10" s="107">
        <v>0</v>
      </c>
      <c r="AC10" s="107">
        <v>0</v>
      </c>
      <c r="AD10" s="107">
        <v>0</v>
      </c>
      <c r="AE10" s="107">
        <v>0</v>
      </c>
      <c r="AF10" s="107">
        <v>0</v>
      </c>
      <c r="AG10" s="107">
        <v>0</v>
      </c>
      <c r="AH10" s="107">
        <v>0</v>
      </c>
      <c r="AI10" s="107">
        <v>0</v>
      </c>
      <c r="AJ10" s="107">
        <v>0</v>
      </c>
      <c r="AK10" s="107">
        <v>0</v>
      </c>
      <c r="AL10" s="107">
        <v>0</v>
      </c>
      <c r="AM10" s="107">
        <v>0</v>
      </c>
      <c r="AN10" s="107">
        <v>0</v>
      </c>
      <c r="AO10" s="107">
        <v>0</v>
      </c>
      <c r="AP10" s="107">
        <v>0</v>
      </c>
      <c r="AQ10" s="107">
        <v>0</v>
      </c>
      <c r="AR10" s="107">
        <v>0</v>
      </c>
      <c r="AS10" s="107">
        <v>0</v>
      </c>
      <c r="AT10" s="107">
        <v>0</v>
      </c>
      <c r="AU10" s="107">
        <v>0</v>
      </c>
      <c r="AV10" s="107">
        <v>0</v>
      </c>
      <c r="AW10" s="107">
        <v>0</v>
      </c>
      <c r="AX10" s="107">
        <v>0</v>
      </c>
      <c r="AY10" s="107">
        <v>0</v>
      </c>
      <c r="AZ10" s="107">
        <v>0</v>
      </c>
      <c r="BA10" s="108">
        <v>0</v>
      </c>
    </row>
    <row r="11" spans="1:53" x14ac:dyDescent="0.35">
      <c r="A11" s="104" t="s">
        <v>230</v>
      </c>
      <c r="B11" s="105" t="s">
        <v>231</v>
      </c>
      <c r="C11" s="106">
        <v>0</v>
      </c>
      <c r="D11" s="107">
        <v>0</v>
      </c>
      <c r="E11" s="107">
        <v>0</v>
      </c>
      <c r="F11" s="107">
        <v>0</v>
      </c>
      <c r="G11" s="107">
        <v>0</v>
      </c>
      <c r="H11" s="107">
        <v>0</v>
      </c>
      <c r="I11" s="107">
        <v>0</v>
      </c>
      <c r="J11" s="107">
        <v>0</v>
      </c>
      <c r="K11" s="107">
        <v>0</v>
      </c>
      <c r="L11" s="107">
        <v>0</v>
      </c>
      <c r="M11" s="107">
        <v>0</v>
      </c>
      <c r="N11" s="107">
        <v>0</v>
      </c>
      <c r="O11" s="107">
        <v>0</v>
      </c>
      <c r="P11" s="107">
        <v>0</v>
      </c>
      <c r="Q11" s="107">
        <v>0</v>
      </c>
      <c r="R11" s="107">
        <v>0</v>
      </c>
      <c r="S11" s="107">
        <v>0</v>
      </c>
      <c r="T11" s="107">
        <v>0</v>
      </c>
      <c r="U11" s="107">
        <v>0</v>
      </c>
      <c r="V11" s="107">
        <v>0</v>
      </c>
      <c r="W11" s="107">
        <v>0</v>
      </c>
      <c r="X11" s="107">
        <v>0</v>
      </c>
      <c r="Y11" s="107">
        <v>0</v>
      </c>
      <c r="Z11" s="107">
        <v>0</v>
      </c>
      <c r="AA11" s="107">
        <v>0</v>
      </c>
      <c r="AB11" s="107">
        <v>0</v>
      </c>
      <c r="AC11" s="107">
        <v>0</v>
      </c>
      <c r="AD11" s="107">
        <v>0</v>
      </c>
      <c r="AE11" s="107">
        <v>0</v>
      </c>
      <c r="AF11" s="107">
        <v>0</v>
      </c>
      <c r="AG11" s="107">
        <v>0</v>
      </c>
      <c r="AH11" s="107">
        <v>0</v>
      </c>
      <c r="AI11" s="107">
        <v>0</v>
      </c>
      <c r="AJ11" s="107">
        <v>0</v>
      </c>
      <c r="AK11" s="107">
        <v>0</v>
      </c>
      <c r="AL11" s="107">
        <v>0</v>
      </c>
      <c r="AM11" s="107">
        <v>0</v>
      </c>
      <c r="AN11" s="107">
        <v>0</v>
      </c>
      <c r="AO11" s="107">
        <v>0</v>
      </c>
      <c r="AP11" s="107">
        <v>0</v>
      </c>
      <c r="AQ11" s="107">
        <v>0</v>
      </c>
      <c r="AR11" s="107">
        <v>0</v>
      </c>
      <c r="AS11" s="107">
        <v>0</v>
      </c>
      <c r="AT11" s="107">
        <v>0</v>
      </c>
      <c r="AU11" s="107">
        <v>0</v>
      </c>
      <c r="AV11" s="107">
        <v>0</v>
      </c>
      <c r="AW11" s="107">
        <v>0</v>
      </c>
      <c r="AX11" s="107">
        <v>0</v>
      </c>
      <c r="AY11" s="107">
        <v>0</v>
      </c>
      <c r="AZ11" s="107">
        <v>0</v>
      </c>
      <c r="BA11" s="108">
        <v>0</v>
      </c>
    </row>
    <row r="12" spans="1:53" x14ac:dyDescent="0.35">
      <c r="A12" s="109" t="s">
        <v>232</v>
      </c>
      <c r="B12" s="110" t="s">
        <v>233</v>
      </c>
      <c r="C12" s="111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T12" s="112">
        <v>0</v>
      </c>
      <c r="AU12" s="112">
        <v>0</v>
      </c>
      <c r="AV12" s="112">
        <v>0</v>
      </c>
      <c r="AW12" s="112">
        <v>0</v>
      </c>
      <c r="AX12" s="112">
        <v>0</v>
      </c>
      <c r="AY12" s="112">
        <v>0</v>
      </c>
      <c r="AZ12" s="112">
        <v>0</v>
      </c>
      <c r="BA12" s="113">
        <v>0</v>
      </c>
    </row>
    <row r="13" spans="1:53" x14ac:dyDescent="0.35">
      <c r="A13" s="109" t="s">
        <v>234</v>
      </c>
      <c r="B13" s="110" t="s">
        <v>235</v>
      </c>
      <c r="C13" s="111">
        <v>0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T13" s="112">
        <v>0</v>
      </c>
      <c r="AU13" s="112">
        <v>0</v>
      </c>
      <c r="AV13" s="112">
        <v>0</v>
      </c>
      <c r="AW13" s="112">
        <v>0</v>
      </c>
      <c r="AX13" s="112">
        <v>0</v>
      </c>
      <c r="AY13" s="112">
        <v>0</v>
      </c>
      <c r="AZ13" s="112">
        <v>0</v>
      </c>
      <c r="BA13" s="113">
        <v>0</v>
      </c>
    </row>
    <row r="14" spans="1:53" x14ac:dyDescent="0.35">
      <c r="A14" s="104" t="s">
        <v>236</v>
      </c>
      <c r="B14" s="105" t="s">
        <v>237</v>
      </c>
      <c r="C14" s="106">
        <v>0</v>
      </c>
      <c r="D14" s="107">
        <v>0</v>
      </c>
      <c r="E14" s="107">
        <v>0</v>
      </c>
      <c r="F14" s="107">
        <v>0</v>
      </c>
      <c r="G14" s="107">
        <v>0</v>
      </c>
      <c r="H14" s="107">
        <v>0</v>
      </c>
      <c r="I14" s="107">
        <v>0</v>
      </c>
      <c r="J14" s="107">
        <v>0</v>
      </c>
      <c r="K14" s="107">
        <v>0</v>
      </c>
      <c r="L14" s="107">
        <v>0</v>
      </c>
      <c r="M14" s="107">
        <v>0</v>
      </c>
      <c r="N14" s="107">
        <v>0</v>
      </c>
      <c r="O14" s="107">
        <v>0</v>
      </c>
      <c r="P14" s="107">
        <v>0</v>
      </c>
      <c r="Q14" s="107">
        <v>0</v>
      </c>
      <c r="R14" s="107">
        <v>0</v>
      </c>
      <c r="S14" s="107">
        <v>0</v>
      </c>
      <c r="T14" s="107">
        <v>0</v>
      </c>
      <c r="U14" s="107">
        <v>0</v>
      </c>
      <c r="V14" s="107">
        <v>0</v>
      </c>
      <c r="W14" s="107">
        <v>0</v>
      </c>
      <c r="X14" s="107">
        <v>0</v>
      </c>
      <c r="Y14" s="107">
        <v>0</v>
      </c>
      <c r="Z14" s="107">
        <v>0</v>
      </c>
      <c r="AA14" s="107">
        <v>0</v>
      </c>
      <c r="AB14" s="107">
        <v>0</v>
      </c>
      <c r="AC14" s="107">
        <v>0</v>
      </c>
      <c r="AD14" s="107">
        <v>0</v>
      </c>
      <c r="AE14" s="107">
        <v>0</v>
      </c>
      <c r="AF14" s="107">
        <v>0</v>
      </c>
      <c r="AG14" s="107">
        <v>0</v>
      </c>
      <c r="AH14" s="107">
        <v>0</v>
      </c>
      <c r="AI14" s="107">
        <v>0</v>
      </c>
      <c r="AJ14" s="107">
        <v>0</v>
      </c>
      <c r="AK14" s="107">
        <v>0</v>
      </c>
      <c r="AL14" s="107">
        <v>0</v>
      </c>
      <c r="AM14" s="107">
        <v>0</v>
      </c>
      <c r="AN14" s="107">
        <v>0</v>
      </c>
      <c r="AO14" s="107">
        <v>0</v>
      </c>
      <c r="AP14" s="107">
        <v>0</v>
      </c>
      <c r="AQ14" s="107">
        <v>0</v>
      </c>
      <c r="AR14" s="107">
        <v>0</v>
      </c>
      <c r="AS14" s="107">
        <v>0</v>
      </c>
      <c r="AT14" s="107">
        <v>0</v>
      </c>
      <c r="AU14" s="107">
        <v>0</v>
      </c>
      <c r="AV14" s="107">
        <v>0</v>
      </c>
      <c r="AW14" s="107">
        <v>0</v>
      </c>
      <c r="AX14" s="107">
        <v>0</v>
      </c>
      <c r="AY14" s="107">
        <v>0</v>
      </c>
      <c r="AZ14" s="107">
        <v>0</v>
      </c>
      <c r="BA14" s="108">
        <v>0</v>
      </c>
    </row>
    <row r="15" spans="1:53" x14ac:dyDescent="0.35">
      <c r="A15" s="99" t="s">
        <v>238</v>
      </c>
      <c r="B15" s="100" t="s">
        <v>239</v>
      </c>
      <c r="C15" s="101">
        <v>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0</v>
      </c>
      <c r="AM15" s="102">
        <v>0</v>
      </c>
      <c r="AN15" s="102">
        <v>0</v>
      </c>
      <c r="AO15" s="102">
        <v>0</v>
      </c>
      <c r="AP15" s="102">
        <v>0</v>
      </c>
      <c r="AQ15" s="102">
        <v>0</v>
      </c>
      <c r="AR15" s="102">
        <v>0</v>
      </c>
      <c r="AS15" s="102">
        <v>0</v>
      </c>
      <c r="AT15" s="102">
        <v>0</v>
      </c>
      <c r="AU15" s="102">
        <v>0</v>
      </c>
      <c r="AV15" s="102">
        <v>0</v>
      </c>
      <c r="AW15" s="102">
        <v>0</v>
      </c>
      <c r="AX15" s="102">
        <v>0</v>
      </c>
      <c r="AY15" s="102">
        <v>0</v>
      </c>
      <c r="AZ15" s="102">
        <v>0</v>
      </c>
      <c r="BA15" s="103">
        <v>0</v>
      </c>
    </row>
    <row r="16" spans="1:53" x14ac:dyDescent="0.35">
      <c r="A16" s="104" t="s">
        <v>240</v>
      </c>
      <c r="B16" s="105" t="s">
        <v>241</v>
      </c>
      <c r="C16" s="106">
        <v>0</v>
      </c>
      <c r="D16" s="107">
        <v>0</v>
      </c>
      <c r="E16" s="107">
        <v>0</v>
      </c>
      <c r="F16" s="107">
        <v>0</v>
      </c>
      <c r="G16" s="107">
        <v>0</v>
      </c>
      <c r="H16" s="107">
        <v>0</v>
      </c>
      <c r="I16" s="107">
        <v>0</v>
      </c>
      <c r="J16" s="107">
        <v>0</v>
      </c>
      <c r="K16" s="107">
        <v>0</v>
      </c>
      <c r="L16" s="107">
        <v>0</v>
      </c>
      <c r="M16" s="107">
        <v>0</v>
      </c>
      <c r="N16" s="107">
        <v>0</v>
      </c>
      <c r="O16" s="107">
        <v>0</v>
      </c>
      <c r="P16" s="107">
        <v>0</v>
      </c>
      <c r="Q16" s="107">
        <v>0</v>
      </c>
      <c r="R16" s="107">
        <v>0</v>
      </c>
      <c r="S16" s="107">
        <v>0</v>
      </c>
      <c r="T16" s="107">
        <v>0</v>
      </c>
      <c r="U16" s="107">
        <v>0</v>
      </c>
      <c r="V16" s="107">
        <v>0</v>
      </c>
      <c r="W16" s="107">
        <v>0</v>
      </c>
      <c r="X16" s="107">
        <v>0</v>
      </c>
      <c r="Y16" s="107">
        <v>0</v>
      </c>
      <c r="Z16" s="107">
        <v>0</v>
      </c>
      <c r="AA16" s="107">
        <v>0</v>
      </c>
      <c r="AB16" s="107">
        <v>0</v>
      </c>
      <c r="AC16" s="107">
        <v>0</v>
      </c>
      <c r="AD16" s="107">
        <v>0</v>
      </c>
      <c r="AE16" s="107">
        <v>0</v>
      </c>
      <c r="AF16" s="107">
        <v>0</v>
      </c>
      <c r="AG16" s="107">
        <v>0</v>
      </c>
      <c r="AH16" s="107">
        <v>0</v>
      </c>
      <c r="AI16" s="107">
        <v>0</v>
      </c>
      <c r="AJ16" s="107">
        <v>0</v>
      </c>
      <c r="AK16" s="107">
        <v>0</v>
      </c>
      <c r="AL16" s="107">
        <v>0</v>
      </c>
      <c r="AM16" s="107">
        <v>0</v>
      </c>
      <c r="AN16" s="107">
        <v>0</v>
      </c>
      <c r="AO16" s="107">
        <v>0</v>
      </c>
      <c r="AP16" s="107">
        <v>0</v>
      </c>
      <c r="AQ16" s="107">
        <v>0</v>
      </c>
      <c r="AR16" s="107">
        <v>0</v>
      </c>
      <c r="AS16" s="107">
        <v>0</v>
      </c>
      <c r="AT16" s="107">
        <v>0</v>
      </c>
      <c r="AU16" s="107">
        <v>0</v>
      </c>
      <c r="AV16" s="107">
        <v>0</v>
      </c>
      <c r="AW16" s="107">
        <v>0</v>
      </c>
      <c r="AX16" s="107">
        <v>0</v>
      </c>
      <c r="AY16" s="107">
        <v>0</v>
      </c>
      <c r="AZ16" s="107">
        <v>0</v>
      </c>
      <c r="BA16" s="108">
        <v>0</v>
      </c>
    </row>
    <row r="17" spans="1:53" x14ac:dyDescent="0.35">
      <c r="A17" s="104" t="s">
        <v>157</v>
      </c>
      <c r="B17" s="105" t="s">
        <v>242</v>
      </c>
      <c r="C17" s="106">
        <v>0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>
        <v>0</v>
      </c>
      <c r="K17" s="107">
        <v>0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7">
        <v>0</v>
      </c>
      <c r="S17" s="107">
        <v>0</v>
      </c>
      <c r="T17" s="107">
        <v>0</v>
      </c>
      <c r="U17" s="107">
        <v>0</v>
      </c>
      <c r="V17" s="107">
        <v>0</v>
      </c>
      <c r="W17" s="107">
        <v>0</v>
      </c>
      <c r="X17" s="107">
        <v>0</v>
      </c>
      <c r="Y17" s="107">
        <v>0</v>
      </c>
      <c r="Z17" s="107">
        <v>0</v>
      </c>
      <c r="AA17" s="107">
        <v>0</v>
      </c>
      <c r="AB17" s="107">
        <v>0</v>
      </c>
      <c r="AC17" s="107">
        <v>0</v>
      </c>
      <c r="AD17" s="107">
        <v>0</v>
      </c>
      <c r="AE17" s="107">
        <v>0</v>
      </c>
      <c r="AF17" s="107">
        <v>0</v>
      </c>
      <c r="AG17" s="107">
        <v>0</v>
      </c>
      <c r="AH17" s="107">
        <v>0</v>
      </c>
      <c r="AI17" s="107">
        <v>0</v>
      </c>
      <c r="AJ17" s="107">
        <v>0</v>
      </c>
      <c r="AK17" s="107">
        <v>0</v>
      </c>
      <c r="AL17" s="107">
        <v>0</v>
      </c>
      <c r="AM17" s="107">
        <v>0</v>
      </c>
      <c r="AN17" s="107">
        <v>0</v>
      </c>
      <c r="AO17" s="107">
        <v>0</v>
      </c>
      <c r="AP17" s="107">
        <v>0</v>
      </c>
      <c r="AQ17" s="107">
        <v>0</v>
      </c>
      <c r="AR17" s="107">
        <v>0</v>
      </c>
      <c r="AS17" s="107">
        <v>0</v>
      </c>
      <c r="AT17" s="107">
        <v>0</v>
      </c>
      <c r="AU17" s="107">
        <v>0</v>
      </c>
      <c r="AV17" s="107">
        <v>0</v>
      </c>
      <c r="AW17" s="107">
        <v>0</v>
      </c>
      <c r="AX17" s="107">
        <v>0</v>
      </c>
      <c r="AY17" s="107">
        <v>0</v>
      </c>
      <c r="AZ17" s="107">
        <v>0</v>
      </c>
      <c r="BA17" s="108">
        <v>0</v>
      </c>
    </row>
    <row r="18" spans="1:53" x14ac:dyDescent="0.35">
      <c r="A18" s="104" t="s">
        <v>243</v>
      </c>
      <c r="B18" s="105" t="s">
        <v>244</v>
      </c>
      <c r="C18" s="106">
        <v>0</v>
      </c>
      <c r="D18" s="107">
        <v>0</v>
      </c>
      <c r="E18" s="107">
        <v>0</v>
      </c>
      <c r="F18" s="107">
        <v>0</v>
      </c>
      <c r="G18" s="107">
        <v>0</v>
      </c>
      <c r="H18" s="107">
        <v>0</v>
      </c>
      <c r="I18" s="107">
        <v>0</v>
      </c>
      <c r="J18" s="107">
        <v>0</v>
      </c>
      <c r="K18" s="107">
        <v>0</v>
      </c>
      <c r="L18" s="107">
        <v>0</v>
      </c>
      <c r="M18" s="107">
        <v>0</v>
      </c>
      <c r="N18" s="107">
        <v>0</v>
      </c>
      <c r="O18" s="107">
        <v>0</v>
      </c>
      <c r="P18" s="107">
        <v>0</v>
      </c>
      <c r="Q18" s="107">
        <v>0</v>
      </c>
      <c r="R18" s="107">
        <v>0</v>
      </c>
      <c r="S18" s="107">
        <v>0</v>
      </c>
      <c r="T18" s="107">
        <v>0</v>
      </c>
      <c r="U18" s="107">
        <v>0</v>
      </c>
      <c r="V18" s="107">
        <v>0</v>
      </c>
      <c r="W18" s="107">
        <v>0</v>
      </c>
      <c r="X18" s="107">
        <v>0</v>
      </c>
      <c r="Y18" s="107">
        <v>0</v>
      </c>
      <c r="Z18" s="107">
        <v>0</v>
      </c>
      <c r="AA18" s="107">
        <v>0</v>
      </c>
      <c r="AB18" s="107">
        <v>0</v>
      </c>
      <c r="AC18" s="107">
        <v>0</v>
      </c>
      <c r="AD18" s="107">
        <v>0</v>
      </c>
      <c r="AE18" s="107">
        <v>0</v>
      </c>
      <c r="AF18" s="107">
        <v>0</v>
      </c>
      <c r="AG18" s="107">
        <v>0</v>
      </c>
      <c r="AH18" s="107">
        <v>0</v>
      </c>
      <c r="AI18" s="107">
        <v>0</v>
      </c>
      <c r="AJ18" s="107">
        <v>0</v>
      </c>
      <c r="AK18" s="107">
        <v>0</v>
      </c>
      <c r="AL18" s="107">
        <v>0</v>
      </c>
      <c r="AM18" s="107">
        <v>0</v>
      </c>
      <c r="AN18" s="107">
        <v>0</v>
      </c>
      <c r="AO18" s="107">
        <v>0</v>
      </c>
      <c r="AP18" s="107">
        <v>0</v>
      </c>
      <c r="AQ18" s="107">
        <v>0</v>
      </c>
      <c r="AR18" s="107">
        <v>0</v>
      </c>
      <c r="AS18" s="107">
        <v>0</v>
      </c>
      <c r="AT18" s="107">
        <v>0</v>
      </c>
      <c r="AU18" s="107">
        <v>0</v>
      </c>
      <c r="AV18" s="107">
        <v>0</v>
      </c>
      <c r="AW18" s="107">
        <v>0</v>
      </c>
      <c r="AX18" s="107">
        <v>0</v>
      </c>
      <c r="AY18" s="107">
        <v>0</v>
      </c>
      <c r="AZ18" s="107">
        <v>0</v>
      </c>
      <c r="BA18" s="108">
        <v>0</v>
      </c>
    </row>
    <row r="19" spans="1:53" x14ac:dyDescent="0.35">
      <c r="A19" s="104" t="s">
        <v>245</v>
      </c>
      <c r="B19" s="105" t="s">
        <v>246</v>
      </c>
      <c r="C19" s="106">
        <v>0</v>
      </c>
      <c r="D19" s="107">
        <v>0</v>
      </c>
      <c r="E19" s="107">
        <v>0</v>
      </c>
      <c r="F19" s="107">
        <v>0</v>
      </c>
      <c r="G19" s="107">
        <v>0</v>
      </c>
      <c r="H19" s="107">
        <v>0</v>
      </c>
      <c r="I19" s="107">
        <v>0</v>
      </c>
      <c r="J19" s="107">
        <v>0</v>
      </c>
      <c r="K19" s="107">
        <v>0</v>
      </c>
      <c r="L19" s="107">
        <v>0</v>
      </c>
      <c r="M19" s="107">
        <v>0</v>
      </c>
      <c r="N19" s="107">
        <v>0</v>
      </c>
      <c r="O19" s="107">
        <v>0</v>
      </c>
      <c r="P19" s="107">
        <v>0</v>
      </c>
      <c r="Q19" s="107">
        <v>0</v>
      </c>
      <c r="R19" s="107">
        <v>0</v>
      </c>
      <c r="S19" s="107">
        <v>0</v>
      </c>
      <c r="T19" s="107">
        <v>0</v>
      </c>
      <c r="U19" s="107">
        <v>0</v>
      </c>
      <c r="V19" s="107">
        <v>0</v>
      </c>
      <c r="W19" s="107">
        <v>0</v>
      </c>
      <c r="X19" s="107">
        <v>0</v>
      </c>
      <c r="Y19" s="107">
        <v>0</v>
      </c>
      <c r="Z19" s="107">
        <v>0</v>
      </c>
      <c r="AA19" s="107">
        <v>0</v>
      </c>
      <c r="AB19" s="107">
        <v>0</v>
      </c>
      <c r="AC19" s="107">
        <v>0</v>
      </c>
      <c r="AD19" s="107">
        <v>0</v>
      </c>
      <c r="AE19" s="107">
        <v>0</v>
      </c>
      <c r="AF19" s="107">
        <v>0</v>
      </c>
      <c r="AG19" s="107">
        <v>0</v>
      </c>
      <c r="AH19" s="107">
        <v>0</v>
      </c>
      <c r="AI19" s="107">
        <v>0</v>
      </c>
      <c r="AJ19" s="107">
        <v>0</v>
      </c>
      <c r="AK19" s="107">
        <v>0</v>
      </c>
      <c r="AL19" s="107">
        <v>0</v>
      </c>
      <c r="AM19" s="107">
        <v>0</v>
      </c>
      <c r="AN19" s="107">
        <v>0</v>
      </c>
      <c r="AO19" s="107">
        <v>0</v>
      </c>
      <c r="AP19" s="107">
        <v>0</v>
      </c>
      <c r="AQ19" s="107">
        <v>0</v>
      </c>
      <c r="AR19" s="107">
        <v>0</v>
      </c>
      <c r="AS19" s="107">
        <v>0</v>
      </c>
      <c r="AT19" s="107">
        <v>0</v>
      </c>
      <c r="AU19" s="107">
        <v>0</v>
      </c>
      <c r="AV19" s="107">
        <v>0</v>
      </c>
      <c r="AW19" s="107">
        <v>0</v>
      </c>
      <c r="AX19" s="107">
        <v>0</v>
      </c>
      <c r="AY19" s="107">
        <v>0</v>
      </c>
      <c r="AZ19" s="107">
        <v>0</v>
      </c>
      <c r="BA19" s="108">
        <v>0</v>
      </c>
    </row>
    <row r="20" spans="1:53" x14ac:dyDescent="0.35">
      <c r="A20" s="99" t="s">
        <v>247</v>
      </c>
      <c r="B20" s="100" t="s">
        <v>248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0</v>
      </c>
      <c r="V20" s="102">
        <v>0</v>
      </c>
      <c r="W20" s="102">
        <v>0</v>
      </c>
      <c r="X20" s="102">
        <v>0</v>
      </c>
      <c r="Y20" s="102">
        <v>0</v>
      </c>
      <c r="Z20" s="102">
        <v>0</v>
      </c>
      <c r="AA20" s="102">
        <v>0</v>
      </c>
      <c r="AB20" s="102">
        <v>0</v>
      </c>
      <c r="AC20" s="102">
        <v>0</v>
      </c>
      <c r="AD20" s="102">
        <v>0</v>
      </c>
      <c r="AE20" s="102">
        <v>0</v>
      </c>
      <c r="AF20" s="102">
        <v>0</v>
      </c>
      <c r="AG20" s="102">
        <v>0</v>
      </c>
      <c r="AH20" s="102">
        <v>0</v>
      </c>
      <c r="AI20" s="102">
        <v>0</v>
      </c>
      <c r="AJ20" s="102">
        <v>0</v>
      </c>
      <c r="AK20" s="102">
        <v>0</v>
      </c>
      <c r="AL20" s="102">
        <v>0</v>
      </c>
      <c r="AM20" s="102">
        <v>0</v>
      </c>
      <c r="AN20" s="102">
        <v>0</v>
      </c>
      <c r="AO20" s="102">
        <v>0</v>
      </c>
      <c r="AP20" s="102">
        <v>0</v>
      </c>
      <c r="AQ20" s="102">
        <v>0</v>
      </c>
      <c r="AR20" s="102">
        <v>0</v>
      </c>
      <c r="AS20" s="102">
        <v>0</v>
      </c>
      <c r="AT20" s="102">
        <v>0</v>
      </c>
      <c r="AU20" s="102">
        <v>0</v>
      </c>
      <c r="AV20" s="102">
        <v>0</v>
      </c>
      <c r="AW20" s="102">
        <v>0</v>
      </c>
      <c r="AX20" s="102">
        <v>0</v>
      </c>
      <c r="AY20" s="102">
        <v>0</v>
      </c>
      <c r="AZ20" s="102">
        <v>0</v>
      </c>
      <c r="BA20" s="103">
        <v>0</v>
      </c>
    </row>
    <row r="21" spans="1:53" x14ac:dyDescent="0.35">
      <c r="A21" s="94" t="s">
        <v>249</v>
      </c>
      <c r="B21" s="95" t="s">
        <v>250</v>
      </c>
      <c r="C21" s="96">
        <v>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7">
        <v>0</v>
      </c>
      <c r="W21" s="97">
        <v>0</v>
      </c>
      <c r="X21" s="97">
        <v>0</v>
      </c>
      <c r="Y21" s="97">
        <v>0</v>
      </c>
      <c r="Z21" s="97">
        <v>0</v>
      </c>
      <c r="AA21" s="97">
        <v>0</v>
      </c>
      <c r="AB21" s="97">
        <v>0</v>
      </c>
      <c r="AC21" s="97">
        <v>0</v>
      </c>
      <c r="AD21" s="97">
        <v>0</v>
      </c>
      <c r="AE21" s="97">
        <v>0</v>
      </c>
      <c r="AF21" s="97">
        <v>0</v>
      </c>
      <c r="AG21" s="97">
        <v>0</v>
      </c>
      <c r="AH21" s="97">
        <v>0</v>
      </c>
      <c r="AI21" s="97">
        <v>0</v>
      </c>
      <c r="AJ21" s="97">
        <v>0</v>
      </c>
      <c r="AK21" s="97">
        <v>0</v>
      </c>
      <c r="AL21" s="97">
        <v>0</v>
      </c>
      <c r="AM21" s="97">
        <v>0</v>
      </c>
      <c r="AN21" s="97">
        <v>0</v>
      </c>
      <c r="AO21" s="97">
        <v>0</v>
      </c>
      <c r="AP21" s="97">
        <v>0</v>
      </c>
      <c r="AQ21" s="97">
        <v>0</v>
      </c>
      <c r="AR21" s="97">
        <v>0</v>
      </c>
      <c r="AS21" s="97">
        <v>0</v>
      </c>
      <c r="AT21" s="97">
        <v>0</v>
      </c>
      <c r="AU21" s="97">
        <v>0</v>
      </c>
      <c r="AV21" s="97">
        <v>0</v>
      </c>
      <c r="AW21" s="97">
        <v>0</v>
      </c>
      <c r="AX21" s="97">
        <v>0</v>
      </c>
      <c r="AY21" s="97">
        <v>0</v>
      </c>
      <c r="AZ21" s="97">
        <v>0</v>
      </c>
      <c r="BA21" s="98">
        <v>0</v>
      </c>
    </row>
    <row r="22" spans="1:53" x14ac:dyDescent="0.35">
      <c r="A22" s="99" t="s">
        <v>251</v>
      </c>
      <c r="B22" s="100" t="s">
        <v>252</v>
      </c>
      <c r="C22" s="101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0</v>
      </c>
      <c r="I22" s="102"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102">
        <v>0</v>
      </c>
      <c r="U22" s="102">
        <v>0</v>
      </c>
      <c r="V22" s="102">
        <v>0</v>
      </c>
      <c r="W22" s="102">
        <v>0</v>
      </c>
      <c r="X22" s="102">
        <v>0</v>
      </c>
      <c r="Y22" s="102">
        <v>0</v>
      </c>
      <c r="Z22" s="102">
        <v>0</v>
      </c>
      <c r="AA22" s="102">
        <v>0</v>
      </c>
      <c r="AB22" s="102">
        <v>0</v>
      </c>
      <c r="AC22" s="102">
        <v>0</v>
      </c>
      <c r="AD22" s="102">
        <v>0</v>
      </c>
      <c r="AE22" s="102">
        <v>0</v>
      </c>
      <c r="AF22" s="102">
        <v>0</v>
      </c>
      <c r="AG22" s="102">
        <v>0</v>
      </c>
      <c r="AH22" s="102">
        <v>0</v>
      </c>
      <c r="AI22" s="102">
        <v>0</v>
      </c>
      <c r="AJ22" s="102">
        <v>0</v>
      </c>
      <c r="AK22" s="102">
        <v>0</v>
      </c>
      <c r="AL22" s="102">
        <v>0</v>
      </c>
      <c r="AM22" s="102">
        <v>0</v>
      </c>
      <c r="AN22" s="102">
        <v>0</v>
      </c>
      <c r="AO22" s="102">
        <v>0</v>
      </c>
      <c r="AP22" s="102">
        <v>0</v>
      </c>
      <c r="AQ22" s="102">
        <v>0</v>
      </c>
      <c r="AR22" s="102">
        <v>0</v>
      </c>
      <c r="AS22" s="102">
        <v>0</v>
      </c>
      <c r="AT22" s="102">
        <v>0</v>
      </c>
      <c r="AU22" s="102">
        <v>0</v>
      </c>
      <c r="AV22" s="102">
        <v>0</v>
      </c>
      <c r="AW22" s="102">
        <v>0</v>
      </c>
      <c r="AX22" s="102">
        <v>0</v>
      </c>
      <c r="AY22" s="102">
        <v>0</v>
      </c>
      <c r="AZ22" s="102">
        <v>0</v>
      </c>
      <c r="BA22" s="103">
        <v>0</v>
      </c>
    </row>
    <row r="23" spans="1:53" x14ac:dyDescent="0.35">
      <c r="A23" s="104" t="s">
        <v>253</v>
      </c>
      <c r="B23" s="105" t="s">
        <v>254</v>
      </c>
      <c r="C23" s="106">
        <v>0</v>
      </c>
      <c r="D23" s="107">
        <v>0</v>
      </c>
      <c r="E23" s="107">
        <v>0</v>
      </c>
      <c r="F23" s="107">
        <v>0</v>
      </c>
      <c r="G23" s="107">
        <v>0</v>
      </c>
      <c r="H23" s="107">
        <v>0</v>
      </c>
      <c r="I23" s="107">
        <v>0</v>
      </c>
      <c r="J23" s="107">
        <v>0</v>
      </c>
      <c r="K23" s="107">
        <v>0</v>
      </c>
      <c r="L23" s="107">
        <v>0</v>
      </c>
      <c r="M23" s="107">
        <v>0</v>
      </c>
      <c r="N23" s="107">
        <v>0</v>
      </c>
      <c r="O23" s="107">
        <v>0</v>
      </c>
      <c r="P23" s="107">
        <v>0</v>
      </c>
      <c r="Q23" s="107">
        <v>0</v>
      </c>
      <c r="R23" s="107">
        <v>0</v>
      </c>
      <c r="S23" s="107">
        <v>0</v>
      </c>
      <c r="T23" s="107">
        <v>0</v>
      </c>
      <c r="U23" s="107">
        <v>0</v>
      </c>
      <c r="V23" s="107">
        <v>0</v>
      </c>
      <c r="W23" s="107">
        <v>0</v>
      </c>
      <c r="X23" s="107">
        <v>0</v>
      </c>
      <c r="Y23" s="107">
        <v>0</v>
      </c>
      <c r="Z23" s="107">
        <v>0</v>
      </c>
      <c r="AA23" s="107">
        <v>0</v>
      </c>
      <c r="AB23" s="107">
        <v>0</v>
      </c>
      <c r="AC23" s="107">
        <v>0</v>
      </c>
      <c r="AD23" s="107">
        <v>0</v>
      </c>
      <c r="AE23" s="107">
        <v>0</v>
      </c>
      <c r="AF23" s="107">
        <v>0</v>
      </c>
      <c r="AG23" s="107">
        <v>0</v>
      </c>
      <c r="AH23" s="107">
        <v>0</v>
      </c>
      <c r="AI23" s="107">
        <v>0</v>
      </c>
      <c r="AJ23" s="107">
        <v>0</v>
      </c>
      <c r="AK23" s="107">
        <v>0</v>
      </c>
      <c r="AL23" s="107">
        <v>0</v>
      </c>
      <c r="AM23" s="107">
        <v>0</v>
      </c>
      <c r="AN23" s="107">
        <v>0</v>
      </c>
      <c r="AO23" s="107">
        <v>0</v>
      </c>
      <c r="AP23" s="107">
        <v>0</v>
      </c>
      <c r="AQ23" s="107">
        <v>0</v>
      </c>
      <c r="AR23" s="107">
        <v>0</v>
      </c>
      <c r="AS23" s="107">
        <v>0</v>
      </c>
      <c r="AT23" s="107">
        <v>0</v>
      </c>
      <c r="AU23" s="107">
        <v>0</v>
      </c>
      <c r="AV23" s="107">
        <v>0</v>
      </c>
      <c r="AW23" s="107">
        <v>0</v>
      </c>
      <c r="AX23" s="107">
        <v>0</v>
      </c>
      <c r="AY23" s="107">
        <v>0</v>
      </c>
      <c r="AZ23" s="107">
        <v>0</v>
      </c>
      <c r="BA23" s="108">
        <v>0</v>
      </c>
    </row>
    <row r="24" spans="1:53" x14ac:dyDescent="0.35">
      <c r="A24" s="109" t="s">
        <v>255</v>
      </c>
      <c r="B24" s="110" t="s">
        <v>256</v>
      </c>
      <c r="C24" s="111">
        <v>0</v>
      </c>
      <c r="D24" s="112">
        <v>0</v>
      </c>
      <c r="E24" s="112">
        <v>0</v>
      </c>
      <c r="F24" s="112">
        <v>0</v>
      </c>
      <c r="G24" s="112">
        <v>0</v>
      </c>
      <c r="H24" s="112">
        <v>0</v>
      </c>
      <c r="I24" s="112">
        <v>0</v>
      </c>
      <c r="J24" s="112">
        <v>0</v>
      </c>
      <c r="K24" s="112">
        <v>0</v>
      </c>
      <c r="L24" s="112">
        <v>0</v>
      </c>
      <c r="M24" s="112">
        <v>0</v>
      </c>
      <c r="N24" s="112">
        <v>0</v>
      </c>
      <c r="O24" s="112">
        <v>0</v>
      </c>
      <c r="P24" s="112">
        <v>0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2">
        <v>0</v>
      </c>
      <c r="W24" s="112">
        <v>0</v>
      </c>
      <c r="X24" s="112">
        <v>0</v>
      </c>
      <c r="Y24" s="112">
        <v>0</v>
      </c>
      <c r="Z24" s="112">
        <v>0</v>
      </c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0</v>
      </c>
      <c r="AG24" s="112">
        <v>0</v>
      </c>
      <c r="AH24" s="112">
        <v>0</v>
      </c>
      <c r="AI24" s="112">
        <v>0</v>
      </c>
      <c r="AJ24" s="112">
        <v>0</v>
      </c>
      <c r="AK24" s="112">
        <v>0</v>
      </c>
      <c r="AL24" s="112">
        <v>0</v>
      </c>
      <c r="AM24" s="112">
        <v>0</v>
      </c>
      <c r="AN24" s="112">
        <v>0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T24" s="112">
        <v>0</v>
      </c>
      <c r="AU24" s="112">
        <v>0</v>
      </c>
      <c r="AV24" s="112">
        <v>0</v>
      </c>
      <c r="AW24" s="112">
        <v>0</v>
      </c>
      <c r="AX24" s="112">
        <v>0</v>
      </c>
      <c r="AY24" s="112">
        <v>0</v>
      </c>
      <c r="AZ24" s="112">
        <v>0</v>
      </c>
      <c r="BA24" s="113">
        <v>0</v>
      </c>
    </row>
    <row r="25" spans="1:53" x14ac:dyDescent="0.35">
      <c r="A25" s="109" t="s">
        <v>257</v>
      </c>
      <c r="B25" s="110" t="s">
        <v>258</v>
      </c>
      <c r="C25" s="111">
        <v>0</v>
      </c>
      <c r="D25" s="112">
        <v>0</v>
      </c>
      <c r="E25" s="112">
        <v>0</v>
      </c>
      <c r="F25" s="112">
        <v>0</v>
      </c>
      <c r="G25" s="112">
        <v>0</v>
      </c>
      <c r="H25" s="112">
        <v>0</v>
      </c>
      <c r="I25" s="112">
        <v>0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12">
        <v>0</v>
      </c>
      <c r="P25" s="112">
        <v>0</v>
      </c>
      <c r="Q25" s="112">
        <v>0</v>
      </c>
      <c r="R25" s="112">
        <v>0</v>
      </c>
      <c r="S25" s="112">
        <v>0</v>
      </c>
      <c r="T25" s="112">
        <v>0</v>
      </c>
      <c r="U25" s="112">
        <v>0</v>
      </c>
      <c r="V25" s="112">
        <v>0</v>
      </c>
      <c r="W25" s="112">
        <v>0</v>
      </c>
      <c r="X25" s="112">
        <v>0</v>
      </c>
      <c r="Y25" s="112">
        <v>0</v>
      </c>
      <c r="Z25" s="112">
        <v>0</v>
      </c>
      <c r="AA25" s="112">
        <v>0</v>
      </c>
      <c r="AB25" s="112">
        <v>0</v>
      </c>
      <c r="AC25" s="112">
        <v>0</v>
      </c>
      <c r="AD25" s="112">
        <v>0</v>
      </c>
      <c r="AE25" s="112">
        <v>0</v>
      </c>
      <c r="AF25" s="112">
        <v>0</v>
      </c>
      <c r="AG25" s="112">
        <v>0</v>
      </c>
      <c r="AH25" s="112">
        <v>0</v>
      </c>
      <c r="AI25" s="112">
        <v>0</v>
      </c>
      <c r="AJ25" s="112">
        <v>0</v>
      </c>
      <c r="AK25" s="112">
        <v>0</v>
      </c>
      <c r="AL25" s="112">
        <v>0</v>
      </c>
      <c r="AM25" s="112">
        <v>0</v>
      </c>
      <c r="AN25" s="112">
        <v>0</v>
      </c>
      <c r="AO25" s="112">
        <v>0</v>
      </c>
      <c r="AP25" s="112">
        <v>0</v>
      </c>
      <c r="AQ25" s="112">
        <v>0</v>
      </c>
      <c r="AR25" s="112">
        <v>0</v>
      </c>
      <c r="AS25" s="112">
        <v>0</v>
      </c>
      <c r="AT25" s="112">
        <v>0</v>
      </c>
      <c r="AU25" s="112">
        <v>0</v>
      </c>
      <c r="AV25" s="112">
        <v>0</v>
      </c>
      <c r="AW25" s="112">
        <v>0</v>
      </c>
      <c r="AX25" s="112">
        <v>0</v>
      </c>
      <c r="AY25" s="112">
        <v>0</v>
      </c>
      <c r="AZ25" s="112">
        <v>0</v>
      </c>
      <c r="BA25" s="113">
        <v>0</v>
      </c>
    </row>
    <row r="26" spans="1:53" x14ac:dyDescent="0.35">
      <c r="A26" s="104" t="s">
        <v>259</v>
      </c>
      <c r="B26" s="105" t="s">
        <v>260</v>
      </c>
      <c r="C26" s="106">
        <v>0</v>
      </c>
      <c r="D26" s="107">
        <v>0</v>
      </c>
      <c r="E26" s="107">
        <v>0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  <c r="X26" s="107">
        <v>0</v>
      </c>
      <c r="Y26" s="107">
        <v>0</v>
      </c>
      <c r="Z26" s="107">
        <v>0</v>
      </c>
      <c r="AA26" s="107">
        <v>0</v>
      </c>
      <c r="AB26" s="107">
        <v>0</v>
      </c>
      <c r="AC26" s="107">
        <v>0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0</v>
      </c>
      <c r="AJ26" s="107">
        <v>0</v>
      </c>
      <c r="AK26" s="107">
        <v>0</v>
      </c>
      <c r="AL26" s="107">
        <v>0</v>
      </c>
      <c r="AM26" s="107">
        <v>0</v>
      </c>
      <c r="AN26" s="107">
        <v>0</v>
      </c>
      <c r="AO26" s="107">
        <v>0</v>
      </c>
      <c r="AP26" s="107">
        <v>0</v>
      </c>
      <c r="AQ26" s="107">
        <v>0</v>
      </c>
      <c r="AR26" s="107">
        <v>0</v>
      </c>
      <c r="AS26" s="107">
        <v>0</v>
      </c>
      <c r="AT26" s="107">
        <v>0</v>
      </c>
      <c r="AU26" s="107">
        <v>0</v>
      </c>
      <c r="AV26" s="107">
        <v>0</v>
      </c>
      <c r="AW26" s="107">
        <v>0</v>
      </c>
      <c r="AX26" s="107">
        <v>0</v>
      </c>
      <c r="AY26" s="107">
        <v>0</v>
      </c>
      <c r="AZ26" s="107">
        <v>0</v>
      </c>
      <c r="BA26" s="108">
        <v>0</v>
      </c>
    </row>
    <row r="27" spans="1:53" x14ac:dyDescent="0.35">
      <c r="A27" s="109" t="s">
        <v>261</v>
      </c>
      <c r="B27" s="110" t="s">
        <v>262</v>
      </c>
      <c r="C27" s="111">
        <v>0</v>
      </c>
      <c r="D27" s="112">
        <v>0</v>
      </c>
      <c r="E27" s="112">
        <v>0</v>
      </c>
      <c r="F27" s="112">
        <v>0</v>
      </c>
      <c r="G27" s="112">
        <v>0</v>
      </c>
      <c r="H27" s="112">
        <v>0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2">
        <v>0</v>
      </c>
      <c r="P27" s="112">
        <v>0</v>
      </c>
      <c r="Q27" s="112">
        <v>0</v>
      </c>
      <c r="R27" s="112">
        <v>0</v>
      </c>
      <c r="S27" s="112">
        <v>0</v>
      </c>
      <c r="T27" s="112">
        <v>0</v>
      </c>
      <c r="U27" s="112">
        <v>0</v>
      </c>
      <c r="V27" s="112">
        <v>0</v>
      </c>
      <c r="W27" s="112">
        <v>0</v>
      </c>
      <c r="X27" s="112">
        <v>0</v>
      </c>
      <c r="Y27" s="112">
        <v>0</v>
      </c>
      <c r="Z27" s="112">
        <v>0</v>
      </c>
      <c r="AA27" s="112">
        <v>0</v>
      </c>
      <c r="AB27" s="112">
        <v>0</v>
      </c>
      <c r="AC27" s="112">
        <v>0</v>
      </c>
      <c r="AD27" s="112">
        <v>0</v>
      </c>
      <c r="AE27" s="112">
        <v>0</v>
      </c>
      <c r="AF27" s="112">
        <v>0</v>
      </c>
      <c r="AG27" s="112">
        <v>0</v>
      </c>
      <c r="AH27" s="112">
        <v>0</v>
      </c>
      <c r="AI27" s="112">
        <v>0</v>
      </c>
      <c r="AJ27" s="112">
        <v>0</v>
      </c>
      <c r="AK27" s="112">
        <v>0</v>
      </c>
      <c r="AL27" s="112">
        <v>0</v>
      </c>
      <c r="AM27" s="112">
        <v>0</v>
      </c>
      <c r="AN27" s="112">
        <v>0</v>
      </c>
      <c r="AO27" s="112">
        <v>0</v>
      </c>
      <c r="AP27" s="112">
        <v>0</v>
      </c>
      <c r="AQ27" s="112">
        <v>0</v>
      </c>
      <c r="AR27" s="112">
        <v>0</v>
      </c>
      <c r="AS27" s="112">
        <v>0</v>
      </c>
      <c r="AT27" s="112">
        <v>0</v>
      </c>
      <c r="AU27" s="112">
        <v>0</v>
      </c>
      <c r="AV27" s="112">
        <v>0</v>
      </c>
      <c r="AW27" s="112">
        <v>0</v>
      </c>
      <c r="AX27" s="112">
        <v>0</v>
      </c>
      <c r="AY27" s="112">
        <v>0</v>
      </c>
      <c r="AZ27" s="112">
        <v>0</v>
      </c>
      <c r="BA27" s="113">
        <v>0</v>
      </c>
    </row>
    <row r="28" spans="1:53" x14ac:dyDescent="0.35">
      <c r="A28" s="109" t="s">
        <v>263</v>
      </c>
      <c r="B28" s="110" t="s">
        <v>264</v>
      </c>
      <c r="C28" s="111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0</v>
      </c>
      <c r="Y28" s="112">
        <v>0</v>
      </c>
      <c r="Z28" s="112">
        <v>0</v>
      </c>
      <c r="AA28" s="112">
        <v>0</v>
      </c>
      <c r="AB28" s="112">
        <v>0</v>
      </c>
      <c r="AC28" s="112">
        <v>0</v>
      </c>
      <c r="AD28" s="112">
        <v>0</v>
      </c>
      <c r="AE28" s="112">
        <v>0</v>
      </c>
      <c r="AF28" s="112">
        <v>0</v>
      </c>
      <c r="AG28" s="112">
        <v>0</v>
      </c>
      <c r="AH28" s="112">
        <v>0</v>
      </c>
      <c r="AI28" s="112">
        <v>0</v>
      </c>
      <c r="AJ28" s="112">
        <v>0</v>
      </c>
      <c r="AK28" s="112">
        <v>0</v>
      </c>
      <c r="AL28" s="112">
        <v>0</v>
      </c>
      <c r="AM28" s="112">
        <v>0</v>
      </c>
      <c r="AN28" s="112">
        <v>0</v>
      </c>
      <c r="AO28" s="112">
        <v>0</v>
      </c>
      <c r="AP28" s="112">
        <v>0</v>
      </c>
      <c r="AQ28" s="112">
        <v>0</v>
      </c>
      <c r="AR28" s="112">
        <v>0</v>
      </c>
      <c r="AS28" s="112">
        <v>0</v>
      </c>
      <c r="AT28" s="112">
        <v>0</v>
      </c>
      <c r="AU28" s="112">
        <v>0</v>
      </c>
      <c r="AV28" s="112">
        <v>0</v>
      </c>
      <c r="AW28" s="112">
        <v>0</v>
      </c>
      <c r="AX28" s="112">
        <v>0</v>
      </c>
      <c r="AY28" s="112">
        <v>0</v>
      </c>
      <c r="AZ28" s="112">
        <v>0</v>
      </c>
      <c r="BA28" s="113">
        <v>0</v>
      </c>
    </row>
    <row r="29" spans="1:53" x14ac:dyDescent="0.35">
      <c r="A29" s="109" t="s">
        <v>265</v>
      </c>
      <c r="B29" s="110" t="s">
        <v>266</v>
      </c>
      <c r="C29" s="111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2">
        <v>0</v>
      </c>
      <c r="P29" s="112">
        <v>0</v>
      </c>
      <c r="Q29" s="112">
        <v>0</v>
      </c>
      <c r="R29" s="112">
        <v>0</v>
      </c>
      <c r="S29" s="112">
        <v>0</v>
      </c>
      <c r="T29" s="112">
        <v>0</v>
      </c>
      <c r="U29" s="112">
        <v>0</v>
      </c>
      <c r="V29" s="112">
        <v>0</v>
      </c>
      <c r="W29" s="112">
        <v>0</v>
      </c>
      <c r="X29" s="112">
        <v>0</v>
      </c>
      <c r="Y29" s="112">
        <v>0</v>
      </c>
      <c r="Z29" s="112">
        <v>0</v>
      </c>
      <c r="AA29" s="112">
        <v>0</v>
      </c>
      <c r="AB29" s="112">
        <v>0</v>
      </c>
      <c r="AC29" s="112">
        <v>0</v>
      </c>
      <c r="AD29" s="112">
        <v>0</v>
      </c>
      <c r="AE29" s="112">
        <v>0</v>
      </c>
      <c r="AF29" s="112">
        <v>0</v>
      </c>
      <c r="AG29" s="112">
        <v>0</v>
      </c>
      <c r="AH29" s="112">
        <v>0</v>
      </c>
      <c r="AI29" s="112">
        <v>0</v>
      </c>
      <c r="AJ29" s="112">
        <v>0</v>
      </c>
      <c r="AK29" s="112">
        <v>0</v>
      </c>
      <c r="AL29" s="112">
        <v>0</v>
      </c>
      <c r="AM29" s="112">
        <v>0</v>
      </c>
      <c r="AN29" s="112">
        <v>0</v>
      </c>
      <c r="AO29" s="112">
        <v>0</v>
      </c>
      <c r="AP29" s="112">
        <v>0</v>
      </c>
      <c r="AQ29" s="112">
        <v>0</v>
      </c>
      <c r="AR29" s="112">
        <v>0</v>
      </c>
      <c r="AS29" s="112">
        <v>0</v>
      </c>
      <c r="AT29" s="112">
        <v>0</v>
      </c>
      <c r="AU29" s="112">
        <v>0</v>
      </c>
      <c r="AV29" s="112">
        <v>0</v>
      </c>
      <c r="AW29" s="112">
        <v>0</v>
      </c>
      <c r="AX29" s="112">
        <v>0</v>
      </c>
      <c r="AY29" s="112">
        <v>0</v>
      </c>
      <c r="AZ29" s="112">
        <v>0</v>
      </c>
      <c r="BA29" s="113">
        <v>0</v>
      </c>
    </row>
    <row r="30" spans="1:53" x14ac:dyDescent="0.35">
      <c r="A30" s="99" t="s">
        <v>267</v>
      </c>
      <c r="B30" s="100" t="s">
        <v>268</v>
      </c>
      <c r="C30" s="101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102">
        <v>0</v>
      </c>
      <c r="U30" s="102">
        <v>0</v>
      </c>
      <c r="V30" s="102">
        <v>0</v>
      </c>
      <c r="W30" s="102">
        <v>0</v>
      </c>
      <c r="X30" s="102">
        <v>0</v>
      </c>
      <c r="Y30" s="102">
        <v>0</v>
      </c>
      <c r="Z30" s="102">
        <v>0</v>
      </c>
      <c r="AA30" s="102">
        <v>0</v>
      </c>
      <c r="AB30" s="102">
        <v>0</v>
      </c>
      <c r="AC30" s="102">
        <v>0</v>
      </c>
      <c r="AD30" s="102">
        <v>0</v>
      </c>
      <c r="AE30" s="102">
        <v>0</v>
      </c>
      <c r="AF30" s="102">
        <v>0</v>
      </c>
      <c r="AG30" s="102">
        <v>0</v>
      </c>
      <c r="AH30" s="102">
        <v>0</v>
      </c>
      <c r="AI30" s="102">
        <v>0</v>
      </c>
      <c r="AJ30" s="102">
        <v>0</v>
      </c>
      <c r="AK30" s="102">
        <v>0</v>
      </c>
      <c r="AL30" s="102">
        <v>0</v>
      </c>
      <c r="AM30" s="102">
        <v>0</v>
      </c>
      <c r="AN30" s="102">
        <v>0</v>
      </c>
      <c r="AO30" s="102">
        <v>0</v>
      </c>
      <c r="AP30" s="102">
        <v>0</v>
      </c>
      <c r="AQ30" s="102">
        <v>0</v>
      </c>
      <c r="AR30" s="102">
        <v>0</v>
      </c>
      <c r="AS30" s="102">
        <v>0</v>
      </c>
      <c r="AT30" s="102">
        <v>0</v>
      </c>
      <c r="AU30" s="102">
        <v>0</v>
      </c>
      <c r="AV30" s="102">
        <v>0</v>
      </c>
      <c r="AW30" s="102">
        <v>0</v>
      </c>
      <c r="AX30" s="102">
        <v>0</v>
      </c>
      <c r="AY30" s="102">
        <v>0</v>
      </c>
      <c r="AZ30" s="102">
        <v>0</v>
      </c>
      <c r="BA30" s="103">
        <v>0</v>
      </c>
    </row>
    <row r="31" spans="1:53" x14ac:dyDescent="0.35">
      <c r="A31" s="104" t="s">
        <v>269</v>
      </c>
      <c r="B31" s="105" t="s">
        <v>270</v>
      </c>
      <c r="C31" s="106">
        <v>0</v>
      </c>
      <c r="D31" s="107">
        <v>0</v>
      </c>
      <c r="E31" s="107">
        <v>0</v>
      </c>
      <c r="F31" s="107">
        <v>0</v>
      </c>
      <c r="G31" s="107">
        <v>0</v>
      </c>
      <c r="H31" s="107">
        <v>0</v>
      </c>
      <c r="I31" s="107">
        <v>0</v>
      </c>
      <c r="J31" s="107">
        <v>0</v>
      </c>
      <c r="K31" s="107">
        <v>0</v>
      </c>
      <c r="L31" s="107">
        <v>0</v>
      </c>
      <c r="M31" s="107">
        <v>0</v>
      </c>
      <c r="N31" s="107">
        <v>0</v>
      </c>
      <c r="O31" s="107">
        <v>0</v>
      </c>
      <c r="P31" s="107">
        <v>0</v>
      </c>
      <c r="Q31" s="107">
        <v>0</v>
      </c>
      <c r="R31" s="107">
        <v>0</v>
      </c>
      <c r="S31" s="107">
        <v>0</v>
      </c>
      <c r="T31" s="107">
        <v>0</v>
      </c>
      <c r="U31" s="107">
        <v>0</v>
      </c>
      <c r="V31" s="107">
        <v>0</v>
      </c>
      <c r="W31" s="107">
        <v>0</v>
      </c>
      <c r="X31" s="107">
        <v>0</v>
      </c>
      <c r="Y31" s="107">
        <v>0</v>
      </c>
      <c r="Z31" s="107">
        <v>0</v>
      </c>
      <c r="AA31" s="107">
        <v>0</v>
      </c>
      <c r="AB31" s="107">
        <v>0</v>
      </c>
      <c r="AC31" s="107">
        <v>0</v>
      </c>
      <c r="AD31" s="107">
        <v>0</v>
      </c>
      <c r="AE31" s="107">
        <v>0</v>
      </c>
      <c r="AF31" s="107">
        <v>0</v>
      </c>
      <c r="AG31" s="107">
        <v>0</v>
      </c>
      <c r="AH31" s="107">
        <v>0</v>
      </c>
      <c r="AI31" s="107">
        <v>0</v>
      </c>
      <c r="AJ31" s="107">
        <v>0</v>
      </c>
      <c r="AK31" s="107">
        <v>0</v>
      </c>
      <c r="AL31" s="107">
        <v>0</v>
      </c>
      <c r="AM31" s="107">
        <v>0</v>
      </c>
      <c r="AN31" s="107">
        <v>0</v>
      </c>
      <c r="AO31" s="107">
        <v>0</v>
      </c>
      <c r="AP31" s="107">
        <v>0</v>
      </c>
      <c r="AQ31" s="107">
        <v>0</v>
      </c>
      <c r="AR31" s="107">
        <v>0</v>
      </c>
      <c r="AS31" s="107">
        <v>0</v>
      </c>
      <c r="AT31" s="107">
        <v>0</v>
      </c>
      <c r="AU31" s="107">
        <v>0</v>
      </c>
      <c r="AV31" s="107">
        <v>0</v>
      </c>
      <c r="AW31" s="107">
        <v>0</v>
      </c>
      <c r="AX31" s="107">
        <v>0</v>
      </c>
      <c r="AY31" s="107">
        <v>0</v>
      </c>
      <c r="AZ31" s="107">
        <v>0</v>
      </c>
      <c r="BA31" s="108">
        <v>0</v>
      </c>
    </row>
    <row r="32" spans="1:53" x14ac:dyDescent="0.35">
      <c r="A32" s="109" t="s">
        <v>271</v>
      </c>
      <c r="B32" s="110" t="s">
        <v>272</v>
      </c>
      <c r="C32" s="111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v>0</v>
      </c>
      <c r="Y32" s="112">
        <v>0</v>
      </c>
      <c r="Z32" s="112">
        <v>0</v>
      </c>
      <c r="AA32" s="112">
        <v>0</v>
      </c>
      <c r="AB32" s="112">
        <v>0</v>
      </c>
      <c r="AC32" s="112">
        <v>0</v>
      </c>
      <c r="AD32" s="112">
        <v>0</v>
      </c>
      <c r="AE32" s="112">
        <v>0</v>
      </c>
      <c r="AF32" s="112">
        <v>0</v>
      </c>
      <c r="AG32" s="112">
        <v>0</v>
      </c>
      <c r="AH32" s="112">
        <v>0</v>
      </c>
      <c r="AI32" s="112">
        <v>0</v>
      </c>
      <c r="AJ32" s="112">
        <v>0</v>
      </c>
      <c r="AK32" s="112">
        <v>0</v>
      </c>
      <c r="AL32" s="112">
        <v>0</v>
      </c>
      <c r="AM32" s="112">
        <v>0</v>
      </c>
      <c r="AN32" s="112">
        <v>0</v>
      </c>
      <c r="AO32" s="112">
        <v>0</v>
      </c>
      <c r="AP32" s="112">
        <v>0</v>
      </c>
      <c r="AQ32" s="112">
        <v>0</v>
      </c>
      <c r="AR32" s="112">
        <v>0</v>
      </c>
      <c r="AS32" s="112">
        <v>0</v>
      </c>
      <c r="AT32" s="112">
        <v>0</v>
      </c>
      <c r="AU32" s="112">
        <v>0</v>
      </c>
      <c r="AV32" s="112">
        <v>0</v>
      </c>
      <c r="AW32" s="112">
        <v>0</v>
      </c>
      <c r="AX32" s="112">
        <v>0</v>
      </c>
      <c r="AY32" s="112">
        <v>0</v>
      </c>
      <c r="AZ32" s="112">
        <v>0</v>
      </c>
      <c r="BA32" s="113">
        <v>0</v>
      </c>
    </row>
    <row r="33" spans="1:53" x14ac:dyDescent="0.35">
      <c r="A33" s="109" t="s">
        <v>6</v>
      </c>
      <c r="B33" s="110" t="s">
        <v>273</v>
      </c>
      <c r="C33" s="111">
        <v>0</v>
      </c>
      <c r="D33" s="112">
        <v>0</v>
      </c>
      <c r="E33" s="112">
        <v>0</v>
      </c>
      <c r="F33" s="112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2">
        <v>0</v>
      </c>
      <c r="P33" s="112">
        <v>0</v>
      </c>
      <c r="Q33" s="112">
        <v>0</v>
      </c>
      <c r="R33" s="112">
        <v>0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v>0</v>
      </c>
      <c r="Y33" s="112">
        <v>0</v>
      </c>
      <c r="Z33" s="112">
        <v>0</v>
      </c>
      <c r="AA33" s="112">
        <v>0</v>
      </c>
      <c r="AB33" s="112">
        <v>0</v>
      </c>
      <c r="AC33" s="112">
        <v>0</v>
      </c>
      <c r="AD33" s="112">
        <v>0</v>
      </c>
      <c r="AE33" s="112">
        <v>0</v>
      </c>
      <c r="AF33" s="112">
        <v>0</v>
      </c>
      <c r="AG33" s="112">
        <v>0</v>
      </c>
      <c r="AH33" s="112">
        <v>0</v>
      </c>
      <c r="AI33" s="112">
        <v>0</v>
      </c>
      <c r="AJ33" s="112">
        <v>0</v>
      </c>
      <c r="AK33" s="112">
        <v>0</v>
      </c>
      <c r="AL33" s="112">
        <v>0</v>
      </c>
      <c r="AM33" s="112">
        <v>0</v>
      </c>
      <c r="AN33" s="112">
        <v>0</v>
      </c>
      <c r="AO33" s="112">
        <v>0</v>
      </c>
      <c r="AP33" s="112">
        <v>0</v>
      </c>
      <c r="AQ33" s="112">
        <v>0</v>
      </c>
      <c r="AR33" s="112">
        <v>0</v>
      </c>
      <c r="AS33" s="112">
        <v>0</v>
      </c>
      <c r="AT33" s="112">
        <v>0</v>
      </c>
      <c r="AU33" s="112">
        <v>0</v>
      </c>
      <c r="AV33" s="112">
        <v>0</v>
      </c>
      <c r="AW33" s="112">
        <v>0</v>
      </c>
      <c r="AX33" s="112">
        <v>0</v>
      </c>
      <c r="AY33" s="112">
        <v>0</v>
      </c>
      <c r="AZ33" s="112">
        <v>0</v>
      </c>
      <c r="BA33" s="113">
        <v>0</v>
      </c>
    </row>
    <row r="34" spans="1:53" x14ac:dyDescent="0.35">
      <c r="A34" s="104" t="s">
        <v>274</v>
      </c>
      <c r="B34" s="105" t="s">
        <v>275</v>
      </c>
      <c r="C34" s="106">
        <v>0</v>
      </c>
      <c r="D34" s="107">
        <v>0</v>
      </c>
      <c r="E34" s="107">
        <v>0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107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  <c r="X34" s="107">
        <v>0</v>
      </c>
      <c r="Y34" s="107">
        <v>0</v>
      </c>
      <c r="Z34" s="107">
        <v>0</v>
      </c>
      <c r="AA34" s="107">
        <v>0</v>
      </c>
      <c r="AB34" s="107">
        <v>0</v>
      </c>
      <c r="AC34" s="107">
        <v>0</v>
      </c>
      <c r="AD34" s="107">
        <v>0</v>
      </c>
      <c r="AE34" s="107">
        <v>0</v>
      </c>
      <c r="AF34" s="107">
        <v>0</v>
      </c>
      <c r="AG34" s="107">
        <v>0</v>
      </c>
      <c r="AH34" s="107">
        <v>0</v>
      </c>
      <c r="AI34" s="107">
        <v>0</v>
      </c>
      <c r="AJ34" s="107">
        <v>0</v>
      </c>
      <c r="AK34" s="107">
        <v>0</v>
      </c>
      <c r="AL34" s="107">
        <v>0</v>
      </c>
      <c r="AM34" s="107">
        <v>0</v>
      </c>
      <c r="AN34" s="107">
        <v>0</v>
      </c>
      <c r="AO34" s="107">
        <v>0</v>
      </c>
      <c r="AP34" s="107">
        <v>0</v>
      </c>
      <c r="AQ34" s="107">
        <v>0</v>
      </c>
      <c r="AR34" s="107">
        <v>0</v>
      </c>
      <c r="AS34" s="107">
        <v>0</v>
      </c>
      <c r="AT34" s="107">
        <v>0</v>
      </c>
      <c r="AU34" s="107">
        <v>0</v>
      </c>
      <c r="AV34" s="107">
        <v>0</v>
      </c>
      <c r="AW34" s="107">
        <v>0</v>
      </c>
      <c r="AX34" s="107">
        <v>0</v>
      </c>
      <c r="AY34" s="107">
        <v>0</v>
      </c>
      <c r="AZ34" s="107">
        <v>0</v>
      </c>
      <c r="BA34" s="108">
        <v>0</v>
      </c>
    </row>
    <row r="35" spans="1:53" x14ac:dyDescent="0.35">
      <c r="A35" s="104" t="s">
        <v>276</v>
      </c>
      <c r="B35" s="105" t="s">
        <v>277</v>
      </c>
      <c r="C35" s="106">
        <v>0</v>
      </c>
      <c r="D35" s="107">
        <v>0</v>
      </c>
      <c r="E35" s="107">
        <v>0</v>
      </c>
      <c r="F35" s="107">
        <v>0</v>
      </c>
      <c r="G35" s="107">
        <v>0</v>
      </c>
      <c r="H35" s="107">
        <v>0</v>
      </c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07">
        <v>0</v>
      </c>
      <c r="AL35" s="107">
        <v>0</v>
      </c>
      <c r="AM35" s="107">
        <v>0</v>
      </c>
      <c r="AN35" s="107">
        <v>0</v>
      </c>
      <c r="AO35" s="107">
        <v>0</v>
      </c>
      <c r="AP35" s="107">
        <v>0</v>
      </c>
      <c r="AQ35" s="107">
        <v>0</v>
      </c>
      <c r="AR35" s="107">
        <v>0</v>
      </c>
      <c r="AS35" s="107">
        <v>0</v>
      </c>
      <c r="AT35" s="107">
        <v>0</v>
      </c>
      <c r="AU35" s="107">
        <v>0</v>
      </c>
      <c r="AV35" s="107">
        <v>0</v>
      </c>
      <c r="AW35" s="107">
        <v>0</v>
      </c>
      <c r="AX35" s="107">
        <v>0</v>
      </c>
      <c r="AY35" s="107">
        <v>0</v>
      </c>
      <c r="AZ35" s="107">
        <v>0</v>
      </c>
      <c r="BA35" s="108">
        <v>0</v>
      </c>
    </row>
    <row r="36" spans="1:53" x14ac:dyDescent="0.35">
      <c r="A36" s="109" t="s">
        <v>278</v>
      </c>
      <c r="B36" s="110" t="s">
        <v>279</v>
      </c>
      <c r="C36" s="111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2">
        <v>0</v>
      </c>
      <c r="P36" s="112">
        <v>0</v>
      </c>
      <c r="Q36" s="112">
        <v>0</v>
      </c>
      <c r="R36" s="112">
        <v>0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v>0</v>
      </c>
      <c r="Y36" s="112">
        <v>0</v>
      </c>
      <c r="Z36" s="112">
        <v>0</v>
      </c>
      <c r="AA36" s="112">
        <v>0</v>
      </c>
      <c r="AB36" s="112">
        <v>0</v>
      </c>
      <c r="AC36" s="112">
        <v>0</v>
      </c>
      <c r="AD36" s="112">
        <v>0</v>
      </c>
      <c r="AE36" s="112">
        <v>0</v>
      </c>
      <c r="AF36" s="112">
        <v>0</v>
      </c>
      <c r="AG36" s="112">
        <v>0</v>
      </c>
      <c r="AH36" s="112">
        <v>0</v>
      </c>
      <c r="AI36" s="112">
        <v>0</v>
      </c>
      <c r="AJ36" s="112">
        <v>0</v>
      </c>
      <c r="AK36" s="112">
        <v>0</v>
      </c>
      <c r="AL36" s="112">
        <v>0</v>
      </c>
      <c r="AM36" s="112">
        <v>0</v>
      </c>
      <c r="AN36" s="112">
        <v>0</v>
      </c>
      <c r="AO36" s="112">
        <v>0</v>
      </c>
      <c r="AP36" s="112">
        <v>0</v>
      </c>
      <c r="AQ36" s="112">
        <v>0</v>
      </c>
      <c r="AR36" s="112">
        <v>0</v>
      </c>
      <c r="AS36" s="112">
        <v>0</v>
      </c>
      <c r="AT36" s="112">
        <v>0</v>
      </c>
      <c r="AU36" s="112">
        <v>0</v>
      </c>
      <c r="AV36" s="112">
        <v>0</v>
      </c>
      <c r="AW36" s="112">
        <v>0</v>
      </c>
      <c r="AX36" s="112">
        <v>0</v>
      </c>
      <c r="AY36" s="112">
        <v>0</v>
      </c>
      <c r="AZ36" s="112">
        <v>0</v>
      </c>
      <c r="BA36" s="113">
        <v>0</v>
      </c>
    </row>
    <row r="37" spans="1:53" x14ac:dyDescent="0.35">
      <c r="A37" s="109" t="s">
        <v>280</v>
      </c>
      <c r="B37" s="110" t="s">
        <v>281</v>
      </c>
      <c r="C37" s="111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v>0</v>
      </c>
      <c r="P37" s="112">
        <v>0</v>
      </c>
      <c r="Q37" s="112"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v>0</v>
      </c>
      <c r="Y37" s="112">
        <v>0</v>
      </c>
      <c r="Z37" s="112">
        <v>0</v>
      </c>
      <c r="AA37" s="112">
        <v>0</v>
      </c>
      <c r="AB37" s="112">
        <v>0</v>
      </c>
      <c r="AC37" s="112">
        <v>0</v>
      </c>
      <c r="AD37" s="112">
        <v>0</v>
      </c>
      <c r="AE37" s="112">
        <v>0</v>
      </c>
      <c r="AF37" s="112">
        <v>0</v>
      </c>
      <c r="AG37" s="112">
        <v>0</v>
      </c>
      <c r="AH37" s="112">
        <v>0</v>
      </c>
      <c r="AI37" s="112">
        <v>0</v>
      </c>
      <c r="AJ37" s="112">
        <v>0</v>
      </c>
      <c r="AK37" s="112">
        <v>0</v>
      </c>
      <c r="AL37" s="112">
        <v>0</v>
      </c>
      <c r="AM37" s="112">
        <v>0</v>
      </c>
      <c r="AN37" s="112">
        <v>0</v>
      </c>
      <c r="AO37" s="112">
        <v>0</v>
      </c>
      <c r="AP37" s="112">
        <v>0</v>
      </c>
      <c r="AQ37" s="112">
        <v>0</v>
      </c>
      <c r="AR37" s="112">
        <v>0</v>
      </c>
      <c r="AS37" s="112">
        <v>0</v>
      </c>
      <c r="AT37" s="112">
        <v>0</v>
      </c>
      <c r="AU37" s="112">
        <v>0</v>
      </c>
      <c r="AV37" s="112">
        <v>0</v>
      </c>
      <c r="AW37" s="112">
        <v>0</v>
      </c>
      <c r="AX37" s="112">
        <v>0</v>
      </c>
      <c r="AY37" s="112">
        <v>0</v>
      </c>
      <c r="AZ37" s="112">
        <v>0</v>
      </c>
      <c r="BA37" s="113">
        <v>0</v>
      </c>
    </row>
    <row r="38" spans="1:53" x14ac:dyDescent="0.35">
      <c r="A38" s="104" t="s">
        <v>282</v>
      </c>
      <c r="B38" s="105" t="s">
        <v>283</v>
      </c>
      <c r="C38" s="106">
        <v>0</v>
      </c>
      <c r="D38" s="107">
        <v>0</v>
      </c>
      <c r="E38" s="107">
        <v>0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107">
        <v>0</v>
      </c>
      <c r="Z38" s="107">
        <v>0</v>
      </c>
      <c r="AA38" s="107">
        <v>0</v>
      </c>
      <c r="AB38" s="107">
        <v>0</v>
      </c>
      <c r="AC38" s="107">
        <v>0</v>
      </c>
      <c r="AD38" s="107">
        <v>0</v>
      </c>
      <c r="AE38" s="107">
        <v>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0</v>
      </c>
      <c r="AM38" s="107">
        <v>0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0</v>
      </c>
      <c r="AU38" s="107">
        <v>0</v>
      </c>
      <c r="AV38" s="107">
        <v>0</v>
      </c>
      <c r="AW38" s="107">
        <v>0</v>
      </c>
      <c r="AX38" s="107">
        <v>0</v>
      </c>
      <c r="AY38" s="107">
        <v>0</v>
      </c>
      <c r="AZ38" s="107">
        <v>0</v>
      </c>
      <c r="BA38" s="108">
        <v>0</v>
      </c>
    </row>
    <row r="39" spans="1:53" x14ac:dyDescent="0.35">
      <c r="A39" s="109" t="s">
        <v>284</v>
      </c>
      <c r="B39" s="110" t="s">
        <v>285</v>
      </c>
      <c r="C39" s="111">
        <v>0</v>
      </c>
      <c r="D39" s="112">
        <v>0</v>
      </c>
      <c r="E39" s="112">
        <v>0</v>
      </c>
      <c r="F39" s="112">
        <v>0</v>
      </c>
      <c r="G39" s="112">
        <v>0</v>
      </c>
      <c r="H39" s="112">
        <v>0</v>
      </c>
      <c r="I39" s="112">
        <v>0</v>
      </c>
      <c r="J39" s="112">
        <v>0</v>
      </c>
      <c r="K39" s="112">
        <v>0</v>
      </c>
      <c r="L39" s="112">
        <v>0</v>
      </c>
      <c r="M39" s="112">
        <v>0</v>
      </c>
      <c r="N39" s="112">
        <v>0</v>
      </c>
      <c r="O39" s="112">
        <v>0</v>
      </c>
      <c r="P39" s="112">
        <v>0</v>
      </c>
      <c r="Q39" s="112">
        <v>0</v>
      </c>
      <c r="R39" s="112">
        <v>0</v>
      </c>
      <c r="S39" s="112">
        <v>0</v>
      </c>
      <c r="T39" s="112">
        <v>0</v>
      </c>
      <c r="U39" s="112">
        <v>0</v>
      </c>
      <c r="V39" s="112">
        <v>0</v>
      </c>
      <c r="W39" s="112">
        <v>0</v>
      </c>
      <c r="X39" s="112">
        <v>0</v>
      </c>
      <c r="Y39" s="112">
        <v>0</v>
      </c>
      <c r="Z39" s="112">
        <v>0</v>
      </c>
      <c r="AA39" s="112">
        <v>0</v>
      </c>
      <c r="AB39" s="112">
        <v>0</v>
      </c>
      <c r="AC39" s="112">
        <v>0</v>
      </c>
      <c r="AD39" s="112">
        <v>0</v>
      </c>
      <c r="AE39" s="112">
        <v>0</v>
      </c>
      <c r="AF39" s="112">
        <v>0</v>
      </c>
      <c r="AG39" s="112">
        <v>0</v>
      </c>
      <c r="AH39" s="112">
        <v>0</v>
      </c>
      <c r="AI39" s="112">
        <v>0</v>
      </c>
      <c r="AJ39" s="112">
        <v>0</v>
      </c>
      <c r="AK39" s="112">
        <v>0</v>
      </c>
      <c r="AL39" s="112">
        <v>0</v>
      </c>
      <c r="AM39" s="112">
        <v>0</v>
      </c>
      <c r="AN39" s="112">
        <v>0</v>
      </c>
      <c r="AO39" s="112">
        <v>0</v>
      </c>
      <c r="AP39" s="112">
        <v>0</v>
      </c>
      <c r="AQ39" s="112">
        <v>0</v>
      </c>
      <c r="AR39" s="112">
        <v>0</v>
      </c>
      <c r="AS39" s="112">
        <v>0</v>
      </c>
      <c r="AT39" s="112">
        <v>0</v>
      </c>
      <c r="AU39" s="112">
        <v>0</v>
      </c>
      <c r="AV39" s="112">
        <v>0</v>
      </c>
      <c r="AW39" s="112">
        <v>0</v>
      </c>
      <c r="AX39" s="112">
        <v>0</v>
      </c>
      <c r="AY39" s="112">
        <v>0</v>
      </c>
      <c r="AZ39" s="112">
        <v>0</v>
      </c>
      <c r="BA39" s="113">
        <v>0</v>
      </c>
    </row>
    <row r="40" spans="1:53" x14ac:dyDescent="0.35">
      <c r="A40" s="109" t="s">
        <v>286</v>
      </c>
      <c r="B40" s="110" t="s">
        <v>287</v>
      </c>
      <c r="C40" s="111">
        <v>0</v>
      </c>
      <c r="D40" s="112">
        <v>0</v>
      </c>
      <c r="E40" s="112">
        <v>0</v>
      </c>
      <c r="F40" s="112">
        <v>0</v>
      </c>
      <c r="G40" s="112">
        <v>0</v>
      </c>
      <c r="H40" s="112">
        <v>0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2">
        <v>0</v>
      </c>
      <c r="P40" s="112">
        <v>0</v>
      </c>
      <c r="Q40" s="112">
        <v>0</v>
      </c>
      <c r="R40" s="112">
        <v>0</v>
      </c>
      <c r="S40" s="112">
        <v>0</v>
      </c>
      <c r="T40" s="112">
        <v>0</v>
      </c>
      <c r="U40" s="112">
        <v>0</v>
      </c>
      <c r="V40" s="112">
        <v>0</v>
      </c>
      <c r="W40" s="112">
        <v>0</v>
      </c>
      <c r="X40" s="112">
        <v>0</v>
      </c>
      <c r="Y40" s="112">
        <v>0</v>
      </c>
      <c r="Z40" s="112">
        <v>0</v>
      </c>
      <c r="AA40" s="112">
        <v>0</v>
      </c>
      <c r="AB40" s="112">
        <v>0</v>
      </c>
      <c r="AC40" s="112">
        <v>0</v>
      </c>
      <c r="AD40" s="112">
        <v>0</v>
      </c>
      <c r="AE40" s="112">
        <v>0</v>
      </c>
      <c r="AF40" s="112">
        <v>0</v>
      </c>
      <c r="AG40" s="112">
        <v>0</v>
      </c>
      <c r="AH40" s="112">
        <v>0</v>
      </c>
      <c r="AI40" s="112">
        <v>0</v>
      </c>
      <c r="AJ40" s="112">
        <v>0</v>
      </c>
      <c r="AK40" s="112">
        <v>0</v>
      </c>
      <c r="AL40" s="112">
        <v>0</v>
      </c>
      <c r="AM40" s="112">
        <v>0</v>
      </c>
      <c r="AN40" s="112">
        <v>0</v>
      </c>
      <c r="AO40" s="112">
        <v>0</v>
      </c>
      <c r="AP40" s="112">
        <v>0</v>
      </c>
      <c r="AQ40" s="112">
        <v>0</v>
      </c>
      <c r="AR40" s="112">
        <v>0</v>
      </c>
      <c r="AS40" s="112">
        <v>0</v>
      </c>
      <c r="AT40" s="112">
        <v>0</v>
      </c>
      <c r="AU40" s="112">
        <v>0</v>
      </c>
      <c r="AV40" s="112">
        <v>0</v>
      </c>
      <c r="AW40" s="112">
        <v>0</v>
      </c>
      <c r="AX40" s="112">
        <v>0</v>
      </c>
      <c r="AY40" s="112">
        <v>0</v>
      </c>
      <c r="AZ40" s="112">
        <v>0</v>
      </c>
      <c r="BA40" s="113">
        <v>0</v>
      </c>
    </row>
    <row r="41" spans="1:53" x14ac:dyDescent="0.35">
      <c r="A41" s="109" t="s">
        <v>288</v>
      </c>
      <c r="B41" s="110" t="s">
        <v>289</v>
      </c>
      <c r="C41" s="111">
        <v>0</v>
      </c>
      <c r="D41" s="112">
        <v>0</v>
      </c>
      <c r="E41" s="112">
        <v>0</v>
      </c>
      <c r="F41" s="112">
        <v>0</v>
      </c>
      <c r="G41" s="112">
        <v>0</v>
      </c>
      <c r="H41" s="112">
        <v>0</v>
      </c>
      <c r="I41" s="112">
        <v>0</v>
      </c>
      <c r="J41" s="112">
        <v>0</v>
      </c>
      <c r="K41" s="112">
        <v>0</v>
      </c>
      <c r="L41" s="112">
        <v>0</v>
      </c>
      <c r="M41" s="112">
        <v>0</v>
      </c>
      <c r="N41" s="112">
        <v>0</v>
      </c>
      <c r="O41" s="112">
        <v>0</v>
      </c>
      <c r="P41" s="112">
        <v>0</v>
      </c>
      <c r="Q41" s="112">
        <v>0</v>
      </c>
      <c r="R41" s="112">
        <v>0</v>
      </c>
      <c r="S41" s="112">
        <v>0</v>
      </c>
      <c r="T41" s="112">
        <v>0</v>
      </c>
      <c r="U41" s="112">
        <v>0</v>
      </c>
      <c r="V41" s="112">
        <v>0</v>
      </c>
      <c r="W41" s="112">
        <v>0</v>
      </c>
      <c r="X41" s="112">
        <v>0</v>
      </c>
      <c r="Y41" s="112">
        <v>0</v>
      </c>
      <c r="Z41" s="112">
        <v>0</v>
      </c>
      <c r="AA41" s="112">
        <v>0</v>
      </c>
      <c r="AB41" s="112">
        <v>0</v>
      </c>
      <c r="AC41" s="112">
        <v>0</v>
      </c>
      <c r="AD41" s="112">
        <v>0</v>
      </c>
      <c r="AE41" s="112">
        <v>0</v>
      </c>
      <c r="AF41" s="112">
        <v>0</v>
      </c>
      <c r="AG41" s="112">
        <v>0</v>
      </c>
      <c r="AH41" s="112">
        <v>0</v>
      </c>
      <c r="AI41" s="112">
        <v>0</v>
      </c>
      <c r="AJ41" s="112">
        <v>0</v>
      </c>
      <c r="AK41" s="112">
        <v>0</v>
      </c>
      <c r="AL41" s="112">
        <v>0</v>
      </c>
      <c r="AM41" s="112">
        <v>0</v>
      </c>
      <c r="AN41" s="112">
        <v>0</v>
      </c>
      <c r="AO41" s="112">
        <v>0</v>
      </c>
      <c r="AP41" s="112">
        <v>0</v>
      </c>
      <c r="AQ41" s="112">
        <v>0</v>
      </c>
      <c r="AR41" s="112">
        <v>0</v>
      </c>
      <c r="AS41" s="112">
        <v>0</v>
      </c>
      <c r="AT41" s="112">
        <v>0</v>
      </c>
      <c r="AU41" s="112">
        <v>0</v>
      </c>
      <c r="AV41" s="112">
        <v>0</v>
      </c>
      <c r="AW41" s="112">
        <v>0</v>
      </c>
      <c r="AX41" s="112">
        <v>0</v>
      </c>
      <c r="AY41" s="112">
        <v>0</v>
      </c>
      <c r="AZ41" s="112">
        <v>0</v>
      </c>
      <c r="BA41" s="113">
        <v>0</v>
      </c>
    </row>
    <row r="42" spans="1:53" x14ac:dyDescent="0.35">
      <c r="A42" s="104" t="s">
        <v>129</v>
      </c>
      <c r="B42" s="105" t="s">
        <v>290</v>
      </c>
      <c r="C42" s="106">
        <v>0</v>
      </c>
      <c r="D42" s="107">
        <v>0</v>
      </c>
      <c r="E42" s="107">
        <v>0</v>
      </c>
      <c r="F42" s="107">
        <v>0</v>
      </c>
      <c r="G42" s="107">
        <v>0</v>
      </c>
      <c r="H42" s="107">
        <v>0</v>
      </c>
      <c r="I42" s="107">
        <v>0</v>
      </c>
      <c r="J42" s="107">
        <v>0</v>
      </c>
      <c r="K42" s="107">
        <v>0</v>
      </c>
      <c r="L42" s="107">
        <v>0</v>
      </c>
      <c r="M42" s="107">
        <v>0</v>
      </c>
      <c r="N42" s="107">
        <v>0</v>
      </c>
      <c r="O42" s="107">
        <v>0</v>
      </c>
      <c r="P42" s="107">
        <v>0</v>
      </c>
      <c r="Q42" s="107">
        <v>0</v>
      </c>
      <c r="R42" s="107">
        <v>0</v>
      </c>
      <c r="S42" s="107">
        <v>0</v>
      </c>
      <c r="T42" s="107">
        <v>0</v>
      </c>
      <c r="U42" s="107">
        <v>0</v>
      </c>
      <c r="V42" s="107">
        <v>0</v>
      </c>
      <c r="W42" s="107">
        <v>0</v>
      </c>
      <c r="X42" s="107">
        <v>0</v>
      </c>
      <c r="Y42" s="107">
        <v>0</v>
      </c>
      <c r="Z42" s="107">
        <v>0</v>
      </c>
      <c r="AA42" s="107">
        <v>0</v>
      </c>
      <c r="AB42" s="107">
        <v>0</v>
      </c>
      <c r="AC42" s="107">
        <v>0</v>
      </c>
      <c r="AD42" s="107">
        <v>0</v>
      </c>
      <c r="AE42" s="107">
        <v>0</v>
      </c>
      <c r="AF42" s="107">
        <v>0</v>
      </c>
      <c r="AG42" s="107">
        <v>0</v>
      </c>
      <c r="AH42" s="107">
        <v>0</v>
      </c>
      <c r="AI42" s="107">
        <v>0</v>
      </c>
      <c r="AJ42" s="107">
        <v>0</v>
      </c>
      <c r="AK42" s="107">
        <v>0</v>
      </c>
      <c r="AL42" s="107">
        <v>0</v>
      </c>
      <c r="AM42" s="107">
        <v>0</v>
      </c>
      <c r="AN42" s="107">
        <v>0</v>
      </c>
      <c r="AO42" s="107">
        <v>0</v>
      </c>
      <c r="AP42" s="107">
        <v>0</v>
      </c>
      <c r="AQ42" s="107">
        <v>0</v>
      </c>
      <c r="AR42" s="107">
        <v>0</v>
      </c>
      <c r="AS42" s="107">
        <v>0</v>
      </c>
      <c r="AT42" s="107">
        <v>0</v>
      </c>
      <c r="AU42" s="107">
        <v>0</v>
      </c>
      <c r="AV42" s="107">
        <v>0</v>
      </c>
      <c r="AW42" s="107">
        <v>0</v>
      </c>
      <c r="AX42" s="107">
        <v>0</v>
      </c>
      <c r="AY42" s="107">
        <v>0</v>
      </c>
      <c r="AZ42" s="107">
        <v>0</v>
      </c>
      <c r="BA42" s="108">
        <v>0</v>
      </c>
    </row>
    <row r="43" spans="1:53" x14ac:dyDescent="0.35">
      <c r="A43" s="104" t="s">
        <v>291</v>
      </c>
      <c r="B43" s="105" t="s">
        <v>292</v>
      </c>
      <c r="C43" s="106">
        <v>0</v>
      </c>
      <c r="D43" s="107">
        <v>0</v>
      </c>
      <c r="E43" s="107">
        <v>0</v>
      </c>
      <c r="F43" s="107">
        <v>0</v>
      </c>
      <c r="G43" s="107">
        <v>0</v>
      </c>
      <c r="H43" s="107">
        <v>0</v>
      </c>
      <c r="I43" s="107">
        <v>0</v>
      </c>
      <c r="J43" s="107">
        <v>0</v>
      </c>
      <c r="K43" s="107">
        <v>0</v>
      </c>
      <c r="L43" s="107">
        <v>0</v>
      </c>
      <c r="M43" s="107">
        <v>0</v>
      </c>
      <c r="N43" s="107">
        <v>0</v>
      </c>
      <c r="O43" s="107">
        <v>0</v>
      </c>
      <c r="P43" s="107">
        <v>0</v>
      </c>
      <c r="Q43" s="107">
        <v>0</v>
      </c>
      <c r="R43" s="107">
        <v>0</v>
      </c>
      <c r="S43" s="107">
        <v>0</v>
      </c>
      <c r="T43" s="107">
        <v>0</v>
      </c>
      <c r="U43" s="107">
        <v>0</v>
      </c>
      <c r="V43" s="107">
        <v>0</v>
      </c>
      <c r="W43" s="107">
        <v>0</v>
      </c>
      <c r="X43" s="107">
        <v>0</v>
      </c>
      <c r="Y43" s="107">
        <v>0</v>
      </c>
      <c r="Z43" s="107">
        <v>0</v>
      </c>
      <c r="AA43" s="107">
        <v>0</v>
      </c>
      <c r="AB43" s="107">
        <v>0</v>
      </c>
      <c r="AC43" s="107">
        <v>0</v>
      </c>
      <c r="AD43" s="107">
        <v>0</v>
      </c>
      <c r="AE43" s="107">
        <v>0</v>
      </c>
      <c r="AF43" s="107">
        <v>0</v>
      </c>
      <c r="AG43" s="107">
        <v>0</v>
      </c>
      <c r="AH43" s="107">
        <v>0</v>
      </c>
      <c r="AI43" s="107">
        <v>0</v>
      </c>
      <c r="AJ43" s="107">
        <v>0</v>
      </c>
      <c r="AK43" s="107">
        <v>0</v>
      </c>
      <c r="AL43" s="107">
        <v>0</v>
      </c>
      <c r="AM43" s="107">
        <v>0</v>
      </c>
      <c r="AN43" s="107">
        <v>0</v>
      </c>
      <c r="AO43" s="107">
        <v>0</v>
      </c>
      <c r="AP43" s="107">
        <v>0</v>
      </c>
      <c r="AQ43" s="107">
        <v>0</v>
      </c>
      <c r="AR43" s="107">
        <v>0</v>
      </c>
      <c r="AS43" s="107">
        <v>0</v>
      </c>
      <c r="AT43" s="107">
        <v>0</v>
      </c>
      <c r="AU43" s="107">
        <v>0</v>
      </c>
      <c r="AV43" s="107">
        <v>0</v>
      </c>
      <c r="AW43" s="107">
        <v>0</v>
      </c>
      <c r="AX43" s="107">
        <v>0</v>
      </c>
      <c r="AY43" s="107">
        <v>0</v>
      </c>
      <c r="AZ43" s="107">
        <v>0</v>
      </c>
      <c r="BA43" s="108">
        <v>0</v>
      </c>
    </row>
    <row r="44" spans="1:53" x14ac:dyDescent="0.35">
      <c r="A44" s="104" t="s">
        <v>8</v>
      </c>
      <c r="B44" s="105" t="s">
        <v>293</v>
      </c>
      <c r="C44" s="106">
        <v>0</v>
      </c>
      <c r="D44" s="107">
        <v>0</v>
      </c>
      <c r="E44" s="107">
        <v>0</v>
      </c>
      <c r="F44" s="107">
        <v>0</v>
      </c>
      <c r="G44" s="107">
        <v>0</v>
      </c>
      <c r="H44" s="107">
        <v>0</v>
      </c>
      <c r="I44" s="107">
        <v>0</v>
      </c>
      <c r="J44" s="107">
        <v>0</v>
      </c>
      <c r="K44" s="107">
        <v>0</v>
      </c>
      <c r="L44" s="107">
        <v>0</v>
      </c>
      <c r="M44" s="107">
        <v>0</v>
      </c>
      <c r="N44" s="107">
        <v>0</v>
      </c>
      <c r="O44" s="107">
        <v>0</v>
      </c>
      <c r="P44" s="107">
        <v>0</v>
      </c>
      <c r="Q44" s="107">
        <v>0</v>
      </c>
      <c r="R44" s="107">
        <v>0</v>
      </c>
      <c r="S44" s="107">
        <v>0</v>
      </c>
      <c r="T44" s="107">
        <v>0</v>
      </c>
      <c r="U44" s="107">
        <v>0</v>
      </c>
      <c r="V44" s="107">
        <v>0</v>
      </c>
      <c r="W44" s="107">
        <v>0</v>
      </c>
      <c r="X44" s="107">
        <v>0</v>
      </c>
      <c r="Y44" s="107">
        <v>0</v>
      </c>
      <c r="Z44" s="107">
        <v>0</v>
      </c>
      <c r="AA44" s="107">
        <v>0</v>
      </c>
      <c r="AB44" s="107">
        <v>0</v>
      </c>
      <c r="AC44" s="107">
        <v>0</v>
      </c>
      <c r="AD44" s="107">
        <v>0</v>
      </c>
      <c r="AE44" s="107">
        <v>0</v>
      </c>
      <c r="AF44" s="107">
        <v>0</v>
      </c>
      <c r="AG44" s="107">
        <v>0</v>
      </c>
      <c r="AH44" s="107">
        <v>0</v>
      </c>
      <c r="AI44" s="107">
        <v>0</v>
      </c>
      <c r="AJ44" s="107">
        <v>0</v>
      </c>
      <c r="AK44" s="107">
        <v>0</v>
      </c>
      <c r="AL44" s="107">
        <v>0</v>
      </c>
      <c r="AM44" s="107">
        <v>0</v>
      </c>
      <c r="AN44" s="107">
        <v>0</v>
      </c>
      <c r="AO44" s="107">
        <v>0</v>
      </c>
      <c r="AP44" s="107">
        <v>0</v>
      </c>
      <c r="AQ44" s="107">
        <v>0</v>
      </c>
      <c r="AR44" s="107">
        <v>0</v>
      </c>
      <c r="AS44" s="107">
        <v>0</v>
      </c>
      <c r="AT44" s="107">
        <v>0</v>
      </c>
      <c r="AU44" s="107">
        <v>0</v>
      </c>
      <c r="AV44" s="107">
        <v>0</v>
      </c>
      <c r="AW44" s="107">
        <v>0</v>
      </c>
      <c r="AX44" s="107">
        <v>0</v>
      </c>
      <c r="AY44" s="107">
        <v>0</v>
      </c>
      <c r="AZ44" s="107">
        <v>0</v>
      </c>
      <c r="BA44" s="108">
        <v>0</v>
      </c>
    </row>
    <row r="45" spans="1:53" x14ac:dyDescent="0.35">
      <c r="A45" s="104" t="s">
        <v>294</v>
      </c>
      <c r="B45" s="105" t="s">
        <v>295</v>
      </c>
      <c r="C45" s="106">
        <v>0</v>
      </c>
      <c r="D45" s="107">
        <v>0</v>
      </c>
      <c r="E45" s="107">
        <v>0</v>
      </c>
      <c r="F45" s="107">
        <v>0</v>
      </c>
      <c r="G45" s="107">
        <v>0</v>
      </c>
      <c r="H45" s="107">
        <v>0</v>
      </c>
      <c r="I45" s="107">
        <v>0</v>
      </c>
      <c r="J45" s="107">
        <v>0</v>
      </c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107">
        <v>0</v>
      </c>
      <c r="AA45" s="107">
        <v>0</v>
      </c>
      <c r="AB45" s="107">
        <v>0</v>
      </c>
      <c r="AC45" s="107">
        <v>0</v>
      </c>
      <c r="AD45" s="107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 s="107">
        <v>0</v>
      </c>
      <c r="AK45" s="107">
        <v>0</v>
      </c>
      <c r="AL45" s="107">
        <v>0</v>
      </c>
      <c r="AM45" s="107">
        <v>0</v>
      </c>
      <c r="AN45" s="107">
        <v>0</v>
      </c>
      <c r="AO45" s="107">
        <v>0</v>
      </c>
      <c r="AP45" s="107">
        <v>0</v>
      </c>
      <c r="AQ45" s="107">
        <v>0</v>
      </c>
      <c r="AR45" s="107">
        <v>0</v>
      </c>
      <c r="AS45" s="107">
        <v>0</v>
      </c>
      <c r="AT45" s="107">
        <v>0</v>
      </c>
      <c r="AU45" s="107">
        <v>0</v>
      </c>
      <c r="AV45" s="107">
        <v>0</v>
      </c>
      <c r="AW45" s="107">
        <v>0</v>
      </c>
      <c r="AX45" s="107">
        <v>0</v>
      </c>
      <c r="AY45" s="107">
        <v>0</v>
      </c>
      <c r="AZ45" s="107">
        <v>0</v>
      </c>
      <c r="BA45" s="108">
        <v>0</v>
      </c>
    </row>
    <row r="46" spans="1:53" x14ac:dyDescent="0.35">
      <c r="A46" s="109" t="s">
        <v>296</v>
      </c>
      <c r="B46" s="110" t="s">
        <v>297</v>
      </c>
      <c r="C46" s="111">
        <v>0</v>
      </c>
      <c r="D46" s="112">
        <v>0</v>
      </c>
      <c r="E46" s="112">
        <v>0</v>
      </c>
      <c r="F46" s="112">
        <v>0</v>
      </c>
      <c r="G46" s="112">
        <v>0</v>
      </c>
      <c r="H46" s="112">
        <v>0</v>
      </c>
      <c r="I46" s="112">
        <v>0</v>
      </c>
      <c r="J46" s="112">
        <v>0</v>
      </c>
      <c r="K46" s="112">
        <v>0</v>
      </c>
      <c r="L46" s="112">
        <v>0</v>
      </c>
      <c r="M46" s="112">
        <v>0</v>
      </c>
      <c r="N46" s="112">
        <v>0</v>
      </c>
      <c r="O46" s="112">
        <v>0</v>
      </c>
      <c r="P46" s="112">
        <v>0</v>
      </c>
      <c r="Q46" s="112">
        <v>0</v>
      </c>
      <c r="R46" s="112">
        <v>0</v>
      </c>
      <c r="S46" s="112">
        <v>0</v>
      </c>
      <c r="T46" s="112">
        <v>0</v>
      </c>
      <c r="U46" s="112">
        <v>0</v>
      </c>
      <c r="V46" s="112">
        <v>0</v>
      </c>
      <c r="W46" s="112">
        <v>0</v>
      </c>
      <c r="X46" s="112">
        <v>0</v>
      </c>
      <c r="Y46" s="112">
        <v>0</v>
      </c>
      <c r="Z46" s="112">
        <v>0</v>
      </c>
      <c r="AA46" s="112">
        <v>0</v>
      </c>
      <c r="AB46" s="112">
        <v>0</v>
      </c>
      <c r="AC46" s="112">
        <v>0</v>
      </c>
      <c r="AD46" s="112">
        <v>0</v>
      </c>
      <c r="AE46" s="112">
        <v>0</v>
      </c>
      <c r="AF46" s="112">
        <v>0</v>
      </c>
      <c r="AG46" s="112">
        <v>0</v>
      </c>
      <c r="AH46" s="112">
        <v>0</v>
      </c>
      <c r="AI46" s="112">
        <v>0</v>
      </c>
      <c r="AJ46" s="112">
        <v>0</v>
      </c>
      <c r="AK46" s="112">
        <v>0</v>
      </c>
      <c r="AL46" s="112">
        <v>0</v>
      </c>
      <c r="AM46" s="112">
        <v>0</v>
      </c>
      <c r="AN46" s="112">
        <v>0</v>
      </c>
      <c r="AO46" s="112">
        <v>0</v>
      </c>
      <c r="AP46" s="112">
        <v>0</v>
      </c>
      <c r="AQ46" s="112">
        <v>0</v>
      </c>
      <c r="AR46" s="112">
        <v>0</v>
      </c>
      <c r="AS46" s="112">
        <v>0</v>
      </c>
      <c r="AT46" s="112">
        <v>0</v>
      </c>
      <c r="AU46" s="112">
        <v>0</v>
      </c>
      <c r="AV46" s="112">
        <v>0</v>
      </c>
      <c r="AW46" s="112">
        <v>0</v>
      </c>
      <c r="AX46" s="112">
        <v>0</v>
      </c>
      <c r="AY46" s="112">
        <v>0</v>
      </c>
      <c r="AZ46" s="112">
        <v>0</v>
      </c>
      <c r="BA46" s="113">
        <v>0</v>
      </c>
    </row>
    <row r="47" spans="1:53" x14ac:dyDescent="0.35">
      <c r="A47" s="109" t="s">
        <v>9</v>
      </c>
      <c r="B47" s="110" t="s">
        <v>298</v>
      </c>
      <c r="C47" s="111">
        <v>0</v>
      </c>
      <c r="D47" s="112">
        <v>0</v>
      </c>
      <c r="E47" s="112">
        <v>0</v>
      </c>
      <c r="F47" s="112">
        <v>0</v>
      </c>
      <c r="G47" s="112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2">
        <v>0</v>
      </c>
      <c r="P47" s="112">
        <v>0</v>
      </c>
      <c r="Q47" s="112">
        <v>0</v>
      </c>
      <c r="R47" s="112">
        <v>0</v>
      </c>
      <c r="S47" s="112">
        <v>0</v>
      </c>
      <c r="T47" s="112">
        <v>0</v>
      </c>
      <c r="U47" s="112">
        <v>0</v>
      </c>
      <c r="V47" s="112">
        <v>0</v>
      </c>
      <c r="W47" s="112">
        <v>0</v>
      </c>
      <c r="X47" s="112">
        <v>0</v>
      </c>
      <c r="Y47" s="112">
        <v>0</v>
      </c>
      <c r="Z47" s="112">
        <v>0</v>
      </c>
      <c r="AA47" s="112">
        <v>0</v>
      </c>
      <c r="AB47" s="112">
        <v>0</v>
      </c>
      <c r="AC47" s="112">
        <v>0</v>
      </c>
      <c r="AD47" s="112">
        <v>0</v>
      </c>
      <c r="AE47" s="112">
        <v>0</v>
      </c>
      <c r="AF47" s="112">
        <v>0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>
        <v>0</v>
      </c>
      <c r="AM47" s="112">
        <v>0</v>
      </c>
      <c r="AN47" s="112">
        <v>0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T47" s="112">
        <v>0</v>
      </c>
      <c r="AU47" s="112">
        <v>0</v>
      </c>
      <c r="AV47" s="112">
        <v>0</v>
      </c>
      <c r="AW47" s="112">
        <v>0</v>
      </c>
      <c r="AX47" s="112">
        <v>0</v>
      </c>
      <c r="AY47" s="112">
        <v>0</v>
      </c>
      <c r="AZ47" s="112">
        <v>0</v>
      </c>
      <c r="BA47" s="113">
        <v>0</v>
      </c>
    </row>
    <row r="48" spans="1:53" x14ac:dyDescent="0.35">
      <c r="A48" s="109" t="s">
        <v>35</v>
      </c>
      <c r="B48" s="110" t="s">
        <v>299</v>
      </c>
      <c r="C48" s="111">
        <v>0</v>
      </c>
      <c r="D48" s="112">
        <v>0</v>
      </c>
      <c r="E48" s="112">
        <v>0</v>
      </c>
      <c r="F48" s="112">
        <v>0</v>
      </c>
      <c r="G48" s="112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2">
        <v>0</v>
      </c>
      <c r="P48" s="112">
        <v>0</v>
      </c>
      <c r="Q48" s="112">
        <v>0</v>
      </c>
      <c r="R48" s="112">
        <v>0</v>
      </c>
      <c r="S48" s="112">
        <v>0</v>
      </c>
      <c r="T48" s="112">
        <v>0</v>
      </c>
      <c r="U48" s="112">
        <v>0</v>
      </c>
      <c r="V48" s="112">
        <v>0</v>
      </c>
      <c r="W48" s="112">
        <v>0</v>
      </c>
      <c r="X48" s="112">
        <v>0</v>
      </c>
      <c r="Y48" s="112">
        <v>0</v>
      </c>
      <c r="Z48" s="112">
        <v>0</v>
      </c>
      <c r="AA48" s="112">
        <v>0</v>
      </c>
      <c r="AB48" s="112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H48" s="112">
        <v>0</v>
      </c>
      <c r="AI48" s="112">
        <v>0</v>
      </c>
      <c r="AJ48" s="112">
        <v>0</v>
      </c>
      <c r="AK48" s="112">
        <v>0</v>
      </c>
      <c r="AL48" s="112">
        <v>0</v>
      </c>
      <c r="AM48" s="112">
        <v>0</v>
      </c>
      <c r="AN48" s="112">
        <v>0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T48" s="112">
        <v>0</v>
      </c>
      <c r="AU48" s="112">
        <v>0</v>
      </c>
      <c r="AV48" s="112">
        <v>0</v>
      </c>
      <c r="AW48" s="112">
        <v>0</v>
      </c>
      <c r="AX48" s="112">
        <v>0</v>
      </c>
      <c r="AY48" s="112">
        <v>0</v>
      </c>
      <c r="AZ48" s="112">
        <v>0</v>
      </c>
      <c r="BA48" s="113">
        <v>0</v>
      </c>
    </row>
    <row r="49" spans="1:53" x14ac:dyDescent="0.35">
      <c r="A49" s="109" t="s">
        <v>10</v>
      </c>
      <c r="B49" s="110" t="s">
        <v>300</v>
      </c>
      <c r="C49" s="111">
        <v>0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2">
        <v>0</v>
      </c>
      <c r="W49" s="112">
        <v>0</v>
      </c>
      <c r="X49" s="112">
        <v>0</v>
      </c>
      <c r="Y49" s="112">
        <v>0</v>
      </c>
      <c r="Z49" s="112">
        <v>0</v>
      </c>
      <c r="AA49" s="112">
        <v>0</v>
      </c>
      <c r="AB49" s="112">
        <v>0</v>
      </c>
      <c r="AC49" s="112">
        <v>0</v>
      </c>
      <c r="AD49" s="112">
        <v>0</v>
      </c>
      <c r="AE49" s="112">
        <v>0</v>
      </c>
      <c r="AF49" s="112">
        <v>0</v>
      </c>
      <c r="AG49" s="112">
        <v>0</v>
      </c>
      <c r="AH49" s="112">
        <v>0</v>
      </c>
      <c r="AI49" s="112">
        <v>0</v>
      </c>
      <c r="AJ49" s="112">
        <v>0</v>
      </c>
      <c r="AK49" s="112">
        <v>0</v>
      </c>
      <c r="AL49" s="112">
        <v>0</v>
      </c>
      <c r="AM49" s="112">
        <v>0</v>
      </c>
      <c r="AN49" s="112">
        <v>0</v>
      </c>
      <c r="AO49" s="112">
        <v>0</v>
      </c>
      <c r="AP49" s="112">
        <v>0</v>
      </c>
      <c r="AQ49" s="112">
        <v>0</v>
      </c>
      <c r="AR49" s="112">
        <v>0</v>
      </c>
      <c r="AS49" s="112">
        <v>0</v>
      </c>
      <c r="AT49" s="112">
        <v>0</v>
      </c>
      <c r="AU49" s="112">
        <v>0</v>
      </c>
      <c r="AV49" s="112">
        <v>0</v>
      </c>
      <c r="AW49" s="112">
        <v>0</v>
      </c>
      <c r="AX49" s="112">
        <v>0</v>
      </c>
      <c r="AY49" s="112">
        <v>0</v>
      </c>
      <c r="AZ49" s="112">
        <v>0</v>
      </c>
      <c r="BA49" s="113">
        <v>0</v>
      </c>
    </row>
    <row r="50" spans="1:53" x14ac:dyDescent="0.35">
      <c r="A50" s="109" t="s">
        <v>301</v>
      </c>
      <c r="B50" s="110" t="s">
        <v>302</v>
      </c>
      <c r="C50" s="111">
        <v>0</v>
      </c>
      <c r="D50" s="112">
        <v>0</v>
      </c>
      <c r="E50" s="112">
        <v>0</v>
      </c>
      <c r="F50" s="112">
        <v>0</v>
      </c>
      <c r="G50" s="112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2">
        <v>0</v>
      </c>
      <c r="P50" s="112">
        <v>0</v>
      </c>
      <c r="Q50" s="112">
        <v>0</v>
      </c>
      <c r="R50" s="112">
        <v>0</v>
      </c>
      <c r="S50" s="112">
        <v>0</v>
      </c>
      <c r="T50" s="112">
        <v>0</v>
      </c>
      <c r="U50" s="112">
        <v>0</v>
      </c>
      <c r="V50" s="112">
        <v>0</v>
      </c>
      <c r="W50" s="112">
        <v>0</v>
      </c>
      <c r="X50" s="112">
        <v>0</v>
      </c>
      <c r="Y50" s="112">
        <v>0</v>
      </c>
      <c r="Z50" s="112">
        <v>0</v>
      </c>
      <c r="AA50" s="112">
        <v>0</v>
      </c>
      <c r="AB50" s="112">
        <v>0</v>
      </c>
      <c r="AC50" s="112">
        <v>0</v>
      </c>
      <c r="AD50" s="112">
        <v>0</v>
      </c>
      <c r="AE50" s="112">
        <v>0</v>
      </c>
      <c r="AF50" s="112">
        <v>0</v>
      </c>
      <c r="AG50" s="112">
        <v>0</v>
      </c>
      <c r="AH50" s="112">
        <v>0</v>
      </c>
      <c r="AI50" s="112">
        <v>0</v>
      </c>
      <c r="AJ50" s="112">
        <v>0</v>
      </c>
      <c r="AK50" s="112">
        <v>0</v>
      </c>
      <c r="AL50" s="112">
        <v>0</v>
      </c>
      <c r="AM50" s="112">
        <v>0</v>
      </c>
      <c r="AN50" s="112">
        <v>0</v>
      </c>
      <c r="AO50" s="112">
        <v>0</v>
      </c>
      <c r="AP50" s="112">
        <v>0</v>
      </c>
      <c r="AQ50" s="112">
        <v>0</v>
      </c>
      <c r="AR50" s="112">
        <v>0</v>
      </c>
      <c r="AS50" s="112">
        <v>0</v>
      </c>
      <c r="AT50" s="112">
        <v>0</v>
      </c>
      <c r="AU50" s="112">
        <v>0</v>
      </c>
      <c r="AV50" s="112">
        <v>0</v>
      </c>
      <c r="AW50" s="112">
        <v>0</v>
      </c>
      <c r="AX50" s="112">
        <v>0</v>
      </c>
      <c r="AY50" s="112">
        <v>0</v>
      </c>
      <c r="AZ50" s="112">
        <v>0</v>
      </c>
      <c r="BA50" s="113">
        <v>0</v>
      </c>
    </row>
    <row r="51" spans="1:53" x14ac:dyDescent="0.35">
      <c r="A51" s="109" t="s">
        <v>303</v>
      </c>
      <c r="B51" s="110" t="s">
        <v>304</v>
      </c>
      <c r="C51" s="111">
        <v>0</v>
      </c>
      <c r="D51" s="112">
        <v>0</v>
      </c>
      <c r="E51" s="112">
        <v>0</v>
      </c>
      <c r="F51" s="112">
        <v>0</v>
      </c>
      <c r="G51" s="112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>
        <v>0</v>
      </c>
      <c r="Q51" s="112">
        <v>0</v>
      </c>
      <c r="R51" s="112">
        <v>0</v>
      </c>
      <c r="S51" s="112">
        <v>0</v>
      </c>
      <c r="T51" s="112">
        <v>0</v>
      </c>
      <c r="U51" s="112">
        <v>0</v>
      </c>
      <c r="V51" s="112">
        <v>0</v>
      </c>
      <c r="W51" s="112">
        <v>0</v>
      </c>
      <c r="X51" s="112">
        <v>0</v>
      </c>
      <c r="Y51" s="112">
        <v>0</v>
      </c>
      <c r="Z51" s="112">
        <v>0</v>
      </c>
      <c r="AA51" s="112">
        <v>0</v>
      </c>
      <c r="AB51" s="112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H51" s="112">
        <v>0</v>
      </c>
      <c r="AI51" s="112">
        <v>0</v>
      </c>
      <c r="AJ51" s="112">
        <v>0</v>
      </c>
      <c r="AK51" s="112">
        <v>0</v>
      </c>
      <c r="AL51" s="112">
        <v>0</v>
      </c>
      <c r="AM51" s="112">
        <v>0</v>
      </c>
      <c r="AN51" s="112">
        <v>0</v>
      </c>
      <c r="AO51" s="112">
        <v>0</v>
      </c>
      <c r="AP51" s="112">
        <v>0</v>
      </c>
      <c r="AQ51" s="112">
        <v>0</v>
      </c>
      <c r="AR51" s="112">
        <v>0</v>
      </c>
      <c r="AS51" s="112">
        <v>0</v>
      </c>
      <c r="AT51" s="112">
        <v>0</v>
      </c>
      <c r="AU51" s="112">
        <v>0</v>
      </c>
      <c r="AV51" s="112">
        <v>0</v>
      </c>
      <c r="AW51" s="112">
        <v>0</v>
      </c>
      <c r="AX51" s="112">
        <v>0</v>
      </c>
      <c r="AY51" s="112">
        <v>0</v>
      </c>
      <c r="AZ51" s="112">
        <v>0</v>
      </c>
      <c r="BA51" s="113">
        <v>0</v>
      </c>
    </row>
    <row r="52" spans="1:53" x14ac:dyDescent="0.35">
      <c r="A52" s="94" t="s">
        <v>305</v>
      </c>
      <c r="B52" s="95" t="s">
        <v>306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>
        <v>0</v>
      </c>
      <c r="AA52" s="97">
        <v>0</v>
      </c>
      <c r="AB52" s="97">
        <v>0</v>
      </c>
      <c r="AC52" s="97">
        <v>0</v>
      </c>
      <c r="AD52" s="97">
        <v>0</v>
      </c>
      <c r="AE52" s="97">
        <v>0</v>
      </c>
      <c r="AF52" s="97">
        <v>0</v>
      </c>
      <c r="AG52" s="97">
        <v>0</v>
      </c>
      <c r="AH52" s="97">
        <v>0</v>
      </c>
      <c r="AI52" s="97">
        <v>0</v>
      </c>
      <c r="AJ52" s="97">
        <v>0</v>
      </c>
      <c r="AK52" s="97">
        <v>0</v>
      </c>
      <c r="AL52" s="97">
        <v>0</v>
      </c>
      <c r="AM52" s="97">
        <v>0</v>
      </c>
      <c r="AN52" s="97">
        <v>0</v>
      </c>
      <c r="AO52" s="97">
        <v>0</v>
      </c>
      <c r="AP52" s="97">
        <v>0</v>
      </c>
      <c r="AQ52" s="97">
        <v>0</v>
      </c>
      <c r="AR52" s="97">
        <v>0</v>
      </c>
      <c r="AS52" s="97">
        <v>0</v>
      </c>
      <c r="AT52" s="97">
        <v>0</v>
      </c>
      <c r="AU52" s="97">
        <v>0</v>
      </c>
      <c r="AV52" s="97">
        <v>0</v>
      </c>
      <c r="AW52" s="97">
        <v>0</v>
      </c>
      <c r="AX52" s="97">
        <v>0</v>
      </c>
      <c r="AY52" s="97">
        <v>0</v>
      </c>
      <c r="AZ52" s="97">
        <v>0</v>
      </c>
      <c r="BA52" s="98">
        <v>0</v>
      </c>
    </row>
    <row r="53" spans="1:53" x14ac:dyDescent="0.35">
      <c r="A53" s="99" t="s">
        <v>37</v>
      </c>
      <c r="B53" s="100" t="s">
        <v>307</v>
      </c>
      <c r="C53" s="101">
        <v>0</v>
      </c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102">
        <v>0</v>
      </c>
      <c r="U53" s="102">
        <v>0</v>
      </c>
      <c r="V53" s="102">
        <v>0</v>
      </c>
      <c r="W53" s="102">
        <v>0</v>
      </c>
      <c r="X53" s="102">
        <v>0</v>
      </c>
      <c r="Y53" s="102">
        <v>0</v>
      </c>
      <c r="Z53" s="102">
        <v>0</v>
      </c>
      <c r="AA53" s="102">
        <v>0</v>
      </c>
      <c r="AB53" s="102">
        <v>0</v>
      </c>
      <c r="AC53" s="102">
        <v>0</v>
      </c>
      <c r="AD53" s="102">
        <v>0</v>
      </c>
      <c r="AE53" s="102">
        <v>0</v>
      </c>
      <c r="AF53" s="102">
        <v>0</v>
      </c>
      <c r="AG53" s="102">
        <v>0</v>
      </c>
      <c r="AH53" s="102">
        <v>0</v>
      </c>
      <c r="AI53" s="102">
        <v>0</v>
      </c>
      <c r="AJ53" s="102">
        <v>0</v>
      </c>
      <c r="AK53" s="102">
        <v>0</v>
      </c>
      <c r="AL53" s="102">
        <v>0</v>
      </c>
      <c r="AM53" s="102">
        <v>0</v>
      </c>
      <c r="AN53" s="102">
        <v>0</v>
      </c>
      <c r="AO53" s="102">
        <v>0</v>
      </c>
      <c r="AP53" s="102">
        <v>0</v>
      </c>
      <c r="AQ53" s="102">
        <v>0</v>
      </c>
      <c r="AR53" s="102">
        <v>0</v>
      </c>
      <c r="AS53" s="102">
        <v>0</v>
      </c>
      <c r="AT53" s="102">
        <v>0</v>
      </c>
      <c r="AU53" s="102">
        <v>0</v>
      </c>
      <c r="AV53" s="102">
        <v>0</v>
      </c>
      <c r="AW53" s="102">
        <v>0</v>
      </c>
      <c r="AX53" s="102">
        <v>0</v>
      </c>
      <c r="AY53" s="102">
        <v>0</v>
      </c>
      <c r="AZ53" s="102">
        <v>0</v>
      </c>
      <c r="BA53" s="103">
        <v>0</v>
      </c>
    </row>
    <row r="54" spans="1:53" x14ac:dyDescent="0.35">
      <c r="A54" s="99" t="s">
        <v>308</v>
      </c>
      <c r="B54" s="100" t="s">
        <v>309</v>
      </c>
      <c r="C54" s="101">
        <v>0</v>
      </c>
      <c r="D54" s="102">
        <v>0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2">
        <v>0</v>
      </c>
      <c r="P54" s="102">
        <v>0</v>
      </c>
      <c r="Q54" s="102">
        <v>0</v>
      </c>
      <c r="R54" s="102">
        <v>0</v>
      </c>
      <c r="S54" s="102">
        <v>0</v>
      </c>
      <c r="T54" s="102">
        <v>0</v>
      </c>
      <c r="U54" s="102">
        <v>0</v>
      </c>
      <c r="V54" s="102">
        <v>0</v>
      </c>
      <c r="W54" s="102">
        <v>0</v>
      </c>
      <c r="X54" s="102">
        <v>0</v>
      </c>
      <c r="Y54" s="102">
        <v>0</v>
      </c>
      <c r="Z54" s="102">
        <v>0</v>
      </c>
      <c r="AA54" s="102">
        <v>0</v>
      </c>
      <c r="AB54" s="102">
        <v>0</v>
      </c>
      <c r="AC54" s="102">
        <v>0</v>
      </c>
      <c r="AD54" s="102">
        <v>0</v>
      </c>
      <c r="AE54" s="102">
        <v>0</v>
      </c>
      <c r="AF54" s="102">
        <v>0</v>
      </c>
      <c r="AG54" s="102">
        <v>0</v>
      </c>
      <c r="AH54" s="102">
        <v>0</v>
      </c>
      <c r="AI54" s="102">
        <v>0</v>
      </c>
      <c r="AJ54" s="102">
        <v>0</v>
      </c>
      <c r="AK54" s="102">
        <v>0</v>
      </c>
      <c r="AL54" s="102">
        <v>0</v>
      </c>
      <c r="AM54" s="102">
        <v>0</v>
      </c>
      <c r="AN54" s="102">
        <v>0</v>
      </c>
      <c r="AO54" s="102">
        <v>0</v>
      </c>
      <c r="AP54" s="102">
        <v>0</v>
      </c>
      <c r="AQ54" s="102">
        <v>0</v>
      </c>
      <c r="AR54" s="102">
        <v>0</v>
      </c>
      <c r="AS54" s="102">
        <v>0</v>
      </c>
      <c r="AT54" s="102">
        <v>0</v>
      </c>
      <c r="AU54" s="102">
        <v>0</v>
      </c>
      <c r="AV54" s="102">
        <v>0</v>
      </c>
      <c r="AW54" s="102">
        <v>0</v>
      </c>
      <c r="AX54" s="102">
        <v>0</v>
      </c>
      <c r="AY54" s="102">
        <v>0</v>
      </c>
      <c r="AZ54" s="102">
        <v>0</v>
      </c>
      <c r="BA54" s="103">
        <v>0</v>
      </c>
    </row>
    <row r="55" spans="1:53" x14ac:dyDescent="0.35">
      <c r="A55" s="104" t="s">
        <v>310</v>
      </c>
      <c r="B55" s="105" t="s">
        <v>311</v>
      </c>
      <c r="C55" s="106">
        <v>0</v>
      </c>
      <c r="D55" s="107">
        <v>0</v>
      </c>
      <c r="E55" s="107">
        <v>0</v>
      </c>
      <c r="F55" s="107">
        <v>0</v>
      </c>
      <c r="G55" s="107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7">
        <v>0</v>
      </c>
      <c r="P55" s="107">
        <v>0</v>
      </c>
      <c r="Q55" s="107">
        <v>0</v>
      </c>
      <c r="R55" s="107">
        <v>0</v>
      </c>
      <c r="S55" s="107">
        <v>0</v>
      </c>
      <c r="T55" s="107">
        <v>0</v>
      </c>
      <c r="U55" s="107">
        <v>0</v>
      </c>
      <c r="V55" s="107">
        <v>0</v>
      </c>
      <c r="W55" s="107">
        <v>0</v>
      </c>
      <c r="X55" s="107">
        <v>0</v>
      </c>
      <c r="Y55" s="107">
        <v>0</v>
      </c>
      <c r="Z55" s="107">
        <v>0</v>
      </c>
      <c r="AA55" s="107">
        <v>0</v>
      </c>
      <c r="AB55" s="107">
        <v>0</v>
      </c>
      <c r="AC55" s="107">
        <v>0</v>
      </c>
      <c r="AD55" s="107">
        <v>0</v>
      </c>
      <c r="AE55" s="107">
        <v>0</v>
      </c>
      <c r="AF55" s="107">
        <v>0</v>
      </c>
      <c r="AG55" s="107">
        <v>0</v>
      </c>
      <c r="AH55" s="107">
        <v>0</v>
      </c>
      <c r="AI55" s="107">
        <v>0</v>
      </c>
      <c r="AJ55" s="107">
        <v>0</v>
      </c>
      <c r="AK55" s="107">
        <v>0</v>
      </c>
      <c r="AL55" s="107">
        <v>0</v>
      </c>
      <c r="AM55" s="107">
        <v>0</v>
      </c>
      <c r="AN55" s="107">
        <v>0</v>
      </c>
      <c r="AO55" s="107">
        <v>0</v>
      </c>
      <c r="AP55" s="107">
        <v>0</v>
      </c>
      <c r="AQ55" s="107">
        <v>0</v>
      </c>
      <c r="AR55" s="107">
        <v>0</v>
      </c>
      <c r="AS55" s="107">
        <v>0</v>
      </c>
      <c r="AT55" s="107">
        <v>0</v>
      </c>
      <c r="AU55" s="107">
        <v>0</v>
      </c>
      <c r="AV55" s="107">
        <v>0</v>
      </c>
      <c r="AW55" s="107">
        <v>0</v>
      </c>
      <c r="AX55" s="107">
        <v>0</v>
      </c>
      <c r="AY55" s="107">
        <v>0</v>
      </c>
      <c r="AZ55" s="107">
        <v>0</v>
      </c>
      <c r="BA55" s="108">
        <v>0</v>
      </c>
    </row>
    <row r="56" spans="1:53" x14ac:dyDescent="0.35">
      <c r="A56" s="104" t="s">
        <v>312</v>
      </c>
      <c r="B56" s="105" t="s">
        <v>313</v>
      </c>
      <c r="C56" s="106">
        <v>0</v>
      </c>
      <c r="D56" s="107">
        <v>0</v>
      </c>
      <c r="E56" s="107">
        <v>0</v>
      </c>
      <c r="F56" s="107">
        <v>0</v>
      </c>
      <c r="G56" s="107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  <c r="Q56" s="107">
        <v>0</v>
      </c>
      <c r="R56" s="107">
        <v>0</v>
      </c>
      <c r="S56" s="107">
        <v>0</v>
      </c>
      <c r="T56" s="107">
        <v>0</v>
      </c>
      <c r="U56" s="107">
        <v>0</v>
      </c>
      <c r="V56" s="107">
        <v>0</v>
      </c>
      <c r="W56" s="107">
        <v>0</v>
      </c>
      <c r="X56" s="107">
        <v>0</v>
      </c>
      <c r="Y56" s="107">
        <v>0</v>
      </c>
      <c r="Z56" s="107">
        <v>0</v>
      </c>
      <c r="AA56" s="107">
        <v>0</v>
      </c>
      <c r="AB56" s="107">
        <v>0</v>
      </c>
      <c r="AC56" s="107">
        <v>0</v>
      </c>
      <c r="AD56" s="107">
        <v>0</v>
      </c>
      <c r="AE56" s="107">
        <v>0</v>
      </c>
      <c r="AF56" s="107">
        <v>0</v>
      </c>
      <c r="AG56" s="107">
        <v>0</v>
      </c>
      <c r="AH56" s="107">
        <v>0</v>
      </c>
      <c r="AI56" s="107">
        <v>0</v>
      </c>
      <c r="AJ56" s="107">
        <v>0</v>
      </c>
      <c r="AK56" s="107">
        <v>0</v>
      </c>
      <c r="AL56" s="107">
        <v>0</v>
      </c>
      <c r="AM56" s="107">
        <v>0</v>
      </c>
      <c r="AN56" s="107">
        <v>0</v>
      </c>
      <c r="AO56" s="107">
        <v>0</v>
      </c>
      <c r="AP56" s="107">
        <v>0</v>
      </c>
      <c r="AQ56" s="107">
        <v>0</v>
      </c>
      <c r="AR56" s="107">
        <v>0</v>
      </c>
      <c r="AS56" s="107">
        <v>0</v>
      </c>
      <c r="AT56" s="107">
        <v>0</v>
      </c>
      <c r="AU56" s="107">
        <v>0</v>
      </c>
      <c r="AV56" s="107">
        <v>0</v>
      </c>
      <c r="AW56" s="107">
        <v>0</v>
      </c>
      <c r="AX56" s="107">
        <v>0</v>
      </c>
      <c r="AY56" s="107">
        <v>0</v>
      </c>
      <c r="AZ56" s="107">
        <v>0</v>
      </c>
      <c r="BA56" s="108">
        <v>0</v>
      </c>
    </row>
    <row r="57" spans="1:53" x14ac:dyDescent="0.35">
      <c r="A57" s="104" t="s">
        <v>314</v>
      </c>
      <c r="B57" s="105" t="s">
        <v>315</v>
      </c>
      <c r="C57" s="106">
        <v>0</v>
      </c>
      <c r="D57" s="107">
        <v>0</v>
      </c>
      <c r="E57" s="107">
        <v>0</v>
      </c>
      <c r="F57" s="107">
        <v>0</v>
      </c>
      <c r="G57" s="107">
        <v>0</v>
      </c>
      <c r="H57" s="107">
        <v>0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107">
        <v>0</v>
      </c>
      <c r="AA57" s="107">
        <v>0</v>
      </c>
      <c r="AB57" s="107">
        <v>0</v>
      </c>
      <c r="AC57" s="107">
        <v>0</v>
      </c>
      <c r="AD57" s="107">
        <v>0</v>
      </c>
      <c r="AE57" s="107">
        <v>0</v>
      </c>
      <c r="AF57" s="107">
        <v>0</v>
      </c>
      <c r="AG57" s="107">
        <v>0</v>
      </c>
      <c r="AH57" s="107">
        <v>0</v>
      </c>
      <c r="AI57" s="107">
        <v>0</v>
      </c>
      <c r="AJ57" s="107">
        <v>0</v>
      </c>
      <c r="AK57" s="107">
        <v>0</v>
      </c>
      <c r="AL57" s="107">
        <v>0</v>
      </c>
      <c r="AM57" s="107">
        <v>0</v>
      </c>
      <c r="AN57" s="107">
        <v>0</v>
      </c>
      <c r="AO57" s="107">
        <v>0</v>
      </c>
      <c r="AP57" s="107">
        <v>0</v>
      </c>
      <c r="AQ57" s="107">
        <v>0</v>
      </c>
      <c r="AR57" s="107">
        <v>0</v>
      </c>
      <c r="AS57" s="107">
        <v>0</v>
      </c>
      <c r="AT57" s="107">
        <v>0</v>
      </c>
      <c r="AU57" s="107">
        <v>0</v>
      </c>
      <c r="AV57" s="107">
        <v>0</v>
      </c>
      <c r="AW57" s="107">
        <v>0</v>
      </c>
      <c r="AX57" s="107">
        <v>0</v>
      </c>
      <c r="AY57" s="107">
        <v>0</v>
      </c>
      <c r="AZ57" s="107">
        <v>0</v>
      </c>
      <c r="BA57" s="108">
        <v>0</v>
      </c>
    </row>
    <row r="58" spans="1:53" x14ac:dyDescent="0.35">
      <c r="A58" s="104" t="s">
        <v>108</v>
      </c>
      <c r="B58" s="105" t="s">
        <v>316</v>
      </c>
      <c r="C58" s="106">
        <v>0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107">
        <v>0</v>
      </c>
      <c r="AA58" s="107">
        <v>0</v>
      </c>
      <c r="AB58" s="107">
        <v>0</v>
      </c>
      <c r="AC58" s="107">
        <v>0</v>
      </c>
      <c r="AD58" s="107">
        <v>0</v>
      </c>
      <c r="AE58" s="107">
        <v>0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K58" s="107">
        <v>0</v>
      </c>
      <c r="AL58" s="107">
        <v>0</v>
      </c>
      <c r="AM58" s="107">
        <v>0</v>
      </c>
      <c r="AN58" s="107">
        <v>0</v>
      </c>
      <c r="AO58" s="107">
        <v>0</v>
      </c>
      <c r="AP58" s="107">
        <v>0</v>
      </c>
      <c r="AQ58" s="107">
        <v>0</v>
      </c>
      <c r="AR58" s="107">
        <v>0</v>
      </c>
      <c r="AS58" s="107">
        <v>0</v>
      </c>
      <c r="AT58" s="107">
        <v>0</v>
      </c>
      <c r="AU58" s="107">
        <v>0</v>
      </c>
      <c r="AV58" s="107">
        <v>0</v>
      </c>
      <c r="AW58" s="107">
        <v>0</v>
      </c>
      <c r="AX58" s="107">
        <v>0</v>
      </c>
      <c r="AY58" s="107">
        <v>0</v>
      </c>
      <c r="AZ58" s="107">
        <v>0</v>
      </c>
      <c r="BA58" s="108">
        <v>0</v>
      </c>
    </row>
    <row r="59" spans="1:53" x14ac:dyDescent="0.35">
      <c r="A59" s="94" t="s">
        <v>201</v>
      </c>
      <c r="B59" s="95" t="s">
        <v>317</v>
      </c>
      <c r="C59" s="96">
        <v>243840.78532530757</v>
      </c>
      <c r="D59" s="97">
        <v>252665.49999999997</v>
      </c>
      <c r="E59" s="97">
        <v>255556.00000000003</v>
      </c>
      <c r="F59" s="97">
        <v>257017.49999999997</v>
      </c>
      <c r="G59" s="97">
        <v>260286.09999999989</v>
      </c>
      <c r="H59" s="97">
        <v>257515.97879048434</v>
      </c>
      <c r="I59" s="97">
        <v>255498.99999999988</v>
      </c>
      <c r="J59" s="97">
        <v>241409.8</v>
      </c>
      <c r="K59" s="97">
        <v>241908.69999999995</v>
      </c>
      <c r="L59" s="97">
        <v>230772.49999999994</v>
      </c>
      <c r="M59" s="97">
        <v>236562.36266360944</v>
      </c>
      <c r="N59" s="97">
        <v>234006.8309926439</v>
      </c>
      <c r="O59" s="97">
        <v>227718.52011082458</v>
      </c>
      <c r="P59" s="97">
        <v>226281.88592719944</v>
      </c>
      <c r="Q59" s="97">
        <v>226139.58154198914</v>
      </c>
      <c r="R59" s="97">
        <v>221202.25470526391</v>
      </c>
      <c r="S59" s="97">
        <v>231654.46766105169</v>
      </c>
      <c r="T59" s="97">
        <v>226238.91355089034</v>
      </c>
      <c r="U59" s="97">
        <v>219091.1396802674</v>
      </c>
      <c r="V59" s="97">
        <v>215774.9775178775</v>
      </c>
      <c r="W59" s="97">
        <v>212413.0687369525</v>
      </c>
      <c r="X59" s="97">
        <v>211144.36940794758</v>
      </c>
      <c r="Y59" s="97">
        <v>201536.83896012758</v>
      </c>
      <c r="Z59" s="97">
        <v>187502.55142785798</v>
      </c>
      <c r="AA59" s="97">
        <v>179986.72854169214</v>
      </c>
      <c r="AB59" s="97">
        <v>179788.94372279843</v>
      </c>
      <c r="AC59" s="97">
        <v>179427.78944565789</v>
      </c>
      <c r="AD59" s="97">
        <v>184135.10096000697</v>
      </c>
      <c r="AE59" s="97">
        <v>183524.22680430932</v>
      </c>
      <c r="AF59" s="97">
        <v>180533.04323500849</v>
      </c>
      <c r="AG59" s="97">
        <v>176661.6797523729</v>
      </c>
      <c r="AH59" s="97">
        <v>177086.84443577653</v>
      </c>
      <c r="AI59" s="97">
        <v>175982.64094177794</v>
      </c>
      <c r="AJ59" s="97">
        <v>164892.60494764172</v>
      </c>
      <c r="AK59" s="97">
        <v>157869.2903880699</v>
      </c>
      <c r="AL59" s="97">
        <v>140388.1692819868</v>
      </c>
      <c r="AM59" s="97">
        <v>138950.60767628692</v>
      </c>
      <c r="AN59" s="97">
        <v>134260.9627934623</v>
      </c>
      <c r="AO59" s="97">
        <v>130212.14663491047</v>
      </c>
      <c r="AP59" s="97">
        <v>131918.87500600261</v>
      </c>
      <c r="AQ59" s="97">
        <v>133592.27230095307</v>
      </c>
      <c r="AR59" s="97">
        <v>127190.34976067528</v>
      </c>
      <c r="AS59" s="97">
        <v>128550.65019852271</v>
      </c>
      <c r="AT59" s="97">
        <v>125482.49767025269</v>
      </c>
      <c r="AU59" s="97">
        <v>126715.09242100613</v>
      </c>
      <c r="AV59" s="97">
        <v>134281.7770477907</v>
      </c>
      <c r="AW59" s="97">
        <v>134259.45863258286</v>
      </c>
      <c r="AX59" s="97">
        <v>130291.69223593127</v>
      </c>
      <c r="AY59" s="97">
        <v>122153.55855099364</v>
      </c>
      <c r="AZ59" s="97">
        <v>114754.50874324363</v>
      </c>
      <c r="BA59" s="98">
        <v>113882.85559025858</v>
      </c>
    </row>
    <row r="60" spans="1:53" x14ac:dyDescent="0.35">
      <c r="A60" s="94" t="s">
        <v>318</v>
      </c>
      <c r="B60" s="95" t="s">
        <v>319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0</v>
      </c>
      <c r="V60" s="97">
        <v>0</v>
      </c>
      <c r="W60" s="97">
        <v>0</v>
      </c>
      <c r="X60" s="97">
        <v>0</v>
      </c>
      <c r="Y60" s="97">
        <v>0</v>
      </c>
      <c r="Z60" s="97">
        <v>0</v>
      </c>
      <c r="AA60" s="97">
        <v>0</v>
      </c>
      <c r="AB60" s="97">
        <v>0</v>
      </c>
      <c r="AC60" s="97">
        <v>0</v>
      </c>
      <c r="AD60" s="97">
        <v>0</v>
      </c>
      <c r="AE60" s="97">
        <v>0</v>
      </c>
      <c r="AF60" s="97">
        <v>0</v>
      </c>
      <c r="AG60" s="97">
        <v>0</v>
      </c>
      <c r="AH60" s="97">
        <v>0</v>
      </c>
      <c r="AI60" s="97">
        <v>0</v>
      </c>
      <c r="AJ60" s="97">
        <v>0</v>
      </c>
      <c r="AK60" s="97">
        <v>0</v>
      </c>
      <c r="AL60" s="97">
        <v>0</v>
      </c>
      <c r="AM60" s="97">
        <v>0</v>
      </c>
      <c r="AN60" s="97">
        <v>0</v>
      </c>
      <c r="AO60" s="97">
        <v>0</v>
      </c>
      <c r="AP60" s="97">
        <v>0</v>
      </c>
      <c r="AQ60" s="97">
        <v>0</v>
      </c>
      <c r="AR60" s="97">
        <v>0</v>
      </c>
      <c r="AS60" s="97">
        <v>0</v>
      </c>
      <c r="AT60" s="97">
        <v>0</v>
      </c>
      <c r="AU60" s="97">
        <v>0</v>
      </c>
      <c r="AV60" s="97">
        <v>0</v>
      </c>
      <c r="AW60" s="97">
        <v>0</v>
      </c>
      <c r="AX60" s="97">
        <v>0</v>
      </c>
      <c r="AY60" s="97">
        <v>0</v>
      </c>
      <c r="AZ60" s="97">
        <v>0</v>
      </c>
      <c r="BA60" s="98">
        <v>0</v>
      </c>
    </row>
    <row r="61" spans="1:53" x14ac:dyDescent="0.35">
      <c r="A61" s="94" t="s">
        <v>320</v>
      </c>
      <c r="B61" s="95" t="s">
        <v>321</v>
      </c>
      <c r="C61" s="96">
        <v>0</v>
      </c>
      <c r="D61" s="97">
        <v>0</v>
      </c>
      <c r="E61" s="97">
        <v>0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7">
        <v>0</v>
      </c>
      <c r="P61" s="97">
        <v>0</v>
      </c>
      <c r="Q61" s="97">
        <v>0</v>
      </c>
      <c r="R61" s="97">
        <v>0</v>
      </c>
      <c r="S61" s="97">
        <v>0</v>
      </c>
      <c r="T61" s="97">
        <v>0</v>
      </c>
      <c r="U61" s="97">
        <v>0</v>
      </c>
      <c r="V61" s="97">
        <v>0</v>
      </c>
      <c r="W61" s="97">
        <v>0</v>
      </c>
      <c r="X61" s="97">
        <v>0</v>
      </c>
      <c r="Y61" s="97">
        <v>0</v>
      </c>
      <c r="Z61" s="97">
        <v>0</v>
      </c>
      <c r="AA61" s="97">
        <v>0</v>
      </c>
      <c r="AB61" s="97">
        <v>0</v>
      </c>
      <c r="AC61" s="97">
        <v>0</v>
      </c>
      <c r="AD61" s="97">
        <v>0</v>
      </c>
      <c r="AE61" s="97">
        <v>0</v>
      </c>
      <c r="AF61" s="97">
        <v>0</v>
      </c>
      <c r="AG61" s="97">
        <v>0</v>
      </c>
      <c r="AH61" s="97">
        <v>0</v>
      </c>
      <c r="AI61" s="97">
        <v>0</v>
      </c>
      <c r="AJ61" s="97">
        <v>0</v>
      </c>
      <c r="AK61" s="97">
        <v>0</v>
      </c>
      <c r="AL61" s="97">
        <v>0</v>
      </c>
      <c r="AM61" s="97">
        <v>0</v>
      </c>
      <c r="AN61" s="97">
        <v>0</v>
      </c>
      <c r="AO61" s="97">
        <v>0</v>
      </c>
      <c r="AP61" s="97">
        <v>0</v>
      </c>
      <c r="AQ61" s="97">
        <v>0</v>
      </c>
      <c r="AR61" s="97">
        <v>0</v>
      </c>
      <c r="AS61" s="97">
        <v>0</v>
      </c>
      <c r="AT61" s="97">
        <v>0</v>
      </c>
      <c r="AU61" s="97">
        <v>0</v>
      </c>
      <c r="AV61" s="97">
        <v>0</v>
      </c>
      <c r="AW61" s="97">
        <v>0</v>
      </c>
      <c r="AX61" s="97">
        <v>0</v>
      </c>
      <c r="AY61" s="97">
        <v>0</v>
      </c>
      <c r="AZ61" s="97">
        <v>0</v>
      </c>
      <c r="BA61" s="98">
        <v>0</v>
      </c>
    </row>
    <row r="62" spans="1:53" x14ac:dyDescent="0.35">
      <c r="A62" s="99" t="s">
        <v>322</v>
      </c>
      <c r="B62" s="100" t="s">
        <v>323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0</v>
      </c>
      <c r="Y62" s="102">
        <v>0</v>
      </c>
      <c r="Z62" s="102">
        <v>0</v>
      </c>
      <c r="AA62" s="102">
        <v>0</v>
      </c>
      <c r="AB62" s="102">
        <v>0</v>
      </c>
      <c r="AC62" s="102">
        <v>0</v>
      </c>
      <c r="AD62" s="102">
        <v>0</v>
      </c>
      <c r="AE62" s="102">
        <v>0</v>
      </c>
      <c r="AF62" s="102">
        <v>0</v>
      </c>
      <c r="AG62" s="102">
        <v>0</v>
      </c>
      <c r="AH62" s="102">
        <v>0</v>
      </c>
      <c r="AI62" s="102">
        <v>0</v>
      </c>
      <c r="AJ62" s="102">
        <v>0</v>
      </c>
      <c r="AK62" s="102">
        <v>0</v>
      </c>
      <c r="AL62" s="102">
        <v>0</v>
      </c>
      <c r="AM62" s="102">
        <v>0</v>
      </c>
      <c r="AN62" s="102">
        <v>0</v>
      </c>
      <c r="AO62" s="102">
        <v>0</v>
      </c>
      <c r="AP62" s="102">
        <v>0</v>
      </c>
      <c r="AQ62" s="102">
        <v>0</v>
      </c>
      <c r="AR62" s="102">
        <v>0</v>
      </c>
      <c r="AS62" s="102">
        <v>0</v>
      </c>
      <c r="AT62" s="102">
        <v>0</v>
      </c>
      <c r="AU62" s="102">
        <v>0</v>
      </c>
      <c r="AV62" s="102">
        <v>0</v>
      </c>
      <c r="AW62" s="102">
        <v>0</v>
      </c>
      <c r="AX62" s="102">
        <v>0</v>
      </c>
      <c r="AY62" s="102">
        <v>0</v>
      </c>
      <c r="AZ62" s="102">
        <v>0</v>
      </c>
      <c r="BA62" s="103">
        <v>0</v>
      </c>
    </row>
    <row r="63" spans="1:53" x14ac:dyDescent="0.35">
      <c r="A63" s="99" t="s">
        <v>324</v>
      </c>
      <c r="B63" s="100" t="s">
        <v>325</v>
      </c>
      <c r="C63" s="101">
        <v>0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102">
        <v>0</v>
      </c>
      <c r="U63" s="102">
        <v>0</v>
      </c>
      <c r="V63" s="102">
        <v>0</v>
      </c>
      <c r="W63" s="102">
        <v>0</v>
      </c>
      <c r="X63" s="102">
        <v>0</v>
      </c>
      <c r="Y63" s="102">
        <v>0</v>
      </c>
      <c r="Z63" s="102">
        <v>0</v>
      </c>
      <c r="AA63" s="102">
        <v>0</v>
      </c>
      <c r="AB63" s="102">
        <v>0</v>
      </c>
      <c r="AC63" s="102">
        <v>0</v>
      </c>
      <c r="AD63" s="102">
        <v>0</v>
      </c>
      <c r="AE63" s="102">
        <v>0</v>
      </c>
      <c r="AF63" s="102">
        <v>0</v>
      </c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  <c r="AL63" s="102">
        <v>0</v>
      </c>
      <c r="AM63" s="102">
        <v>0</v>
      </c>
      <c r="AN63" s="102">
        <v>0</v>
      </c>
      <c r="AO63" s="102">
        <v>0</v>
      </c>
      <c r="AP63" s="102">
        <v>0</v>
      </c>
      <c r="AQ63" s="102">
        <v>0</v>
      </c>
      <c r="AR63" s="102">
        <v>0</v>
      </c>
      <c r="AS63" s="102">
        <v>0</v>
      </c>
      <c r="AT63" s="102">
        <v>0</v>
      </c>
      <c r="AU63" s="102">
        <v>0</v>
      </c>
      <c r="AV63" s="102">
        <v>0</v>
      </c>
      <c r="AW63" s="102">
        <v>0</v>
      </c>
      <c r="AX63" s="102">
        <v>0</v>
      </c>
      <c r="AY63" s="102">
        <v>0</v>
      </c>
      <c r="AZ63" s="102">
        <v>0</v>
      </c>
      <c r="BA63" s="103">
        <v>0</v>
      </c>
    </row>
    <row r="64" spans="1:53" x14ac:dyDescent="0.35">
      <c r="A64" s="99" t="s">
        <v>326</v>
      </c>
      <c r="B64" s="100" t="s">
        <v>327</v>
      </c>
      <c r="C64" s="101">
        <v>0</v>
      </c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102">
        <v>0</v>
      </c>
      <c r="S64" s="102">
        <v>0</v>
      </c>
      <c r="T64" s="102">
        <v>0</v>
      </c>
      <c r="U64" s="102">
        <v>0</v>
      </c>
      <c r="V64" s="102">
        <v>0</v>
      </c>
      <c r="W64" s="102">
        <v>0</v>
      </c>
      <c r="X64" s="102">
        <v>0</v>
      </c>
      <c r="Y64" s="102">
        <v>0</v>
      </c>
      <c r="Z64" s="102">
        <v>0</v>
      </c>
      <c r="AA64" s="102">
        <v>0</v>
      </c>
      <c r="AB64" s="102">
        <v>0</v>
      </c>
      <c r="AC64" s="102">
        <v>0</v>
      </c>
      <c r="AD64" s="102">
        <v>0</v>
      </c>
      <c r="AE64" s="102">
        <v>0</v>
      </c>
      <c r="AF64" s="102">
        <v>0</v>
      </c>
      <c r="AG64" s="102">
        <v>0</v>
      </c>
      <c r="AH64" s="102">
        <v>0</v>
      </c>
      <c r="AI64" s="102">
        <v>0</v>
      </c>
      <c r="AJ64" s="102">
        <v>0</v>
      </c>
      <c r="AK64" s="102">
        <v>0</v>
      </c>
      <c r="AL64" s="102">
        <v>0</v>
      </c>
      <c r="AM64" s="102">
        <v>0</v>
      </c>
      <c r="AN64" s="102">
        <v>0</v>
      </c>
      <c r="AO64" s="102">
        <v>0</v>
      </c>
      <c r="AP64" s="102">
        <v>0</v>
      </c>
      <c r="AQ64" s="102">
        <v>0</v>
      </c>
      <c r="AR64" s="102">
        <v>0</v>
      </c>
      <c r="AS64" s="102">
        <v>0</v>
      </c>
      <c r="AT64" s="102">
        <v>0</v>
      </c>
      <c r="AU64" s="102">
        <v>0</v>
      </c>
      <c r="AV64" s="102">
        <v>0</v>
      </c>
      <c r="AW64" s="102">
        <v>0</v>
      </c>
      <c r="AX64" s="102">
        <v>0</v>
      </c>
      <c r="AY64" s="102">
        <v>0</v>
      </c>
      <c r="AZ64" s="102">
        <v>0</v>
      </c>
      <c r="BA64" s="103">
        <v>0</v>
      </c>
    </row>
    <row r="65" spans="1:53" x14ac:dyDescent="0.35">
      <c r="A65" s="104" t="s">
        <v>185</v>
      </c>
      <c r="B65" s="105" t="s">
        <v>328</v>
      </c>
      <c r="C65" s="106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  <c r="AA65" s="107">
        <v>0</v>
      </c>
      <c r="AB65" s="107">
        <v>0</v>
      </c>
      <c r="AC65" s="107">
        <v>0</v>
      </c>
      <c r="AD65" s="107">
        <v>0</v>
      </c>
      <c r="AE65" s="107">
        <v>0</v>
      </c>
      <c r="AF65" s="107">
        <v>0</v>
      </c>
      <c r="AG65" s="107">
        <v>0</v>
      </c>
      <c r="AH65" s="107">
        <v>0</v>
      </c>
      <c r="AI65" s="107">
        <v>0</v>
      </c>
      <c r="AJ65" s="107">
        <v>0</v>
      </c>
      <c r="AK65" s="107">
        <v>0</v>
      </c>
      <c r="AL65" s="107">
        <v>0</v>
      </c>
      <c r="AM65" s="107">
        <v>0</v>
      </c>
      <c r="AN65" s="107">
        <v>0</v>
      </c>
      <c r="AO65" s="107">
        <v>0</v>
      </c>
      <c r="AP65" s="107">
        <v>0</v>
      </c>
      <c r="AQ65" s="107">
        <v>0</v>
      </c>
      <c r="AR65" s="107">
        <v>0</v>
      </c>
      <c r="AS65" s="107">
        <v>0</v>
      </c>
      <c r="AT65" s="107">
        <v>0</v>
      </c>
      <c r="AU65" s="107">
        <v>0</v>
      </c>
      <c r="AV65" s="107">
        <v>0</v>
      </c>
      <c r="AW65" s="107">
        <v>0</v>
      </c>
      <c r="AX65" s="107">
        <v>0</v>
      </c>
      <c r="AY65" s="107">
        <v>0</v>
      </c>
      <c r="AZ65" s="107">
        <v>0</v>
      </c>
      <c r="BA65" s="108">
        <v>0</v>
      </c>
    </row>
    <row r="66" spans="1:53" x14ac:dyDescent="0.35">
      <c r="A66" s="104" t="s">
        <v>329</v>
      </c>
      <c r="B66" s="105" t="s">
        <v>330</v>
      </c>
      <c r="C66" s="106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107">
        <v>0</v>
      </c>
      <c r="AA66" s="107">
        <v>0</v>
      </c>
      <c r="AB66" s="107">
        <v>0</v>
      </c>
      <c r="AC66" s="107">
        <v>0</v>
      </c>
      <c r="AD66" s="107">
        <v>0</v>
      </c>
      <c r="AE66" s="107">
        <v>0</v>
      </c>
      <c r="AF66" s="107">
        <v>0</v>
      </c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  <c r="AL66" s="107">
        <v>0</v>
      </c>
      <c r="AM66" s="107">
        <v>0</v>
      </c>
      <c r="AN66" s="107">
        <v>0</v>
      </c>
      <c r="AO66" s="107">
        <v>0</v>
      </c>
      <c r="AP66" s="107">
        <v>0</v>
      </c>
      <c r="AQ66" s="107">
        <v>0</v>
      </c>
      <c r="AR66" s="107">
        <v>0</v>
      </c>
      <c r="AS66" s="107">
        <v>0</v>
      </c>
      <c r="AT66" s="107">
        <v>0</v>
      </c>
      <c r="AU66" s="107">
        <v>0</v>
      </c>
      <c r="AV66" s="107">
        <v>0</v>
      </c>
      <c r="AW66" s="107">
        <v>0</v>
      </c>
      <c r="AX66" s="107">
        <v>0</v>
      </c>
      <c r="AY66" s="107">
        <v>0</v>
      </c>
      <c r="AZ66" s="107">
        <v>0</v>
      </c>
      <c r="BA66" s="108">
        <v>0</v>
      </c>
    </row>
    <row r="67" spans="1:53" x14ac:dyDescent="0.35">
      <c r="A67" s="99" t="s">
        <v>331</v>
      </c>
      <c r="B67" s="100" t="s">
        <v>332</v>
      </c>
      <c r="C67" s="101">
        <v>0</v>
      </c>
      <c r="D67" s="102">
        <v>0</v>
      </c>
      <c r="E67" s="102">
        <v>0</v>
      </c>
      <c r="F67" s="102">
        <v>0</v>
      </c>
      <c r="G67" s="102">
        <v>0</v>
      </c>
      <c r="H67" s="102">
        <v>0</v>
      </c>
      <c r="I67" s="102">
        <v>0</v>
      </c>
      <c r="J67" s="102">
        <v>0</v>
      </c>
      <c r="K67" s="102">
        <v>0</v>
      </c>
      <c r="L67" s="102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102">
        <v>0</v>
      </c>
      <c r="U67" s="102">
        <v>0</v>
      </c>
      <c r="V67" s="102">
        <v>0</v>
      </c>
      <c r="W67" s="102">
        <v>0</v>
      </c>
      <c r="X67" s="102">
        <v>0</v>
      </c>
      <c r="Y67" s="102">
        <v>0</v>
      </c>
      <c r="Z67" s="102">
        <v>0</v>
      </c>
      <c r="AA67" s="102">
        <v>0</v>
      </c>
      <c r="AB67" s="102">
        <v>0</v>
      </c>
      <c r="AC67" s="102">
        <v>0</v>
      </c>
      <c r="AD67" s="102">
        <v>0</v>
      </c>
      <c r="AE67" s="102">
        <v>0</v>
      </c>
      <c r="AF67" s="102">
        <v>0</v>
      </c>
      <c r="AG67" s="102">
        <v>0</v>
      </c>
      <c r="AH67" s="102">
        <v>0</v>
      </c>
      <c r="AI67" s="102">
        <v>0</v>
      </c>
      <c r="AJ67" s="102">
        <v>0</v>
      </c>
      <c r="AK67" s="102">
        <v>0</v>
      </c>
      <c r="AL67" s="102">
        <v>0</v>
      </c>
      <c r="AM67" s="102">
        <v>0</v>
      </c>
      <c r="AN67" s="102">
        <v>0</v>
      </c>
      <c r="AO67" s="102">
        <v>0</v>
      </c>
      <c r="AP67" s="102">
        <v>0</v>
      </c>
      <c r="AQ67" s="102">
        <v>0</v>
      </c>
      <c r="AR67" s="102">
        <v>0</v>
      </c>
      <c r="AS67" s="102">
        <v>0</v>
      </c>
      <c r="AT67" s="102">
        <v>0</v>
      </c>
      <c r="AU67" s="102">
        <v>0</v>
      </c>
      <c r="AV67" s="102">
        <v>0</v>
      </c>
      <c r="AW67" s="102">
        <v>0</v>
      </c>
      <c r="AX67" s="102">
        <v>0</v>
      </c>
      <c r="AY67" s="102">
        <v>0</v>
      </c>
      <c r="AZ67" s="102">
        <v>0</v>
      </c>
      <c r="BA67" s="103">
        <v>0</v>
      </c>
    </row>
    <row r="68" spans="1:53" x14ac:dyDescent="0.35">
      <c r="A68" s="99" t="s">
        <v>333</v>
      </c>
      <c r="B68" s="100" t="s">
        <v>334</v>
      </c>
      <c r="C68" s="101">
        <v>0</v>
      </c>
      <c r="D68" s="102">
        <v>0</v>
      </c>
      <c r="E68" s="102">
        <v>0</v>
      </c>
      <c r="F68" s="102">
        <v>0</v>
      </c>
      <c r="G68" s="102">
        <v>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102">
        <v>0</v>
      </c>
      <c r="AA68" s="102">
        <v>0</v>
      </c>
      <c r="AB68" s="102">
        <v>0</v>
      </c>
      <c r="AC68" s="102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  <c r="AL68" s="102">
        <v>0</v>
      </c>
      <c r="AM68" s="102">
        <v>0</v>
      </c>
      <c r="AN68" s="102">
        <v>0</v>
      </c>
      <c r="AO68" s="102">
        <v>0</v>
      </c>
      <c r="AP68" s="102">
        <v>0</v>
      </c>
      <c r="AQ68" s="102">
        <v>0</v>
      </c>
      <c r="AR68" s="102">
        <v>0</v>
      </c>
      <c r="AS68" s="102">
        <v>0</v>
      </c>
      <c r="AT68" s="102">
        <v>0</v>
      </c>
      <c r="AU68" s="102">
        <v>0</v>
      </c>
      <c r="AV68" s="102">
        <v>0</v>
      </c>
      <c r="AW68" s="102">
        <v>0</v>
      </c>
      <c r="AX68" s="102">
        <v>0</v>
      </c>
      <c r="AY68" s="102">
        <v>0</v>
      </c>
      <c r="AZ68" s="102">
        <v>0</v>
      </c>
      <c r="BA68" s="103">
        <v>0</v>
      </c>
    </row>
    <row r="69" spans="1:53" x14ac:dyDescent="0.35">
      <c r="A69" s="104" t="s">
        <v>335</v>
      </c>
      <c r="B69" s="105" t="s">
        <v>336</v>
      </c>
      <c r="C69" s="106">
        <v>0</v>
      </c>
      <c r="D69" s="107">
        <v>0</v>
      </c>
      <c r="E69" s="107">
        <v>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0</v>
      </c>
      <c r="AS69" s="107">
        <v>0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8">
        <v>0</v>
      </c>
    </row>
    <row r="70" spans="1:53" x14ac:dyDescent="0.35">
      <c r="A70" s="104" t="s">
        <v>163</v>
      </c>
      <c r="B70" s="105" t="s">
        <v>337</v>
      </c>
      <c r="C70" s="106">
        <v>0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107">
        <v>0</v>
      </c>
      <c r="AA70" s="107">
        <v>0</v>
      </c>
      <c r="AB70" s="107">
        <v>0</v>
      </c>
      <c r="AC70" s="107">
        <v>0</v>
      </c>
      <c r="AD70" s="107">
        <v>0</v>
      </c>
      <c r="AE70" s="107">
        <v>0</v>
      </c>
      <c r="AF70" s="107">
        <v>0</v>
      </c>
      <c r="AG70" s="107">
        <v>0</v>
      </c>
      <c r="AH70" s="107">
        <v>0</v>
      </c>
      <c r="AI70" s="107">
        <v>0</v>
      </c>
      <c r="AJ70" s="107">
        <v>0</v>
      </c>
      <c r="AK70" s="107">
        <v>0</v>
      </c>
      <c r="AL70" s="107">
        <v>0</v>
      </c>
      <c r="AM70" s="107">
        <v>0</v>
      </c>
      <c r="AN70" s="107">
        <v>0</v>
      </c>
      <c r="AO70" s="107">
        <v>0</v>
      </c>
      <c r="AP70" s="107">
        <v>0</v>
      </c>
      <c r="AQ70" s="107">
        <v>0</v>
      </c>
      <c r="AR70" s="107">
        <v>0</v>
      </c>
      <c r="AS70" s="107">
        <v>0</v>
      </c>
      <c r="AT70" s="107">
        <v>0</v>
      </c>
      <c r="AU70" s="107">
        <v>0</v>
      </c>
      <c r="AV70" s="107">
        <v>0</v>
      </c>
      <c r="AW70" s="107">
        <v>0</v>
      </c>
      <c r="AX70" s="107">
        <v>0</v>
      </c>
      <c r="AY70" s="107">
        <v>0</v>
      </c>
      <c r="AZ70" s="107">
        <v>0</v>
      </c>
      <c r="BA70" s="108">
        <v>0</v>
      </c>
    </row>
    <row r="71" spans="1:53" x14ac:dyDescent="0.35">
      <c r="A71" s="104" t="s">
        <v>338</v>
      </c>
      <c r="B71" s="105" t="s">
        <v>339</v>
      </c>
      <c r="C71" s="106">
        <v>0</v>
      </c>
      <c r="D71" s="107">
        <v>0</v>
      </c>
      <c r="E71" s="107">
        <v>0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107">
        <v>0</v>
      </c>
      <c r="AA71" s="107">
        <v>0</v>
      </c>
      <c r="AB71" s="107">
        <v>0</v>
      </c>
      <c r="AC71" s="107">
        <v>0</v>
      </c>
      <c r="AD71" s="107">
        <v>0</v>
      </c>
      <c r="AE71" s="107">
        <v>0</v>
      </c>
      <c r="AF71" s="107">
        <v>0</v>
      </c>
      <c r="AG71" s="107">
        <v>0</v>
      </c>
      <c r="AH71" s="107">
        <v>0</v>
      </c>
      <c r="AI71" s="107">
        <v>0</v>
      </c>
      <c r="AJ71" s="107">
        <v>0</v>
      </c>
      <c r="AK71" s="107">
        <v>0</v>
      </c>
      <c r="AL71" s="107">
        <v>0</v>
      </c>
      <c r="AM71" s="107">
        <v>0</v>
      </c>
      <c r="AN71" s="107">
        <v>0</v>
      </c>
      <c r="AO71" s="107">
        <v>0</v>
      </c>
      <c r="AP71" s="107">
        <v>0</v>
      </c>
      <c r="AQ71" s="107">
        <v>0</v>
      </c>
      <c r="AR71" s="107">
        <v>0</v>
      </c>
      <c r="AS71" s="107">
        <v>0</v>
      </c>
      <c r="AT71" s="107">
        <v>0</v>
      </c>
      <c r="AU71" s="107">
        <v>0</v>
      </c>
      <c r="AV71" s="107">
        <v>0</v>
      </c>
      <c r="AW71" s="107">
        <v>0</v>
      </c>
      <c r="AX71" s="107">
        <v>0</v>
      </c>
      <c r="AY71" s="107">
        <v>0</v>
      </c>
      <c r="AZ71" s="107">
        <v>0</v>
      </c>
      <c r="BA71" s="108">
        <v>0</v>
      </c>
    </row>
    <row r="72" spans="1:53" x14ac:dyDescent="0.35">
      <c r="A72" s="104" t="s">
        <v>340</v>
      </c>
      <c r="B72" s="105" t="s">
        <v>341</v>
      </c>
      <c r="C72" s="106">
        <v>0</v>
      </c>
      <c r="D72" s="107">
        <v>0</v>
      </c>
      <c r="E72" s="107">
        <v>0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0</v>
      </c>
      <c r="T72" s="107">
        <v>0</v>
      </c>
      <c r="U72" s="107">
        <v>0</v>
      </c>
      <c r="V72" s="107">
        <v>0</v>
      </c>
      <c r="W72" s="107">
        <v>0</v>
      </c>
      <c r="X72" s="107">
        <v>0</v>
      </c>
      <c r="Y72" s="107">
        <v>0</v>
      </c>
      <c r="Z72" s="107">
        <v>0</v>
      </c>
      <c r="AA72" s="107">
        <v>0</v>
      </c>
      <c r="AB72" s="107">
        <v>0</v>
      </c>
      <c r="AC72" s="107">
        <v>0</v>
      </c>
      <c r="AD72" s="107">
        <v>0</v>
      </c>
      <c r="AE72" s="107">
        <v>0</v>
      </c>
      <c r="AF72" s="107">
        <v>0</v>
      </c>
      <c r="AG72" s="107">
        <v>0</v>
      </c>
      <c r="AH72" s="107">
        <v>0</v>
      </c>
      <c r="AI72" s="107">
        <v>0</v>
      </c>
      <c r="AJ72" s="107">
        <v>0</v>
      </c>
      <c r="AK72" s="107">
        <v>0</v>
      </c>
      <c r="AL72" s="107">
        <v>0</v>
      </c>
      <c r="AM72" s="107">
        <v>0</v>
      </c>
      <c r="AN72" s="107">
        <v>0</v>
      </c>
      <c r="AO72" s="107">
        <v>0</v>
      </c>
      <c r="AP72" s="107">
        <v>0</v>
      </c>
      <c r="AQ72" s="107">
        <v>0</v>
      </c>
      <c r="AR72" s="107">
        <v>0</v>
      </c>
      <c r="AS72" s="107">
        <v>0</v>
      </c>
      <c r="AT72" s="107">
        <v>0</v>
      </c>
      <c r="AU72" s="107">
        <v>0</v>
      </c>
      <c r="AV72" s="107">
        <v>0</v>
      </c>
      <c r="AW72" s="107">
        <v>0</v>
      </c>
      <c r="AX72" s="107">
        <v>0</v>
      </c>
      <c r="AY72" s="107">
        <v>0</v>
      </c>
      <c r="AZ72" s="107">
        <v>0</v>
      </c>
      <c r="BA72" s="108">
        <v>0</v>
      </c>
    </row>
    <row r="73" spans="1:53" x14ac:dyDescent="0.35">
      <c r="A73" s="104" t="s">
        <v>342</v>
      </c>
      <c r="B73" s="105" t="s">
        <v>343</v>
      </c>
      <c r="C73" s="106">
        <v>0</v>
      </c>
      <c r="D73" s="107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  <c r="J73" s="107">
        <v>0</v>
      </c>
      <c r="K73" s="107">
        <v>0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0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8">
        <v>0</v>
      </c>
    </row>
    <row r="74" spans="1:53" x14ac:dyDescent="0.35">
      <c r="A74" s="109" t="s">
        <v>344</v>
      </c>
      <c r="B74" s="110" t="s">
        <v>345</v>
      </c>
      <c r="C74" s="111">
        <v>0</v>
      </c>
      <c r="D74" s="112">
        <v>0</v>
      </c>
      <c r="E74" s="112">
        <v>0</v>
      </c>
      <c r="F74" s="112">
        <v>0</v>
      </c>
      <c r="G74" s="112">
        <v>0</v>
      </c>
      <c r="H74" s="112">
        <v>0</v>
      </c>
      <c r="I74" s="112">
        <v>0</v>
      </c>
      <c r="J74" s="112">
        <v>0</v>
      </c>
      <c r="K74" s="112">
        <v>0</v>
      </c>
      <c r="L74" s="112">
        <v>0</v>
      </c>
      <c r="M74" s="112">
        <v>0</v>
      </c>
      <c r="N74" s="112">
        <v>0</v>
      </c>
      <c r="O74" s="112">
        <v>0</v>
      </c>
      <c r="P74" s="112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2">
        <v>0</v>
      </c>
      <c r="W74" s="112">
        <v>0</v>
      </c>
      <c r="X74" s="112">
        <v>0</v>
      </c>
      <c r="Y74" s="112">
        <v>0</v>
      </c>
      <c r="Z74" s="112">
        <v>0</v>
      </c>
      <c r="AA74" s="112">
        <v>0</v>
      </c>
      <c r="AB74" s="112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H74" s="112">
        <v>0</v>
      </c>
      <c r="AI74" s="112">
        <v>0</v>
      </c>
      <c r="AJ74" s="112">
        <v>0</v>
      </c>
      <c r="AK74" s="112">
        <v>0</v>
      </c>
      <c r="AL74" s="112">
        <v>0</v>
      </c>
      <c r="AM74" s="112">
        <v>0</v>
      </c>
      <c r="AN74" s="112">
        <v>0</v>
      </c>
      <c r="AO74" s="112">
        <v>0</v>
      </c>
      <c r="AP74" s="112">
        <v>0</v>
      </c>
      <c r="AQ74" s="112">
        <v>0</v>
      </c>
      <c r="AR74" s="112">
        <v>0</v>
      </c>
      <c r="AS74" s="112">
        <v>0</v>
      </c>
      <c r="AT74" s="112">
        <v>0</v>
      </c>
      <c r="AU74" s="112">
        <v>0</v>
      </c>
      <c r="AV74" s="112">
        <v>0</v>
      </c>
      <c r="AW74" s="112">
        <v>0</v>
      </c>
      <c r="AX74" s="112">
        <v>0</v>
      </c>
      <c r="AY74" s="112">
        <v>0</v>
      </c>
      <c r="AZ74" s="112">
        <v>0</v>
      </c>
      <c r="BA74" s="113">
        <v>0</v>
      </c>
    </row>
    <row r="75" spans="1:53" x14ac:dyDescent="0.35">
      <c r="A75" s="109" t="s">
        <v>346</v>
      </c>
      <c r="B75" s="110" t="s">
        <v>347</v>
      </c>
      <c r="C75" s="111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  <c r="O75" s="112">
        <v>0</v>
      </c>
      <c r="P75" s="112">
        <v>0</v>
      </c>
      <c r="Q75" s="112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W75" s="112">
        <v>0</v>
      </c>
      <c r="X75" s="112">
        <v>0</v>
      </c>
      <c r="Y75" s="112">
        <v>0</v>
      </c>
      <c r="Z75" s="112">
        <v>0</v>
      </c>
      <c r="AA75" s="112">
        <v>0</v>
      </c>
      <c r="AB75" s="112">
        <v>0</v>
      </c>
      <c r="AC75" s="112">
        <v>0</v>
      </c>
      <c r="AD75" s="112">
        <v>0</v>
      </c>
      <c r="AE75" s="112">
        <v>0</v>
      </c>
      <c r="AF75" s="112">
        <v>0</v>
      </c>
      <c r="AG75" s="112">
        <v>0</v>
      </c>
      <c r="AH75" s="112">
        <v>0</v>
      </c>
      <c r="AI75" s="112">
        <v>0</v>
      </c>
      <c r="AJ75" s="112">
        <v>0</v>
      </c>
      <c r="AK75" s="112">
        <v>0</v>
      </c>
      <c r="AL75" s="112">
        <v>0</v>
      </c>
      <c r="AM75" s="112">
        <v>0</v>
      </c>
      <c r="AN75" s="112">
        <v>0</v>
      </c>
      <c r="AO75" s="112">
        <v>0</v>
      </c>
      <c r="AP75" s="112">
        <v>0</v>
      </c>
      <c r="AQ75" s="112">
        <v>0</v>
      </c>
      <c r="AR75" s="112">
        <v>0</v>
      </c>
      <c r="AS75" s="112">
        <v>0</v>
      </c>
      <c r="AT75" s="112">
        <v>0</v>
      </c>
      <c r="AU75" s="112">
        <v>0</v>
      </c>
      <c r="AV75" s="112">
        <v>0</v>
      </c>
      <c r="AW75" s="112">
        <v>0</v>
      </c>
      <c r="AX75" s="112">
        <v>0</v>
      </c>
      <c r="AY75" s="112">
        <v>0</v>
      </c>
      <c r="AZ75" s="112">
        <v>0</v>
      </c>
      <c r="BA75" s="113">
        <v>0</v>
      </c>
    </row>
    <row r="76" spans="1:53" x14ac:dyDescent="0.35">
      <c r="A76" s="109" t="s">
        <v>348</v>
      </c>
      <c r="B76" s="110" t="s">
        <v>349</v>
      </c>
      <c r="C76" s="111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2">
        <v>0</v>
      </c>
      <c r="W76" s="112">
        <v>0</v>
      </c>
      <c r="X76" s="112">
        <v>0</v>
      </c>
      <c r="Y76" s="112">
        <v>0</v>
      </c>
      <c r="Z76" s="112">
        <v>0</v>
      </c>
      <c r="AA76" s="112">
        <v>0</v>
      </c>
      <c r="AB76" s="112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H76" s="112">
        <v>0</v>
      </c>
      <c r="AI76" s="112">
        <v>0</v>
      </c>
      <c r="AJ76" s="112">
        <v>0</v>
      </c>
      <c r="AK76" s="112">
        <v>0</v>
      </c>
      <c r="AL76" s="112">
        <v>0</v>
      </c>
      <c r="AM76" s="112">
        <v>0</v>
      </c>
      <c r="AN76" s="112">
        <v>0</v>
      </c>
      <c r="AO76" s="112">
        <v>0</v>
      </c>
      <c r="AP76" s="112">
        <v>0</v>
      </c>
      <c r="AQ76" s="112">
        <v>0</v>
      </c>
      <c r="AR76" s="112">
        <v>0</v>
      </c>
      <c r="AS76" s="112">
        <v>0</v>
      </c>
      <c r="AT76" s="112">
        <v>0</v>
      </c>
      <c r="AU76" s="112">
        <v>0</v>
      </c>
      <c r="AV76" s="112">
        <v>0</v>
      </c>
      <c r="AW76" s="112">
        <v>0</v>
      </c>
      <c r="AX76" s="112">
        <v>0</v>
      </c>
      <c r="AY76" s="112">
        <v>0</v>
      </c>
      <c r="AZ76" s="112">
        <v>0</v>
      </c>
      <c r="BA76" s="113">
        <v>0</v>
      </c>
    </row>
    <row r="77" spans="1:53" x14ac:dyDescent="0.35">
      <c r="A77" s="109" t="s">
        <v>177</v>
      </c>
      <c r="B77" s="110" t="s">
        <v>350</v>
      </c>
      <c r="C77" s="111">
        <v>0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N77" s="112">
        <v>0</v>
      </c>
      <c r="O77" s="112">
        <v>0</v>
      </c>
      <c r="P77" s="112">
        <v>0</v>
      </c>
      <c r="Q77" s="112">
        <v>0</v>
      </c>
      <c r="R77" s="112">
        <v>0</v>
      </c>
      <c r="S77" s="112">
        <v>0</v>
      </c>
      <c r="T77" s="112">
        <v>0</v>
      </c>
      <c r="U77" s="112">
        <v>0</v>
      </c>
      <c r="V77" s="112">
        <v>0</v>
      </c>
      <c r="W77" s="112">
        <v>0</v>
      </c>
      <c r="X77" s="112">
        <v>0</v>
      </c>
      <c r="Y77" s="112">
        <v>0</v>
      </c>
      <c r="Z77" s="112">
        <v>0</v>
      </c>
      <c r="AA77" s="112">
        <v>0</v>
      </c>
      <c r="AB77" s="112">
        <v>0</v>
      </c>
      <c r="AC77" s="112">
        <v>0</v>
      </c>
      <c r="AD77" s="112">
        <v>0</v>
      </c>
      <c r="AE77" s="112">
        <v>0</v>
      </c>
      <c r="AF77" s="112">
        <v>0</v>
      </c>
      <c r="AG77" s="112">
        <v>0</v>
      </c>
      <c r="AH77" s="112">
        <v>0</v>
      </c>
      <c r="AI77" s="112">
        <v>0</v>
      </c>
      <c r="AJ77" s="112">
        <v>0</v>
      </c>
      <c r="AK77" s="112">
        <v>0</v>
      </c>
      <c r="AL77" s="112">
        <v>0</v>
      </c>
      <c r="AM77" s="112">
        <v>0</v>
      </c>
      <c r="AN77" s="112">
        <v>0</v>
      </c>
      <c r="AO77" s="112">
        <v>0</v>
      </c>
      <c r="AP77" s="112">
        <v>0</v>
      </c>
      <c r="AQ77" s="112">
        <v>0</v>
      </c>
      <c r="AR77" s="112">
        <v>0</v>
      </c>
      <c r="AS77" s="112">
        <v>0</v>
      </c>
      <c r="AT77" s="112">
        <v>0</v>
      </c>
      <c r="AU77" s="112">
        <v>0</v>
      </c>
      <c r="AV77" s="112">
        <v>0</v>
      </c>
      <c r="AW77" s="112">
        <v>0</v>
      </c>
      <c r="AX77" s="112">
        <v>0</v>
      </c>
      <c r="AY77" s="112">
        <v>0</v>
      </c>
      <c r="AZ77" s="112">
        <v>0</v>
      </c>
      <c r="BA77" s="113">
        <v>0</v>
      </c>
    </row>
    <row r="78" spans="1:53" x14ac:dyDescent="0.35">
      <c r="A78" s="99" t="s">
        <v>183</v>
      </c>
      <c r="B78" s="100" t="s">
        <v>351</v>
      </c>
      <c r="C78" s="101">
        <v>0</v>
      </c>
      <c r="D78" s="102">
        <v>0</v>
      </c>
      <c r="E78" s="102">
        <v>0</v>
      </c>
      <c r="F78" s="102">
        <v>0</v>
      </c>
      <c r="G78" s="102">
        <v>0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102">
        <v>0</v>
      </c>
      <c r="U78" s="102">
        <v>0</v>
      </c>
      <c r="V78" s="102">
        <v>0</v>
      </c>
      <c r="W78" s="102">
        <v>0</v>
      </c>
      <c r="X78" s="102">
        <v>0</v>
      </c>
      <c r="Y78" s="102">
        <v>0</v>
      </c>
      <c r="Z78" s="102">
        <v>0</v>
      </c>
      <c r="AA78" s="102">
        <v>0</v>
      </c>
      <c r="AB78" s="102">
        <v>0</v>
      </c>
      <c r="AC78" s="102">
        <v>0</v>
      </c>
      <c r="AD78" s="102">
        <v>0</v>
      </c>
      <c r="AE78" s="102">
        <v>0</v>
      </c>
      <c r="AF78" s="102">
        <v>0</v>
      </c>
      <c r="AG78" s="102">
        <v>0</v>
      </c>
      <c r="AH78" s="102">
        <v>0</v>
      </c>
      <c r="AI78" s="102">
        <v>0</v>
      </c>
      <c r="AJ78" s="102">
        <v>0</v>
      </c>
      <c r="AK78" s="102">
        <v>0</v>
      </c>
      <c r="AL78" s="102">
        <v>0</v>
      </c>
      <c r="AM78" s="102">
        <v>0</v>
      </c>
      <c r="AN78" s="102">
        <v>0</v>
      </c>
      <c r="AO78" s="102">
        <v>0</v>
      </c>
      <c r="AP78" s="102">
        <v>0</v>
      </c>
      <c r="AQ78" s="102">
        <v>0</v>
      </c>
      <c r="AR78" s="102">
        <v>0</v>
      </c>
      <c r="AS78" s="102">
        <v>0</v>
      </c>
      <c r="AT78" s="102">
        <v>0</v>
      </c>
      <c r="AU78" s="102">
        <v>0</v>
      </c>
      <c r="AV78" s="102">
        <v>0</v>
      </c>
      <c r="AW78" s="102">
        <v>0</v>
      </c>
      <c r="AX78" s="102">
        <v>0</v>
      </c>
      <c r="AY78" s="102">
        <v>0</v>
      </c>
      <c r="AZ78" s="102">
        <v>0</v>
      </c>
      <c r="BA78" s="103">
        <v>0</v>
      </c>
    </row>
    <row r="79" spans="1:53" x14ac:dyDescent="0.35">
      <c r="A79" s="94" t="s">
        <v>110</v>
      </c>
      <c r="B79" s="95" t="s">
        <v>352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7">
        <v>0</v>
      </c>
      <c r="X79" s="97">
        <v>0</v>
      </c>
      <c r="Y79" s="97">
        <v>0</v>
      </c>
      <c r="Z79" s="97">
        <v>0</v>
      </c>
      <c r="AA79" s="97">
        <v>0</v>
      </c>
      <c r="AB79" s="97">
        <v>0</v>
      </c>
      <c r="AC79" s="97">
        <v>0</v>
      </c>
      <c r="AD79" s="97">
        <v>0</v>
      </c>
      <c r="AE79" s="97">
        <v>0</v>
      </c>
      <c r="AF79" s="97">
        <v>0</v>
      </c>
      <c r="AG79" s="97">
        <v>0</v>
      </c>
      <c r="AH79" s="97">
        <v>0</v>
      </c>
      <c r="AI79" s="97">
        <v>0</v>
      </c>
      <c r="AJ79" s="97">
        <v>0</v>
      </c>
      <c r="AK79" s="97">
        <v>0</v>
      </c>
      <c r="AL79" s="97">
        <v>0</v>
      </c>
      <c r="AM79" s="97">
        <v>0</v>
      </c>
      <c r="AN79" s="97">
        <v>0</v>
      </c>
      <c r="AO79" s="97">
        <v>0</v>
      </c>
      <c r="AP79" s="97">
        <v>0</v>
      </c>
      <c r="AQ79" s="97">
        <v>0</v>
      </c>
      <c r="AR79" s="97">
        <v>0</v>
      </c>
      <c r="AS79" s="97">
        <v>0</v>
      </c>
      <c r="AT79" s="97">
        <v>0</v>
      </c>
      <c r="AU79" s="97">
        <v>0</v>
      </c>
      <c r="AV79" s="97">
        <v>0</v>
      </c>
      <c r="AW79" s="97">
        <v>0</v>
      </c>
      <c r="AX79" s="97">
        <v>0</v>
      </c>
      <c r="AY79" s="97">
        <v>0</v>
      </c>
      <c r="AZ79" s="97">
        <v>0</v>
      </c>
      <c r="BA79" s="98">
        <v>0</v>
      </c>
    </row>
    <row r="80" spans="1:53" x14ac:dyDescent="0.35">
      <c r="A80" s="94" t="s">
        <v>353</v>
      </c>
      <c r="B80" s="95">
        <v>7200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7">
        <v>0</v>
      </c>
      <c r="X80" s="97">
        <v>0</v>
      </c>
      <c r="Y80" s="97">
        <v>0</v>
      </c>
      <c r="Z80" s="97">
        <v>0</v>
      </c>
      <c r="AA80" s="97">
        <v>0</v>
      </c>
      <c r="AB80" s="97">
        <v>0</v>
      </c>
      <c r="AC80" s="97">
        <v>0</v>
      </c>
      <c r="AD80" s="97">
        <v>0</v>
      </c>
      <c r="AE80" s="97">
        <v>0</v>
      </c>
      <c r="AF80" s="97">
        <v>0</v>
      </c>
      <c r="AG80" s="97">
        <v>0</v>
      </c>
      <c r="AH80" s="97">
        <v>0</v>
      </c>
      <c r="AI80" s="97">
        <v>0</v>
      </c>
      <c r="AJ80" s="97">
        <v>0</v>
      </c>
      <c r="AK80" s="97">
        <v>0</v>
      </c>
      <c r="AL80" s="97">
        <v>0</v>
      </c>
      <c r="AM80" s="97">
        <v>0</v>
      </c>
      <c r="AN80" s="97">
        <v>0</v>
      </c>
      <c r="AO80" s="97">
        <v>0</v>
      </c>
      <c r="AP80" s="97">
        <v>0</v>
      </c>
      <c r="AQ80" s="97">
        <v>0</v>
      </c>
      <c r="AR80" s="97">
        <v>0</v>
      </c>
      <c r="AS80" s="97">
        <v>0</v>
      </c>
      <c r="AT80" s="97">
        <v>0</v>
      </c>
      <c r="AU80" s="97">
        <v>0</v>
      </c>
      <c r="AV80" s="97">
        <v>0</v>
      </c>
      <c r="AW80" s="97">
        <v>0</v>
      </c>
      <c r="AX80" s="97">
        <v>0</v>
      </c>
      <c r="AY80" s="97">
        <v>0</v>
      </c>
      <c r="AZ80" s="97">
        <v>0</v>
      </c>
      <c r="BA80" s="98">
        <v>0</v>
      </c>
    </row>
    <row r="81" spans="1:53" x14ac:dyDescent="0.35">
      <c r="A81" s="99" t="s">
        <v>354</v>
      </c>
      <c r="B81" s="100" t="s">
        <v>355</v>
      </c>
      <c r="C81" s="101">
        <v>0</v>
      </c>
      <c r="D81" s="102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2">
        <v>0</v>
      </c>
      <c r="L81" s="102">
        <v>0</v>
      </c>
      <c r="M81" s="102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102">
        <v>0</v>
      </c>
      <c r="U81" s="102">
        <v>0</v>
      </c>
      <c r="V81" s="102">
        <v>0</v>
      </c>
      <c r="W81" s="102">
        <v>0</v>
      </c>
      <c r="X81" s="102">
        <v>0</v>
      </c>
      <c r="Y81" s="102">
        <v>0</v>
      </c>
      <c r="Z81" s="102">
        <v>0</v>
      </c>
      <c r="AA81" s="102">
        <v>0</v>
      </c>
      <c r="AB81" s="102">
        <v>0</v>
      </c>
      <c r="AC81" s="102">
        <v>0</v>
      </c>
      <c r="AD81" s="102">
        <v>0</v>
      </c>
      <c r="AE81" s="102">
        <v>0</v>
      </c>
      <c r="AF81" s="102">
        <v>0</v>
      </c>
      <c r="AG81" s="102">
        <v>0</v>
      </c>
      <c r="AH81" s="102">
        <v>0</v>
      </c>
      <c r="AI81" s="102">
        <v>0</v>
      </c>
      <c r="AJ81" s="102">
        <v>0</v>
      </c>
      <c r="AK81" s="102">
        <v>0</v>
      </c>
      <c r="AL81" s="102">
        <v>0</v>
      </c>
      <c r="AM81" s="102">
        <v>0</v>
      </c>
      <c r="AN81" s="102">
        <v>0</v>
      </c>
      <c r="AO81" s="102">
        <v>0</v>
      </c>
      <c r="AP81" s="102">
        <v>0</v>
      </c>
      <c r="AQ81" s="102">
        <v>0</v>
      </c>
      <c r="AR81" s="102">
        <v>0</v>
      </c>
      <c r="AS81" s="102">
        <v>0</v>
      </c>
      <c r="AT81" s="102">
        <v>0</v>
      </c>
      <c r="AU81" s="102">
        <v>0</v>
      </c>
      <c r="AV81" s="102">
        <v>0</v>
      </c>
      <c r="AW81" s="102">
        <v>0</v>
      </c>
      <c r="AX81" s="102">
        <v>0</v>
      </c>
      <c r="AY81" s="102">
        <v>0</v>
      </c>
      <c r="AZ81" s="102">
        <v>0</v>
      </c>
      <c r="BA81" s="103">
        <v>0</v>
      </c>
    </row>
    <row r="82" spans="1:53" x14ac:dyDescent="0.35">
      <c r="A82" s="99" t="s">
        <v>356</v>
      </c>
      <c r="B82" s="100" t="s">
        <v>357</v>
      </c>
      <c r="C82" s="101">
        <v>0</v>
      </c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102">
        <v>0</v>
      </c>
      <c r="U82" s="102">
        <v>0</v>
      </c>
      <c r="V82" s="102">
        <v>0</v>
      </c>
      <c r="W82" s="102">
        <v>0</v>
      </c>
      <c r="X82" s="102">
        <v>0</v>
      </c>
      <c r="Y82" s="102">
        <v>0</v>
      </c>
      <c r="Z82" s="102">
        <v>0</v>
      </c>
      <c r="AA82" s="102">
        <v>0</v>
      </c>
      <c r="AB82" s="102">
        <v>0</v>
      </c>
      <c r="AC82" s="102">
        <v>0</v>
      </c>
      <c r="AD82" s="102">
        <v>0</v>
      </c>
      <c r="AE82" s="102">
        <v>0</v>
      </c>
      <c r="AF82" s="102">
        <v>0</v>
      </c>
      <c r="AG82" s="102">
        <v>0</v>
      </c>
      <c r="AH82" s="102">
        <v>0</v>
      </c>
      <c r="AI82" s="102">
        <v>0</v>
      </c>
      <c r="AJ82" s="102">
        <v>0</v>
      </c>
      <c r="AK82" s="102">
        <v>0</v>
      </c>
      <c r="AL82" s="102">
        <v>0</v>
      </c>
      <c r="AM82" s="102">
        <v>0</v>
      </c>
      <c r="AN82" s="102">
        <v>0</v>
      </c>
      <c r="AO82" s="102">
        <v>0</v>
      </c>
      <c r="AP82" s="102">
        <v>0</v>
      </c>
      <c r="AQ82" s="102">
        <v>0</v>
      </c>
      <c r="AR82" s="102">
        <v>0</v>
      </c>
      <c r="AS82" s="102">
        <v>0</v>
      </c>
      <c r="AT82" s="102">
        <v>0</v>
      </c>
      <c r="AU82" s="102">
        <v>0</v>
      </c>
      <c r="AV82" s="102">
        <v>0</v>
      </c>
      <c r="AW82" s="102">
        <v>0</v>
      </c>
      <c r="AX82" s="102">
        <v>0</v>
      </c>
      <c r="AY82" s="102">
        <v>0</v>
      </c>
      <c r="AZ82" s="102">
        <v>0</v>
      </c>
      <c r="BA82" s="103">
        <v>0</v>
      </c>
    </row>
    <row r="83" spans="1:53" x14ac:dyDescent="0.35">
      <c r="A83" s="94" t="s">
        <v>7</v>
      </c>
      <c r="B83" s="95" t="s">
        <v>358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7">
        <v>0</v>
      </c>
      <c r="X83" s="97">
        <v>0</v>
      </c>
      <c r="Y83" s="97">
        <v>0</v>
      </c>
      <c r="Z83" s="97">
        <v>0</v>
      </c>
      <c r="AA83" s="97">
        <v>0</v>
      </c>
      <c r="AB83" s="97">
        <v>0</v>
      </c>
      <c r="AC83" s="97">
        <v>0</v>
      </c>
      <c r="AD83" s="97">
        <v>0</v>
      </c>
      <c r="AE83" s="97">
        <v>0</v>
      </c>
      <c r="AF83" s="97">
        <v>0</v>
      </c>
      <c r="AG83" s="97">
        <v>0</v>
      </c>
      <c r="AH83" s="97">
        <v>0</v>
      </c>
      <c r="AI83" s="97">
        <v>0</v>
      </c>
      <c r="AJ83" s="97">
        <v>0</v>
      </c>
      <c r="AK83" s="97">
        <v>0</v>
      </c>
      <c r="AL83" s="97">
        <v>0</v>
      </c>
      <c r="AM83" s="97">
        <v>0</v>
      </c>
      <c r="AN83" s="97">
        <v>0</v>
      </c>
      <c r="AO83" s="97">
        <v>0</v>
      </c>
      <c r="AP83" s="97">
        <v>0</v>
      </c>
      <c r="AQ83" s="97">
        <v>0</v>
      </c>
      <c r="AR83" s="97">
        <v>0</v>
      </c>
      <c r="AS83" s="97">
        <v>0</v>
      </c>
      <c r="AT83" s="97">
        <v>0</v>
      </c>
      <c r="AU83" s="97">
        <v>0</v>
      </c>
      <c r="AV83" s="97">
        <v>0</v>
      </c>
      <c r="AW83" s="97">
        <v>0</v>
      </c>
      <c r="AX83" s="97">
        <v>0</v>
      </c>
      <c r="AY83" s="97">
        <v>0</v>
      </c>
      <c r="AZ83" s="97">
        <v>0</v>
      </c>
      <c r="BA83" s="98">
        <v>0</v>
      </c>
    </row>
    <row r="84" spans="1:53" x14ac:dyDescent="0.35">
      <c r="A84" s="114" t="s">
        <v>359</v>
      </c>
      <c r="B84" s="115" t="s">
        <v>360</v>
      </c>
      <c r="C84" s="116">
        <v>0</v>
      </c>
      <c r="D84" s="117">
        <v>0</v>
      </c>
      <c r="E84" s="117">
        <v>0</v>
      </c>
      <c r="F84" s="117">
        <v>0</v>
      </c>
      <c r="G84" s="117">
        <v>0</v>
      </c>
      <c r="H84" s="117">
        <v>0</v>
      </c>
      <c r="I84" s="117">
        <v>0</v>
      </c>
      <c r="J84" s="117">
        <v>0</v>
      </c>
      <c r="K84" s="117">
        <v>0</v>
      </c>
      <c r="L84" s="117">
        <v>0</v>
      </c>
      <c r="M84" s="117">
        <v>0</v>
      </c>
      <c r="N84" s="117">
        <v>0</v>
      </c>
      <c r="O84" s="117">
        <v>0</v>
      </c>
      <c r="P84" s="117">
        <v>0</v>
      </c>
      <c r="Q84" s="117">
        <v>0</v>
      </c>
      <c r="R84" s="117">
        <v>0</v>
      </c>
      <c r="S84" s="117">
        <v>0</v>
      </c>
      <c r="T84" s="117">
        <v>0</v>
      </c>
      <c r="U84" s="117">
        <v>0</v>
      </c>
      <c r="V84" s="117">
        <v>0</v>
      </c>
      <c r="W84" s="117">
        <v>0</v>
      </c>
      <c r="X84" s="117">
        <v>0</v>
      </c>
      <c r="Y84" s="117">
        <v>0</v>
      </c>
      <c r="Z84" s="117">
        <v>0</v>
      </c>
      <c r="AA84" s="117">
        <v>0</v>
      </c>
      <c r="AB84" s="117">
        <v>0</v>
      </c>
      <c r="AC84" s="117">
        <v>0</v>
      </c>
      <c r="AD84" s="117">
        <v>0</v>
      </c>
      <c r="AE84" s="117">
        <v>0</v>
      </c>
      <c r="AF84" s="117">
        <v>0</v>
      </c>
      <c r="AG84" s="117">
        <v>0</v>
      </c>
      <c r="AH84" s="117">
        <v>0</v>
      </c>
      <c r="AI84" s="117">
        <v>0</v>
      </c>
      <c r="AJ84" s="117">
        <v>0</v>
      </c>
      <c r="AK84" s="117">
        <v>0</v>
      </c>
      <c r="AL84" s="117">
        <v>0</v>
      </c>
      <c r="AM84" s="117">
        <v>0</v>
      </c>
      <c r="AN84" s="117">
        <v>0</v>
      </c>
      <c r="AO84" s="117">
        <v>0</v>
      </c>
      <c r="AP84" s="117">
        <v>0</v>
      </c>
      <c r="AQ84" s="117">
        <v>0</v>
      </c>
      <c r="AR84" s="117">
        <v>0</v>
      </c>
      <c r="AS84" s="117">
        <v>0</v>
      </c>
      <c r="AT84" s="117">
        <v>0</v>
      </c>
      <c r="AU84" s="117">
        <v>0</v>
      </c>
      <c r="AV84" s="117">
        <v>0</v>
      </c>
      <c r="AW84" s="117">
        <v>0</v>
      </c>
      <c r="AX84" s="117">
        <v>0</v>
      </c>
      <c r="AY84" s="117">
        <v>0</v>
      </c>
      <c r="AZ84" s="117">
        <v>0</v>
      </c>
      <c r="BA84" s="118">
        <v>0</v>
      </c>
    </row>
    <row r="85" spans="1:53" x14ac:dyDescent="0.35">
      <c r="A85" s="119" t="s">
        <v>361</v>
      </c>
      <c r="B85" s="120" t="s">
        <v>362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3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7:H46"/>
  <sheetViews>
    <sheetView zoomScale="85" zoomScaleNormal="85" workbookViewId="0">
      <selection activeCell="E45" sqref="E45"/>
    </sheetView>
  </sheetViews>
  <sheetFormatPr defaultColWidth="10.6640625" defaultRowHeight="14.25" x14ac:dyDescent="0.45"/>
  <cols>
    <col min="1" max="1" width="20.06640625" bestFit="1" customWidth="1"/>
    <col min="2" max="2" width="12.19921875" bestFit="1" customWidth="1"/>
    <col min="3" max="3" width="17.1328125" bestFit="1" customWidth="1"/>
  </cols>
  <sheetData>
    <row r="27" spans="1:8" x14ac:dyDescent="0.45">
      <c r="A27" s="85" t="s">
        <v>391</v>
      </c>
      <c r="B27" s="53" t="s">
        <v>383</v>
      </c>
      <c r="C27" s="53" t="s">
        <v>384</v>
      </c>
      <c r="D27" s="1" t="s">
        <v>1</v>
      </c>
    </row>
    <row r="28" spans="1:8" x14ac:dyDescent="0.45">
      <c r="A28" t="s">
        <v>392</v>
      </c>
      <c r="B28" s="80">
        <f>12835/(1-0.103)-18</f>
        <v>14290.80713489409</v>
      </c>
      <c r="C28" s="61" t="s">
        <v>379</v>
      </c>
      <c r="D28" s="55"/>
      <c r="H28" s="84"/>
    </row>
    <row r="29" spans="1:8" x14ac:dyDescent="0.45">
      <c r="A29" t="s">
        <v>392</v>
      </c>
      <c r="B29" s="80">
        <f>B28*1000</f>
        <v>14290807.13489409</v>
      </c>
      <c r="C29" s="54" t="s">
        <v>380</v>
      </c>
      <c r="D29" s="55"/>
    </row>
    <row r="30" spans="1:8" x14ac:dyDescent="0.45">
      <c r="A30" t="s">
        <v>612</v>
      </c>
      <c r="B30" s="80">
        <f>'World Nuclear Association'!$B$43*Euratom!B29</f>
        <v>9289024637.6811581</v>
      </c>
      <c r="C30" s="54" t="s">
        <v>381</v>
      </c>
      <c r="D30" s="59" t="s">
        <v>388</v>
      </c>
    </row>
    <row r="31" spans="1:8" x14ac:dyDescent="0.45">
      <c r="A31" t="s">
        <v>612</v>
      </c>
      <c r="B31" s="81">
        <f>CONVERT(B30*10^9,"J","BTU")</f>
        <v>8804296582606409</v>
      </c>
      <c r="C31" s="54" t="s">
        <v>382</v>
      </c>
      <c r="D31" s="55"/>
    </row>
    <row r="32" spans="1:8" x14ac:dyDescent="0.45">
      <c r="A32" t="s">
        <v>613</v>
      </c>
      <c r="B32" s="81">
        <f>B31*About!$C$52</f>
        <v>2905417872260115</v>
      </c>
      <c r="C32" s="54" t="s">
        <v>382</v>
      </c>
      <c r="D32" s="55"/>
    </row>
    <row r="33" spans="1:4" x14ac:dyDescent="0.45">
      <c r="B33" s="80"/>
      <c r="C33" s="54"/>
      <c r="D33" s="55"/>
    </row>
    <row r="34" spans="1:4" x14ac:dyDescent="0.45">
      <c r="A34" s="85" t="s">
        <v>390</v>
      </c>
      <c r="B34" s="80"/>
      <c r="C34" s="54"/>
      <c r="D34" s="55"/>
    </row>
    <row r="35" spans="1:4" x14ac:dyDescent="0.45">
      <c r="A35" t="s">
        <v>392</v>
      </c>
      <c r="B35" s="80">
        <f>12835-18</f>
        <v>12817</v>
      </c>
      <c r="C35" s="54" t="s">
        <v>379</v>
      </c>
    </row>
    <row r="36" spans="1:4" x14ac:dyDescent="0.45">
      <c r="A36" t="s">
        <v>392</v>
      </c>
      <c r="B36" s="80">
        <f>B35*1000</f>
        <v>12817000</v>
      </c>
      <c r="C36" s="54" t="s">
        <v>380</v>
      </c>
      <c r="D36" s="59"/>
    </row>
    <row r="37" spans="1:4" x14ac:dyDescent="0.45">
      <c r="A37" t="s">
        <v>612</v>
      </c>
      <c r="B37" s="80">
        <f>'World Nuclear Association'!$B$43*Euratom!B36</f>
        <v>8331050000</v>
      </c>
      <c r="C37" s="54" t="s">
        <v>381</v>
      </c>
      <c r="D37" s="59" t="s">
        <v>388</v>
      </c>
    </row>
    <row r="38" spans="1:4" x14ac:dyDescent="0.45">
      <c r="A38" t="s">
        <v>612</v>
      </c>
      <c r="B38" s="81">
        <f>CONVERT(B37*10^9,"J","BTU")</f>
        <v>7896311820186260</v>
      </c>
      <c r="C38" s="54" t="s">
        <v>382</v>
      </c>
    </row>
    <row r="39" spans="1:4" x14ac:dyDescent="0.45">
      <c r="A39" t="s">
        <v>613</v>
      </c>
      <c r="B39" s="81">
        <f>B38*About!$C$52</f>
        <v>2605782900661466</v>
      </c>
      <c r="C39" s="54" t="s">
        <v>382</v>
      </c>
    </row>
    <row r="46" spans="1:4" x14ac:dyDescent="0.45">
      <c r="B46" s="64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1:B45"/>
  <sheetViews>
    <sheetView zoomScale="85" zoomScaleNormal="85" workbookViewId="0">
      <selection activeCell="F45" sqref="F45"/>
    </sheetView>
  </sheetViews>
  <sheetFormatPr defaultColWidth="10.6640625" defaultRowHeight="14.25" x14ac:dyDescent="0.45"/>
  <cols>
    <col min="1" max="1" width="38.59765625" bestFit="1" customWidth="1"/>
  </cols>
  <sheetData>
    <row r="41" spans="1:2" x14ac:dyDescent="0.45">
      <c r="B41" s="54" t="s">
        <v>378</v>
      </c>
    </row>
    <row r="42" spans="1:2" x14ac:dyDescent="0.45">
      <c r="A42" t="s">
        <v>376</v>
      </c>
      <c r="B42" s="54">
        <v>500</v>
      </c>
    </row>
    <row r="43" spans="1:2" x14ac:dyDescent="0.45">
      <c r="A43" t="s">
        <v>389</v>
      </c>
      <c r="B43" s="54">
        <v>650</v>
      </c>
    </row>
    <row r="44" spans="1:2" x14ac:dyDescent="0.45">
      <c r="A44" t="s">
        <v>393</v>
      </c>
      <c r="B44" s="54">
        <v>28000</v>
      </c>
    </row>
    <row r="45" spans="1:2" x14ac:dyDescent="0.45">
      <c r="A45" t="s">
        <v>377</v>
      </c>
      <c r="B45" s="54">
        <v>3900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CADD-E386-4838-B961-31D7751BB5CF}">
  <dimension ref="A1:AI131"/>
  <sheetViews>
    <sheetView zoomScale="85" zoomScaleNormal="85" workbookViewId="0">
      <selection activeCell="A117" sqref="A117"/>
    </sheetView>
  </sheetViews>
  <sheetFormatPr defaultRowHeight="14.25" x14ac:dyDescent="0.45"/>
  <cols>
    <col min="1" max="1" width="31.265625" bestFit="1" customWidth="1"/>
    <col min="2" max="3" width="11.59765625" bestFit="1" customWidth="1"/>
  </cols>
  <sheetData>
    <row r="1" spans="1:35" ht="20.25" customHeight="1" x14ac:dyDescent="0.45">
      <c r="A1" s="57" t="s">
        <v>373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</row>
    <row r="3" spans="1:35" x14ac:dyDescent="0.45">
      <c r="A3" s="55"/>
      <c r="B3" s="56">
        <v>2017</v>
      </c>
      <c r="C3" s="56">
        <v>2018</v>
      </c>
      <c r="D3" s="56">
        <v>2019</v>
      </c>
      <c r="E3" s="56">
        <v>2020</v>
      </c>
      <c r="F3" s="56">
        <v>2021</v>
      </c>
      <c r="G3" s="56">
        <v>2022</v>
      </c>
      <c r="H3" s="56">
        <v>2023</v>
      </c>
      <c r="I3" s="56">
        <v>2024</v>
      </c>
      <c r="J3" s="56">
        <v>2025</v>
      </c>
      <c r="K3" s="56">
        <v>2026</v>
      </c>
      <c r="L3" s="56">
        <v>2027</v>
      </c>
      <c r="M3" s="56">
        <v>2028</v>
      </c>
      <c r="N3" s="56">
        <v>2029</v>
      </c>
      <c r="O3" s="56">
        <v>2030</v>
      </c>
      <c r="P3" s="56">
        <v>2031</v>
      </c>
      <c r="Q3" s="56">
        <v>2032</v>
      </c>
      <c r="R3" s="56">
        <v>2033</v>
      </c>
      <c r="S3" s="56">
        <v>2034</v>
      </c>
      <c r="T3" s="56">
        <v>2035</v>
      </c>
      <c r="U3" s="56">
        <v>2036</v>
      </c>
      <c r="V3" s="56">
        <v>2037</v>
      </c>
      <c r="W3" s="56">
        <v>2038</v>
      </c>
      <c r="X3" s="56">
        <v>2039</v>
      </c>
      <c r="Y3" s="56">
        <v>2040</v>
      </c>
      <c r="Z3" s="56">
        <v>2041</v>
      </c>
      <c r="AA3" s="56">
        <v>2042</v>
      </c>
      <c r="AB3" s="56">
        <v>2043</v>
      </c>
      <c r="AC3" s="56">
        <v>2044</v>
      </c>
      <c r="AD3" s="56">
        <v>2045</v>
      </c>
      <c r="AE3" s="56">
        <v>2046</v>
      </c>
      <c r="AF3" s="56">
        <v>2047</v>
      </c>
      <c r="AG3" s="56">
        <v>2048</v>
      </c>
      <c r="AH3" s="56">
        <v>2049</v>
      </c>
      <c r="AI3" s="56">
        <v>2050</v>
      </c>
    </row>
    <row r="4" spans="1:35" x14ac:dyDescent="0.45">
      <c r="A4" s="56" t="s">
        <v>17</v>
      </c>
      <c r="B4" s="73" cm="1">
        <f t="array" ref="B4">SUMPRODUCT(JRCData*($A4=JRC_EPS_Mapping)*(B$3=JRCYear))*BTU_per_ktoe</f>
        <v>9504277182938246</v>
      </c>
      <c r="C4" s="73" cm="1">
        <f t="array" ref="C4">SUMPRODUCT(JRCData*($A4=JRC_EPS_Mapping)*(C$3=JRCYear))*BTU_per_ktoe</f>
        <v>9481916975165892</v>
      </c>
      <c r="D4" s="73" cm="1">
        <f t="array" ref="D4">SUMPRODUCT(JRCData*($A4=JRC_EPS_Mapping)*(D$3=JRCYear))*BTU_per_ktoe</f>
        <v>9470270782706396</v>
      </c>
      <c r="E4" s="73" cm="1">
        <f t="array" ref="E4">SUMPRODUCT(JRCData*($A4=JRC_EPS_Mapping)*(E$3=JRCYear))*BTU_per_ktoe</f>
        <v>9496943656031864</v>
      </c>
      <c r="F4" s="73" cm="1">
        <f t="array" ref="F4">SUMPRODUCT(JRCData*($A4=JRC_EPS_Mapping)*(F$3=JRCYear))*BTU_per_ktoe</f>
        <v>9566730690373138</v>
      </c>
      <c r="G4" s="73" cm="1">
        <f t="array" ref="G4">SUMPRODUCT(JRCData*($A4=JRC_EPS_Mapping)*(G$3=JRCYear))*BTU_per_ktoe</f>
        <v>9653239807418634</v>
      </c>
      <c r="H4" s="73" cm="1">
        <f t="array" ref="H4">SUMPRODUCT(JRCData*($A4=JRC_EPS_Mapping)*(H$3=JRCYear))*BTU_per_ktoe</f>
        <v>9688348158445930</v>
      </c>
      <c r="I4" s="73" cm="1">
        <f t="array" ref="I4">SUMPRODUCT(JRCData*($A4=JRC_EPS_Mapping)*(I$3=JRCYear))*BTU_per_ktoe</f>
        <v>9754245768444840</v>
      </c>
      <c r="J4" s="73" cm="1">
        <f t="array" ref="J4">SUMPRODUCT(JRCData*($A4=JRC_EPS_Mapping)*(J$3=JRCYear))*BTU_per_ktoe</f>
        <v>9820431427609624</v>
      </c>
      <c r="K4" s="73" cm="1">
        <f t="array" ref="K4">SUMPRODUCT(JRCData*($A4=JRC_EPS_Mapping)*(K$3=JRCYear))*BTU_per_ktoe</f>
        <v>9906031845739630</v>
      </c>
      <c r="L4" s="73" cm="1">
        <f t="array" ref="L4">SUMPRODUCT(JRCData*($A4=JRC_EPS_Mapping)*(L$3=JRCYear))*BTU_per_ktoe</f>
        <v>9984032272040688</v>
      </c>
      <c r="M4" s="73" cm="1">
        <f t="array" ref="M4">SUMPRODUCT(JRCData*($A4=JRC_EPS_Mapping)*(M$3=JRCYear))*BTU_per_ktoe</f>
        <v>1.0072573376162828E+16</v>
      </c>
      <c r="N4" s="73" cm="1">
        <f t="array" ref="N4">SUMPRODUCT(JRCData*($A4=JRC_EPS_Mapping)*(N$3=JRCYear))*BTU_per_ktoe</f>
        <v>1.0141491931532566E+16</v>
      </c>
      <c r="O4" s="73" cm="1">
        <f t="array" ref="O4">SUMPRODUCT(JRCData*($A4=JRC_EPS_Mapping)*(O$3=JRCYear))*BTU_per_ktoe</f>
        <v>1.0192305095691668E+16</v>
      </c>
      <c r="P4" s="73" cm="1">
        <f t="array" ref="P4">SUMPRODUCT(JRCData*($A4=JRC_EPS_Mapping)*(P$3=JRCYear))*BTU_per_ktoe</f>
        <v>1.0221166796571488E+16</v>
      </c>
      <c r="Q4" s="73" cm="1">
        <f t="array" ref="Q4">SUMPRODUCT(JRCData*($A4=JRC_EPS_Mapping)*(Q$3=JRCYear))*BTU_per_ktoe</f>
        <v>1.0304701903406732E+16</v>
      </c>
      <c r="R4" s="73" cm="1">
        <f t="array" ref="R4">SUMPRODUCT(JRCData*($A4=JRC_EPS_Mapping)*(R$3=JRCYear))*BTU_per_ktoe</f>
        <v>1.0363822001441418E+16</v>
      </c>
      <c r="S4" s="73" cm="1">
        <f t="array" ref="S4">SUMPRODUCT(JRCData*($A4=JRC_EPS_Mapping)*(S$3=JRCYear))*BTU_per_ktoe</f>
        <v>1.0404718128044512E+16</v>
      </c>
      <c r="T4" s="73" cm="1">
        <f t="array" ref="T4">SUMPRODUCT(JRCData*($A4=JRC_EPS_Mapping)*(T$3=JRCYear))*BTU_per_ktoe</f>
        <v>1.0466188721585794E+16</v>
      </c>
      <c r="U4" s="73" cm="1">
        <f t="array" ref="U4">SUMPRODUCT(JRCData*($A4=JRC_EPS_Mapping)*(U$3=JRCYear))*BTU_per_ktoe</f>
        <v>1.0540088102486112E+16</v>
      </c>
      <c r="V4" s="73" cm="1">
        <f t="array" ref="V4">SUMPRODUCT(JRCData*($A4=JRC_EPS_Mapping)*(V$3=JRCYear))*BTU_per_ktoe</f>
        <v>1.0628576037725972E+16</v>
      </c>
      <c r="W4" s="73" cm="1">
        <f t="array" ref="W4">SUMPRODUCT(JRCData*($A4=JRC_EPS_Mapping)*(W$3=JRCYear))*BTU_per_ktoe</f>
        <v>1.0718875861784612E+16</v>
      </c>
      <c r="X4" s="73" cm="1">
        <f t="array" ref="X4">SUMPRODUCT(JRCData*($A4=JRC_EPS_Mapping)*(X$3=JRCYear))*BTU_per_ktoe</f>
        <v>1.0809558077967958E+16</v>
      </c>
      <c r="Y4" s="73" cm="1">
        <f t="array" ref="Y4">SUMPRODUCT(JRCData*($A4=JRC_EPS_Mapping)*(Y$3=JRCYear))*BTU_per_ktoe</f>
        <v>1.0910157205710176E+16</v>
      </c>
      <c r="Z4" s="73" cm="1">
        <f t="array" ref="Z4">SUMPRODUCT(JRCData*($A4=JRC_EPS_Mapping)*(Z$3=JRCYear))*BTU_per_ktoe</f>
        <v>1.1025049407652188E+16</v>
      </c>
      <c r="AA4" s="73" cm="1">
        <f t="array" ref="AA4">SUMPRODUCT(JRCData*($A4=JRC_EPS_Mapping)*(AA$3=JRCYear))*BTU_per_ktoe</f>
        <v>1.1130590377164332E+16</v>
      </c>
      <c r="AB4" s="73" cm="1">
        <f t="array" ref="AB4">SUMPRODUCT(JRCData*($A4=JRC_EPS_Mapping)*(AB$3=JRCYear))*BTU_per_ktoe</f>
        <v>1.1221932440014818E+16</v>
      </c>
      <c r="AC4" s="73" cm="1">
        <f t="array" ref="AC4">SUMPRODUCT(JRCData*($A4=JRC_EPS_Mapping)*(AC$3=JRCYear))*BTU_per_ktoe</f>
        <v>1.1318414462440224E+16</v>
      </c>
      <c r="AD4" s="73" cm="1">
        <f t="array" ref="AD4">SUMPRODUCT(JRCData*($A4=JRC_EPS_Mapping)*(AD$3=JRCYear))*BTU_per_ktoe</f>
        <v>1.1416359389555734E+16</v>
      </c>
      <c r="AE4" s="73" cm="1">
        <f t="array" ref="AE4">SUMPRODUCT(JRCData*($A4=JRC_EPS_Mapping)*(AE$3=JRCYear))*BTU_per_ktoe</f>
        <v>1.1522007617048474E+16</v>
      </c>
      <c r="AF4" s="73" cm="1">
        <f t="array" ref="AF4">SUMPRODUCT(JRCData*($A4=JRC_EPS_Mapping)*(AF$3=JRCYear))*BTU_per_ktoe</f>
        <v>1.1627417482372544E+16</v>
      </c>
      <c r="AG4" s="73" cm="1">
        <f t="array" ref="AG4">SUMPRODUCT(JRCData*($A4=JRC_EPS_Mapping)*(AG$3=JRCYear))*BTU_per_ktoe</f>
        <v>1.172156101952908E+16</v>
      </c>
      <c r="AH4" s="73" cm="1">
        <f t="array" ref="AH4">SUMPRODUCT(JRCData*($A4=JRC_EPS_Mapping)*(AH$3=JRCYear))*BTU_per_ktoe</f>
        <v>1.1824408232629166E+16</v>
      </c>
      <c r="AI4" s="73" cm="1">
        <f t="array" ref="AI4">SUMPRODUCT(JRCData*($A4=JRC_EPS_Mapping)*(AI$3=JRCYear))*BTU_per_ktoe</f>
        <v>1.192320295237021E+16</v>
      </c>
    </row>
    <row r="5" spans="1:35" x14ac:dyDescent="0.45">
      <c r="A5" s="56" t="s">
        <v>18</v>
      </c>
      <c r="B5" s="73" cm="1">
        <f t="array" ref="B5">SUMPRODUCT(JRCData*($A5=JRC_EPS_Mapping)*(B$3=JRCYear))*BTU_per_ktoe</f>
        <v>1683574821943722</v>
      </c>
      <c r="C5" s="73" cm="1">
        <f t="array" ref="C5">SUMPRODUCT(JRCData*($A5=JRC_EPS_Mapping)*(C$3=JRCYear))*BTU_per_ktoe</f>
        <v>1605615462057434.3</v>
      </c>
      <c r="D5" s="73" cm="1">
        <f t="array" ref="D5">SUMPRODUCT(JRCData*($A5=JRC_EPS_Mapping)*(D$3=JRCYear))*BTU_per_ktoe</f>
        <v>1589992229016579.3</v>
      </c>
      <c r="E5" s="73" cm="1">
        <f t="array" ref="E5">SUMPRODUCT(JRCData*($A5=JRC_EPS_Mapping)*(E$3=JRCYear))*BTU_per_ktoe</f>
        <v>1559238639001195.3</v>
      </c>
      <c r="F5" s="73" cm="1">
        <f t="array" ref="F5">SUMPRODUCT(JRCData*($A5=JRC_EPS_Mapping)*(F$3=JRCYear))*BTU_per_ktoe</f>
        <v>1542370238579525.3</v>
      </c>
      <c r="G5" s="73" cm="1">
        <f t="array" ref="G5">SUMPRODUCT(JRCData*($A5=JRC_EPS_Mapping)*(G$3=JRCYear))*BTU_per_ktoe</f>
        <v>1513124279734479</v>
      </c>
      <c r="H5" s="73" cm="1">
        <f t="array" ref="H5">SUMPRODUCT(JRCData*($A5=JRC_EPS_Mapping)*(H$3=JRCYear))*BTU_per_ktoe</f>
        <v>1474234977908266</v>
      </c>
      <c r="I5" s="73" cm="1">
        <f t="array" ref="I5">SUMPRODUCT(JRCData*($A5=JRC_EPS_Mapping)*(I$3=JRCYear))*BTU_per_ktoe</f>
        <v>1446526885409774.5</v>
      </c>
      <c r="J5" s="73" cm="1">
        <f t="array" ref="J5">SUMPRODUCT(JRCData*($A5=JRC_EPS_Mapping)*(J$3=JRCYear))*BTU_per_ktoe</f>
        <v>1429119953114222</v>
      </c>
      <c r="K5" s="73" cm="1">
        <f t="array" ref="K5">SUMPRODUCT(JRCData*($A5=JRC_EPS_Mapping)*(K$3=JRCYear))*BTU_per_ktoe</f>
        <v>1412357089057573.8</v>
      </c>
      <c r="L5" s="73" cm="1">
        <f t="array" ref="L5">SUMPRODUCT(JRCData*($A5=JRC_EPS_Mapping)*(L$3=JRCYear))*BTU_per_ktoe</f>
        <v>1401203708901357</v>
      </c>
      <c r="M5" s="73" cm="1">
        <f t="array" ref="M5">SUMPRODUCT(JRCData*($A5=JRC_EPS_Mapping)*(M$3=JRCYear))*BTU_per_ktoe</f>
        <v>1395440089828975</v>
      </c>
      <c r="N5" s="73" cm="1">
        <f t="array" ref="N5">SUMPRODUCT(JRCData*($A5=JRC_EPS_Mapping)*(N$3=JRCYear))*BTU_per_ktoe</f>
        <v>1391831269230190.8</v>
      </c>
      <c r="O5" s="73" cm="1">
        <f t="array" ref="O5">SUMPRODUCT(JRCData*($A5=JRC_EPS_Mapping)*(O$3=JRCYear))*BTU_per_ktoe</f>
        <v>1373620594317676.5</v>
      </c>
      <c r="P5" s="73" cm="1">
        <f t="array" ref="P5">SUMPRODUCT(JRCData*($A5=JRC_EPS_Mapping)*(P$3=JRCYear))*BTU_per_ktoe</f>
        <v>1359761023748135.3</v>
      </c>
      <c r="Q5" s="73" cm="1">
        <f t="array" ref="Q5">SUMPRODUCT(JRCData*($A5=JRC_EPS_Mapping)*(Q$3=JRCYear))*BTU_per_ktoe</f>
        <v>1330117514342060.5</v>
      </c>
      <c r="R5" s="73" cm="1">
        <f t="array" ref="R5">SUMPRODUCT(JRCData*($A5=JRC_EPS_Mapping)*(R$3=JRCYear))*BTU_per_ktoe</f>
        <v>1286561511954161.8</v>
      </c>
      <c r="S5" s="73" cm="1">
        <f t="array" ref="S5">SUMPRODUCT(JRCData*($A5=JRC_EPS_Mapping)*(S$3=JRCYear))*BTU_per_ktoe</f>
        <v>1249372877111541</v>
      </c>
      <c r="T5" s="73" cm="1">
        <f t="array" ref="T5">SUMPRODUCT(JRCData*($A5=JRC_EPS_Mapping)*(T$3=JRCYear))*BTU_per_ktoe</f>
        <v>1212159993216041</v>
      </c>
      <c r="U5" s="73" cm="1">
        <f t="array" ref="U5">SUMPRODUCT(JRCData*($A5=JRC_EPS_Mapping)*(U$3=JRCYear))*BTU_per_ktoe</f>
        <v>1189303668823779.3</v>
      </c>
      <c r="V5" s="73" cm="1">
        <f t="array" ref="V5">SUMPRODUCT(JRCData*($A5=JRC_EPS_Mapping)*(V$3=JRCYear))*BTU_per_ktoe</f>
        <v>1160819188686937.3</v>
      </c>
      <c r="W5" s="73" cm="1">
        <f t="array" ref="W5">SUMPRODUCT(JRCData*($A5=JRC_EPS_Mapping)*(W$3=JRCYear))*BTU_per_ktoe</f>
        <v>1128095523474695</v>
      </c>
      <c r="X5" s="73" cm="1">
        <f t="array" ref="X5">SUMPRODUCT(JRCData*($A5=JRC_EPS_Mapping)*(X$3=JRCYear))*BTU_per_ktoe</f>
        <v>1099424813574889.9</v>
      </c>
      <c r="Y5" s="73" cm="1">
        <f t="array" ref="Y5">SUMPRODUCT(JRCData*($A5=JRC_EPS_Mapping)*(Y$3=JRCYear))*BTU_per_ktoe</f>
        <v>1067430817505234.9</v>
      </c>
      <c r="Z5" s="73" cm="1">
        <f t="array" ref="Z5">SUMPRODUCT(JRCData*($A5=JRC_EPS_Mapping)*(Z$3=JRCYear))*BTU_per_ktoe</f>
        <v>1036354688885170.8</v>
      </c>
      <c r="AA5" s="73" cm="1">
        <f t="array" ref="AA5">SUMPRODUCT(JRCData*($A5=JRC_EPS_Mapping)*(AA$3=JRCYear))*BTU_per_ktoe</f>
        <v>1005488034926571.3</v>
      </c>
      <c r="AB5" s="73" cm="1">
        <f t="array" ref="AB5">SUMPRODUCT(JRCData*($A5=JRC_EPS_Mapping)*(AB$3=JRCYear))*BTU_per_ktoe</f>
        <v>967385690600473.38</v>
      </c>
      <c r="AC5" s="73" cm="1">
        <f t="array" ref="AC5">SUMPRODUCT(JRCData*($A5=JRC_EPS_Mapping)*(AC$3=JRCYear))*BTU_per_ktoe</f>
        <v>930922225824389</v>
      </c>
      <c r="AD5" s="73" cm="1">
        <f t="array" ref="AD5">SUMPRODUCT(JRCData*($A5=JRC_EPS_Mapping)*(AD$3=JRCYear))*BTU_per_ktoe</f>
        <v>905023119388094</v>
      </c>
      <c r="AE5" s="73" cm="1">
        <f t="array" ref="AE5">SUMPRODUCT(JRCData*($A5=JRC_EPS_Mapping)*(AE$3=JRCYear))*BTU_per_ktoe</f>
        <v>879067260569317.5</v>
      </c>
      <c r="AF5" s="73" cm="1">
        <f t="array" ref="AF5">SUMPRODUCT(JRCData*($A5=JRC_EPS_Mapping)*(AF$3=JRCYear))*BTU_per_ktoe</f>
        <v>833797038963497.5</v>
      </c>
      <c r="AG5" s="73" cm="1">
        <f t="array" ref="AG5">SUMPRODUCT(JRCData*($A5=JRC_EPS_Mapping)*(AG$3=JRCYear))*BTU_per_ktoe</f>
        <v>800565996978666.25</v>
      </c>
      <c r="AH5" s="73" cm="1">
        <f t="array" ref="AH5">SUMPRODUCT(JRCData*($A5=JRC_EPS_Mapping)*(AH$3=JRCYear))*BTU_per_ktoe</f>
        <v>748857140288143.13</v>
      </c>
      <c r="AI5" s="73" cm="1">
        <f t="array" ref="AI5">SUMPRODUCT(JRCData*($A5=JRC_EPS_Mapping)*(AI$3=JRCYear))*BTU_per_ktoe</f>
        <v>706304261762184.75</v>
      </c>
    </row>
    <row r="6" spans="1:35" x14ac:dyDescent="0.45">
      <c r="A6" s="56" t="s">
        <v>11</v>
      </c>
      <c r="B6" s="73" cm="1">
        <f t="array" ref="B6">SUMPRODUCT(JRCData*($A6=JRC_EPS_Mapping)*(B$3=JRCYear))*BTU_per_ktoe</f>
        <v>9212367485034682</v>
      </c>
      <c r="C6" s="73" cm="1">
        <f t="array" ref="C6">SUMPRODUCT(JRCData*($A6=JRC_EPS_Mapping)*(C$3=JRCYear))*BTU_per_ktoe</f>
        <v>9132675333176300</v>
      </c>
      <c r="D6" s="73" cm="1">
        <f t="array" ref="D6">SUMPRODUCT(JRCData*($A6=JRC_EPS_Mapping)*(D$3=JRCYear))*BTU_per_ktoe</f>
        <v>8988285400341362</v>
      </c>
      <c r="E6" s="73" cm="1">
        <f t="array" ref="E6">SUMPRODUCT(JRCData*($A6=JRC_EPS_Mapping)*(E$3=JRCYear))*BTU_per_ktoe</f>
        <v>8924825067223626</v>
      </c>
      <c r="F6" s="73" cm="1">
        <f t="array" ref="F6">SUMPRODUCT(JRCData*($A6=JRC_EPS_Mapping)*(F$3=JRCYear))*BTU_per_ktoe</f>
        <v>8898965289417853</v>
      </c>
      <c r="G6" s="73" cm="1">
        <f t="array" ref="G6">SUMPRODUCT(JRCData*($A6=JRC_EPS_Mapping)*(G$3=JRCYear))*BTU_per_ktoe</f>
        <v>8891935693868869</v>
      </c>
      <c r="H6" s="73" cm="1">
        <f t="array" ref="H6">SUMPRODUCT(JRCData*($A6=JRC_EPS_Mapping)*(H$3=JRCYear))*BTU_per_ktoe</f>
        <v>8912402988992991</v>
      </c>
      <c r="I6" s="73" cm="1">
        <f t="array" ref="I6">SUMPRODUCT(JRCData*($A6=JRC_EPS_Mapping)*(I$3=JRCYear))*BTU_per_ktoe</f>
        <v>8890175989437632</v>
      </c>
      <c r="J6" s="73" cm="1">
        <f t="array" ref="J6">SUMPRODUCT(JRCData*($A6=JRC_EPS_Mapping)*(J$3=JRCYear))*BTU_per_ktoe</f>
        <v>8903943999689661</v>
      </c>
      <c r="K6" s="73" cm="1">
        <f t="array" ref="K6">SUMPRODUCT(JRCData*($A6=JRC_EPS_Mapping)*(K$3=JRCYear))*BTU_per_ktoe</f>
        <v>8960497144241694</v>
      </c>
      <c r="L6" s="73" cm="1">
        <f t="array" ref="L6">SUMPRODUCT(JRCData*($A6=JRC_EPS_Mapping)*(L$3=JRCYear))*BTU_per_ktoe</f>
        <v>9076125140704270</v>
      </c>
      <c r="M6" s="73" cm="1">
        <f t="array" ref="M6">SUMPRODUCT(JRCData*($A6=JRC_EPS_Mapping)*(M$3=JRCYear))*BTU_per_ktoe</f>
        <v>9093190369719808</v>
      </c>
      <c r="N6" s="73" cm="1">
        <f t="array" ref="N6">SUMPRODUCT(JRCData*($A6=JRC_EPS_Mapping)*(N$3=JRCYear))*BTU_per_ktoe</f>
        <v>9199832037696122</v>
      </c>
      <c r="O6" s="73" cm="1">
        <f t="array" ref="O6">SUMPRODUCT(JRCData*($A6=JRC_EPS_Mapping)*(O$3=JRCYear))*BTU_per_ktoe</f>
        <v>9340631745118288</v>
      </c>
      <c r="P6" s="73" cm="1">
        <f t="array" ref="P6">SUMPRODUCT(JRCData*($A6=JRC_EPS_Mapping)*(P$3=JRCYear))*BTU_per_ktoe</f>
        <v>9420299424414832</v>
      </c>
      <c r="Q6" s="73" cm="1">
        <f t="array" ref="Q6">SUMPRODUCT(JRCData*($A6=JRC_EPS_Mapping)*(Q$3=JRCYear))*BTU_per_ktoe</f>
        <v>9429906364178268</v>
      </c>
      <c r="R6" s="73" cm="1">
        <f t="array" ref="R6">SUMPRODUCT(JRCData*($A6=JRC_EPS_Mapping)*(R$3=JRCYear))*BTU_per_ktoe</f>
        <v>9448657840326508</v>
      </c>
      <c r="S6" s="73" cm="1">
        <f t="array" ref="S6">SUMPRODUCT(JRCData*($A6=JRC_EPS_Mapping)*(S$3=JRCYear))*BTU_per_ktoe</f>
        <v>9456006866025216</v>
      </c>
      <c r="T6" s="73" cm="1">
        <f t="array" ref="T6">SUMPRODUCT(JRCData*($A6=JRC_EPS_Mapping)*(T$3=JRCYear))*BTU_per_ktoe</f>
        <v>9439272448582864</v>
      </c>
      <c r="U6" s="73" cm="1">
        <f t="array" ref="U6">SUMPRODUCT(JRCData*($A6=JRC_EPS_Mapping)*(U$3=JRCYear))*BTU_per_ktoe</f>
        <v>9448435009389458</v>
      </c>
      <c r="V6" s="73" cm="1">
        <f t="array" ref="V6">SUMPRODUCT(JRCData*($A6=JRC_EPS_Mapping)*(V$3=JRCYear))*BTU_per_ktoe</f>
        <v>9433773949065802</v>
      </c>
      <c r="W6" s="73" cm="1">
        <f t="array" ref="W6">SUMPRODUCT(JRCData*($A6=JRC_EPS_Mapping)*(W$3=JRCYear))*BTU_per_ktoe</f>
        <v>9424549320698540</v>
      </c>
      <c r="X6" s="73" cm="1">
        <f t="array" ref="X6">SUMPRODUCT(JRCData*($A6=JRC_EPS_Mapping)*(X$3=JRCYear))*BTU_per_ktoe</f>
        <v>9410503868816364</v>
      </c>
      <c r="Y6" s="73" cm="1">
        <f t="array" ref="Y6">SUMPRODUCT(JRCData*($A6=JRC_EPS_Mapping)*(Y$3=JRCYear))*BTU_per_ktoe</f>
        <v>9402637178869340</v>
      </c>
      <c r="Z6" s="73" cm="1">
        <f t="array" ref="Z6">SUMPRODUCT(JRCData*($A6=JRC_EPS_Mapping)*(Z$3=JRCYear))*BTU_per_ktoe</f>
        <v>9396753333862524</v>
      </c>
      <c r="AA6" s="73" cm="1">
        <f t="array" ref="AA6">SUMPRODUCT(JRCData*($A6=JRC_EPS_Mapping)*(AA$3=JRCYear))*BTU_per_ktoe</f>
        <v>9388364012292172</v>
      </c>
      <c r="AB6" s="73" cm="1">
        <f t="array" ref="AB6">SUMPRODUCT(JRCData*($A6=JRC_EPS_Mapping)*(AB$3=JRCYear))*BTU_per_ktoe</f>
        <v>9357184373072328</v>
      </c>
      <c r="AC6" s="73" cm="1">
        <f t="array" ref="AC6">SUMPRODUCT(JRCData*($A6=JRC_EPS_Mapping)*(AC$3=JRCYear))*BTU_per_ktoe</f>
        <v>9334485164952842</v>
      </c>
      <c r="AD6" s="73" cm="1">
        <f t="array" ref="AD6">SUMPRODUCT(JRCData*($A6=JRC_EPS_Mapping)*(AD$3=JRCYear))*BTU_per_ktoe</f>
        <v>9313838341266422</v>
      </c>
      <c r="AE6" s="73" cm="1">
        <f t="array" ref="AE6">SUMPRODUCT(JRCData*($A6=JRC_EPS_Mapping)*(AE$3=JRCYear))*BTU_per_ktoe</f>
        <v>9291853189153614</v>
      </c>
      <c r="AF6" s="73" cm="1">
        <f t="array" ref="AF6">SUMPRODUCT(JRCData*($A6=JRC_EPS_Mapping)*(AF$3=JRCYear))*BTU_per_ktoe</f>
        <v>9241987093054028</v>
      </c>
      <c r="AG6" s="73" cm="1">
        <f t="array" ref="AG6">SUMPRODUCT(JRCData*($A6=JRC_EPS_Mapping)*(AG$3=JRCYear))*BTU_per_ktoe</f>
        <v>9218161002767064</v>
      </c>
      <c r="AH6" s="73" cm="1">
        <f t="array" ref="AH6">SUMPRODUCT(JRCData*($A6=JRC_EPS_Mapping)*(AH$3=JRCYear))*BTU_per_ktoe</f>
        <v>9189953581931870</v>
      </c>
      <c r="AI6" s="73" cm="1">
        <f t="array" ref="AI6">SUMPRODUCT(JRCData*($A6=JRC_EPS_Mapping)*(AI$3=JRCYear))*BTU_per_ktoe</f>
        <v>9138613232697828</v>
      </c>
    </row>
    <row r="7" spans="1:35" x14ac:dyDescent="0.45">
      <c r="A7" s="56" t="s">
        <v>19</v>
      </c>
      <c r="B7" s="141">
        <f>JRC_tipgn!T59*BTU_per_ktoe*About!$C$52</f>
        <v>2962694272009341.5</v>
      </c>
      <c r="C7" s="141">
        <f>JRC_tipgn!U59*BTU_per_ktoe*About!$C$52</f>
        <v>2869091149665186.5</v>
      </c>
      <c r="D7" s="141">
        <f>JRC_tipgn!V59*BTU_per_ktoe*About!$C$52</f>
        <v>2825664603412096</v>
      </c>
      <c r="E7" s="141">
        <f>JRC_tipgn!W59*BTU_per_ktoe*About!$C$52</f>
        <v>2781638985838469</v>
      </c>
      <c r="F7" s="141">
        <f>JRC_tipgn!X59*BTU_per_ktoe*About!$C$52</f>
        <v>2765024831465333.5</v>
      </c>
      <c r="G7" s="141">
        <f>JRC_tipgn!Y59*BTU_per_ktoe*About!$C$52</f>
        <v>2639210156265751</v>
      </c>
      <c r="H7" s="141">
        <f>JRC_tipgn!Z59*BTU_per_ktoe*About!$C$52</f>
        <v>2455425224527054.5</v>
      </c>
      <c r="I7" s="141">
        <f>JRC_tipgn!AA59*BTU_per_ktoe*About!$C$52</f>
        <v>2357002344639631.5</v>
      </c>
      <c r="J7" s="141">
        <f>JRC_tipgn!AB59*BTU_per_ktoe*About!$C$52</f>
        <v>2354412268773240</v>
      </c>
      <c r="K7" s="141">
        <f>JRC_tipgn!AC59*BTU_per_ktoe*About!$C$52</f>
        <v>2349682800745826</v>
      </c>
      <c r="L7" s="141">
        <f>JRC_tipgn!AD59*BTU_per_ktoe*About!$C$52</f>
        <v>2411327036218997.5</v>
      </c>
      <c r="M7" s="141">
        <f>JRC_tipgn!AE59*BTU_per_ktoe*About!$C$52</f>
        <v>2403327380750369</v>
      </c>
      <c r="N7" s="141">
        <f>JRC_tipgn!AF59*BTU_per_ktoe*About!$C$52</f>
        <v>2364156566639724.5</v>
      </c>
      <c r="O7" s="141">
        <f>JRC_tipgn!AG59*BTU_per_ktoe*About!$C$52</f>
        <v>2313459424247858.5</v>
      </c>
      <c r="P7" s="141">
        <f>JRC_tipgn!AH59*BTU_per_ktoe*About!$C$52</f>
        <v>2319027135621690</v>
      </c>
      <c r="Q7" s="141">
        <f>JRC_tipgn!AI59*BTU_per_ktoe*About!$C$52</f>
        <v>2304567123789700.5</v>
      </c>
      <c r="R7" s="141">
        <f>JRC_tipgn!AJ59*BTU_per_ktoe*About!$C$52</f>
        <v>2159338411361261.3</v>
      </c>
      <c r="S7" s="141">
        <f>JRC_tipgn!AK59*BTU_per_ktoe*About!$C$52</f>
        <v>2067365136341609.8</v>
      </c>
      <c r="T7" s="141">
        <f>JRC_tipgn!AL59*BTU_per_ktoe*About!$C$52</f>
        <v>1838442460943223.8</v>
      </c>
      <c r="U7" s="141">
        <f>JRC_tipgn!AM59*BTU_per_ktoe*About!$C$52</f>
        <v>1819616983628024.3</v>
      </c>
      <c r="V7" s="141">
        <f>JRC_tipgn!AN59*BTU_per_ktoe*About!$C$52</f>
        <v>1758204100167650.5</v>
      </c>
      <c r="W7" s="141">
        <f>JRC_tipgn!AO59*BTU_per_ktoe*About!$C$52</f>
        <v>1705183139922179.3</v>
      </c>
      <c r="X7" s="141">
        <f>JRC_tipgn!AP59*BTU_per_ktoe*About!$C$52</f>
        <v>1727533469887731.8</v>
      </c>
      <c r="Y7" s="141">
        <f>JRC_tipgn!AQ59*BTU_per_ktoe*About!$C$52</f>
        <v>1749447315312164</v>
      </c>
      <c r="Z7" s="141">
        <f>JRC_tipgn!AR59*BTU_per_ktoe*About!$C$52</f>
        <v>1665611431633991.5</v>
      </c>
      <c r="AA7" s="141">
        <f>JRC_tipgn!AS59*BTU_per_ktoe*About!$C$52</f>
        <v>1683425141274688.8</v>
      </c>
      <c r="AB7" s="141">
        <f>JRC_tipgn!AT59*BTU_per_ktoe*About!$C$52</f>
        <v>1643246386088473.8</v>
      </c>
      <c r="AC7" s="141">
        <f>JRC_tipgn!AU59*BTU_per_ktoe*About!$C$52</f>
        <v>1659387735737169.8</v>
      </c>
      <c r="AD7" s="141">
        <f>JRC_tipgn!AV59*BTU_per_ktoe*About!$C$52</f>
        <v>1758476671632510.5</v>
      </c>
      <c r="AE7" s="141">
        <f>JRC_tipgn!AW59*BTU_per_ktoe*About!$C$52</f>
        <v>1758184402544674.3</v>
      </c>
      <c r="AF7" s="141">
        <f>JRC_tipgn!AX59*BTU_per_ktoe*About!$C$52</f>
        <v>1706224823215335.8</v>
      </c>
      <c r="AG7" s="141">
        <f>JRC_tipgn!AY59*BTU_per_ktoe*About!$C$52</f>
        <v>1599652520180529</v>
      </c>
      <c r="AH7" s="141">
        <f>JRC_tipgn!AZ59*BTU_per_ktoe*About!$C$52</f>
        <v>1502758833149973.8</v>
      </c>
      <c r="AI7" s="141">
        <f>JRC_tipgn!BA59*BTU_per_ktoe*About!$C$52</f>
        <v>1491344166402350.8</v>
      </c>
    </row>
    <row r="8" spans="1:35" x14ac:dyDescent="0.45">
      <c r="A8" s="56" t="s">
        <v>20</v>
      </c>
      <c r="B8" s="78">
        <f>About!$C$81</f>
        <v>0</v>
      </c>
      <c r="C8" s="78">
        <f>About!$C$81</f>
        <v>0</v>
      </c>
      <c r="D8" s="78">
        <f>About!$C$81</f>
        <v>0</v>
      </c>
      <c r="E8" s="78">
        <f>About!$C$81</f>
        <v>0</v>
      </c>
      <c r="F8" s="78">
        <f>About!$C$81</f>
        <v>0</v>
      </c>
      <c r="G8" s="78">
        <f>About!$C$81</f>
        <v>0</v>
      </c>
      <c r="H8" s="78">
        <f>About!$C$81</f>
        <v>0</v>
      </c>
      <c r="I8" s="78">
        <f>About!$C$81</f>
        <v>0</v>
      </c>
      <c r="J8" s="78">
        <f>About!$C$81</f>
        <v>0</v>
      </c>
      <c r="K8" s="78">
        <f>About!$C$81</f>
        <v>0</v>
      </c>
      <c r="L8" s="78">
        <f>About!$C$81</f>
        <v>0</v>
      </c>
      <c r="M8" s="78">
        <f>About!$C$81</f>
        <v>0</v>
      </c>
      <c r="N8" s="78">
        <f>About!$C$81</f>
        <v>0</v>
      </c>
      <c r="O8" s="78">
        <f>About!$C$81</f>
        <v>0</v>
      </c>
      <c r="P8" s="78">
        <f>About!$C$81</f>
        <v>0</v>
      </c>
      <c r="Q8" s="78">
        <f>About!$C$81</f>
        <v>0</v>
      </c>
      <c r="R8" s="78">
        <f>About!$C$81</f>
        <v>0</v>
      </c>
      <c r="S8" s="78">
        <f>About!$C$81</f>
        <v>0</v>
      </c>
      <c r="T8" s="78">
        <f>About!$C$81</f>
        <v>0</v>
      </c>
      <c r="U8" s="78">
        <f>About!$C$81</f>
        <v>0</v>
      </c>
      <c r="V8" s="78">
        <f>About!$C$81</f>
        <v>0</v>
      </c>
      <c r="W8" s="78">
        <f>About!$C$81</f>
        <v>0</v>
      </c>
      <c r="X8" s="78">
        <f>About!$C$81</f>
        <v>0</v>
      </c>
      <c r="Y8" s="78">
        <f>About!$C$81</f>
        <v>0</v>
      </c>
      <c r="Z8" s="78">
        <f>About!$C$81</f>
        <v>0</v>
      </c>
      <c r="AA8" s="78">
        <f>About!$C$81</f>
        <v>0</v>
      </c>
      <c r="AB8" s="78">
        <f>About!$C$81</f>
        <v>0</v>
      </c>
      <c r="AC8" s="78">
        <f>About!$C$81</f>
        <v>0</v>
      </c>
      <c r="AD8" s="78">
        <f>About!$C$81</f>
        <v>0</v>
      </c>
      <c r="AE8" s="78">
        <f>About!$C$81</f>
        <v>0</v>
      </c>
      <c r="AF8" s="78">
        <f>About!$C$81</f>
        <v>0</v>
      </c>
      <c r="AG8" s="78">
        <f>About!$C$81</f>
        <v>0</v>
      </c>
      <c r="AH8" s="78">
        <f>About!$C$81</f>
        <v>0</v>
      </c>
      <c r="AI8" s="78">
        <f>About!$C$81</f>
        <v>0</v>
      </c>
    </row>
    <row r="9" spans="1:35" x14ac:dyDescent="0.45">
      <c r="A9" s="56" t="s">
        <v>21</v>
      </c>
      <c r="B9" s="78">
        <f>About!$C$81</f>
        <v>0</v>
      </c>
      <c r="C9" s="78">
        <f>About!$C$81</f>
        <v>0</v>
      </c>
      <c r="D9" s="78">
        <f>About!$C$81</f>
        <v>0</v>
      </c>
      <c r="E9" s="78">
        <f>About!$C$81</f>
        <v>0</v>
      </c>
      <c r="F9" s="78">
        <f>About!$C$81</f>
        <v>0</v>
      </c>
      <c r="G9" s="78">
        <f>About!$C$81</f>
        <v>0</v>
      </c>
      <c r="H9" s="78">
        <f>About!$C$81</f>
        <v>0</v>
      </c>
      <c r="I9" s="78">
        <f>About!$C$81</f>
        <v>0</v>
      </c>
      <c r="J9" s="78">
        <f>About!$C$81</f>
        <v>0</v>
      </c>
      <c r="K9" s="78">
        <f>About!$C$81</f>
        <v>0</v>
      </c>
      <c r="L9" s="78">
        <f>About!$C$81</f>
        <v>0</v>
      </c>
      <c r="M9" s="78">
        <f>About!$C$81</f>
        <v>0</v>
      </c>
      <c r="N9" s="78">
        <f>About!$C$81</f>
        <v>0</v>
      </c>
      <c r="O9" s="78">
        <f>About!$C$81</f>
        <v>0</v>
      </c>
      <c r="P9" s="78">
        <f>About!$C$81</f>
        <v>0</v>
      </c>
      <c r="Q9" s="78">
        <f>About!$C$81</f>
        <v>0</v>
      </c>
      <c r="R9" s="78">
        <f>About!$C$81</f>
        <v>0</v>
      </c>
      <c r="S9" s="78">
        <f>About!$C$81</f>
        <v>0</v>
      </c>
      <c r="T9" s="78">
        <f>About!$C$81</f>
        <v>0</v>
      </c>
      <c r="U9" s="78">
        <f>About!$C$81</f>
        <v>0</v>
      </c>
      <c r="V9" s="78">
        <f>About!$C$81</f>
        <v>0</v>
      </c>
      <c r="W9" s="78">
        <f>About!$C$81</f>
        <v>0</v>
      </c>
      <c r="X9" s="78">
        <f>About!$C$81</f>
        <v>0</v>
      </c>
      <c r="Y9" s="78">
        <f>About!$C$81</f>
        <v>0</v>
      </c>
      <c r="Z9" s="78">
        <f>About!$C$81</f>
        <v>0</v>
      </c>
      <c r="AA9" s="78">
        <f>About!$C$81</f>
        <v>0</v>
      </c>
      <c r="AB9" s="78">
        <f>About!$C$81</f>
        <v>0</v>
      </c>
      <c r="AC9" s="78">
        <f>About!$C$81</f>
        <v>0</v>
      </c>
      <c r="AD9" s="78">
        <f>About!$C$81</f>
        <v>0</v>
      </c>
      <c r="AE9" s="78">
        <f>About!$C$81</f>
        <v>0</v>
      </c>
      <c r="AF9" s="78">
        <f>About!$C$81</f>
        <v>0</v>
      </c>
      <c r="AG9" s="78">
        <f>About!$C$81</f>
        <v>0</v>
      </c>
      <c r="AH9" s="78">
        <f>About!$C$81</f>
        <v>0</v>
      </c>
      <c r="AI9" s="78">
        <f>About!$C$81</f>
        <v>0</v>
      </c>
    </row>
    <row r="10" spans="1:35" x14ac:dyDescent="0.45">
      <c r="A10" s="56" t="s">
        <v>22</v>
      </c>
      <c r="B10" s="78">
        <f>About!$C$81</f>
        <v>0</v>
      </c>
      <c r="C10" s="78">
        <f>About!$C$81</f>
        <v>0</v>
      </c>
      <c r="D10" s="78">
        <f>About!$C$81</f>
        <v>0</v>
      </c>
      <c r="E10" s="78">
        <f>About!$C$81</f>
        <v>0</v>
      </c>
      <c r="F10" s="78">
        <f>About!$C$81</f>
        <v>0</v>
      </c>
      <c r="G10" s="78">
        <f>About!$C$81</f>
        <v>0</v>
      </c>
      <c r="H10" s="78">
        <f>About!$C$81</f>
        <v>0</v>
      </c>
      <c r="I10" s="78">
        <f>About!$C$81</f>
        <v>0</v>
      </c>
      <c r="J10" s="78">
        <f>About!$C$81</f>
        <v>0</v>
      </c>
      <c r="K10" s="78">
        <f>About!$C$81</f>
        <v>0</v>
      </c>
      <c r="L10" s="78">
        <f>About!$C$81</f>
        <v>0</v>
      </c>
      <c r="M10" s="78">
        <f>About!$C$81</f>
        <v>0</v>
      </c>
      <c r="N10" s="78">
        <f>About!$C$81</f>
        <v>0</v>
      </c>
      <c r="O10" s="78">
        <f>About!$C$81</f>
        <v>0</v>
      </c>
      <c r="P10" s="78">
        <f>About!$C$81</f>
        <v>0</v>
      </c>
      <c r="Q10" s="78">
        <f>About!$C$81</f>
        <v>0</v>
      </c>
      <c r="R10" s="78">
        <f>About!$C$81</f>
        <v>0</v>
      </c>
      <c r="S10" s="78">
        <f>About!$C$81</f>
        <v>0</v>
      </c>
      <c r="T10" s="78">
        <f>About!$C$81</f>
        <v>0</v>
      </c>
      <c r="U10" s="78">
        <f>About!$C$81</f>
        <v>0</v>
      </c>
      <c r="V10" s="78">
        <f>About!$C$81</f>
        <v>0</v>
      </c>
      <c r="W10" s="78">
        <f>About!$C$81</f>
        <v>0</v>
      </c>
      <c r="X10" s="78">
        <f>About!$C$81</f>
        <v>0</v>
      </c>
      <c r="Y10" s="78">
        <f>About!$C$81</f>
        <v>0</v>
      </c>
      <c r="Z10" s="78">
        <f>About!$C$81</f>
        <v>0</v>
      </c>
      <c r="AA10" s="78">
        <f>About!$C$81</f>
        <v>0</v>
      </c>
      <c r="AB10" s="78">
        <f>About!$C$81</f>
        <v>0</v>
      </c>
      <c r="AC10" s="78">
        <f>About!$C$81</f>
        <v>0</v>
      </c>
      <c r="AD10" s="78">
        <f>About!$C$81</f>
        <v>0</v>
      </c>
      <c r="AE10" s="78">
        <f>About!$C$81</f>
        <v>0</v>
      </c>
      <c r="AF10" s="78">
        <f>About!$C$81</f>
        <v>0</v>
      </c>
      <c r="AG10" s="78">
        <f>About!$C$81</f>
        <v>0</v>
      </c>
      <c r="AH10" s="78">
        <f>About!$C$81</f>
        <v>0</v>
      </c>
      <c r="AI10" s="78">
        <f>About!$C$81</f>
        <v>0</v>
      </c>
    </row>
    <row r="11" spans="1:35" x14ac:dyDescent="0.45">
      <c r="A11" s="56" t="s">
        <v>12</v>
      </c>
      <c r="B11" s="73" cm="1">
        <f t="array" ref="B11">SUMPRODUCT(JRCData*($A11=JRC_EPS_Mapping)*(B$3=JRCYear))*BTU_per_ktoe</f>
        <v>2926134634746198.5</v>
      </c>
      <c r="C11" s="73" cm="1">
        <f t="array" ref="C11">SUMPRODUCT(JRCData*($A11=JRC_EPS_Mapping)*(C$3=JRCYear))*BTU_per_ktoe</f>
        <v>2944796983366965.5</v>
      </c>
      <c r="D11" s="73" cm="1">
        <f t="array" ref="D11">SUMPRODUCT(JRCData*($A11=JRC_EPS_Mapping)*(D$3=JRCYear))*BTU_per_ktoe</f>
        <v>2946583810070159</v>
      </c>
      <c r="E11" s="73" cm="1">
        <f t="array" ref="E11">SUMPRODUCT(JRCData*($A11=JRC_EPS_Mapping)*(E$3=JRCYear))*BTU_per_ktoe</f>
        <v>2978821148367352.5</v>
      </c>
      <c r="F11" s="73" cm="1">
        <f t="array" ref="F11">SUMPRODUCT(JRCData*($A11=JRC_EPS_Mapping)*(F$3=JRCYear))*BTU_per_ktoe</f>
        <v>3002705738582413</v>
      </c>
      <c r="G11" s="73" cm="1">
        <f t="array" ref="G11">SUMPRODUCT(JRCData*($A11=JRC_EPS_Mapping)*(G$3=JRCYear))*BTU_per_ktoe</f>
        <v>3003962707060421</v>
      </c>
      <c r="H11" s="73" cm="1">
        <f t="array" ref="H11">SUMPRODUCT(JRCData*($A11=JRC_EPS_Mapping)*(H$3=JRCYear))*BTU_per_ktoe</f>
        <v>2945236014653022.5</v>
      </c>
      <c r="I11" s="73" cm="1">
        <f t="array" ref="I11">SUMPRODUCT(JRCData*($A11=JRC_EPS_Mapping)*(I$3=JRCYear))*BTU_per_ktoe</f>
        <v>2974583529959693</v>
      </c>
      <c r="J11" s="73" cm="1">
        <f t="array" ref="J11">SUMPRODUCT(JRCData*($A11=JRC_EPS_Mapping)*(J$3=JRCYear))*BTU_per_ktoe</f>
        <v>2994759689496398.5</v>
      </c>
      <c r="K11" s="73" cm="1">
        <f t="array" ref="K11">SUMPRODUCT(JRCData*($A11=JRC_EPS_Mapping)*(K$3=JRCYear))*BTU_per_ktoe</f>
        <v>3008418771293688</v>
      </c>
      <c r="L11" s="73" cm="1">
        <f t="array" ref="L11">SUMPRODUCT(JRCData*($A11=JRC_EPS_Mapping)*(L$3=JRCYear))*BTU_per_ktoe</f>
        <v>3006818741500915.5</v>
      </c>
      <c r="M11" s="73" cm="1">
        <f t="array" ref="M11">SUMPRODUCT(JRCData*($A11=JRC_EPS_Mapping)*(M$3=JRCYear))*BTU_per_ktoe</f>
        <v>3041697721563632</v>
      </c>
      <c r="N11" s="73" cm="1">
        <f t="array" ref="N11">SUMPRODUCT(JRCData*($A11=JRC_EPS_Mapping)*(N$3=JRCYear))*BTU_per_ktoe</f>
        <v>3053452161575299</v>
      </c>
      <c r="O11" s="73" cm="1">
        <f t="array" ref="O11">SUMPRODUCT(JRCData*($A11=JRC_EPS_Mapping)*(O$3=JRCYear))*BTU_per_ktoe</f>
        <v>3052711979840682.5</v>
      </c>
      <c r="P11" s="73" cm="1">
        <f t="array" ref="P11">SUMPRODUCT(JRCData*($A11=JRC_EPS_Mapping)*(P$3=JRCYear))*BTU_per_ktoe</f>
        <v>3096890450634776</v>
      </c>
      <c r="Q11" s="73" cm="1">
        <f t="array" ref="Q11">SUMPRODUCT(JRCData*($A11=JRC_EPS_Mapping)*(Q$3=JRCYear))*BTU_per_ktoe</f>
        <v>3127888467452633.5</v>
      </c>
      <c r="R11" s="73" cm="1">
        <f t="array" ref="R11">SUMPRODUCT(JRCData*($A11=JRC_EPS_Mapping)*(R$3=JRCYear))*BTU_per_ktoe</f>
        <v>3167424744741223</v>
      </c>
      <c r="S11" s="73" cm="1">
        <f t="array" ref="S11">SUMPRODUCT(JRCData*($A11=JRC_EPS_Mapping)*(S$3=JRCYear))*BTU_per_ktoe</f>
        <v>3204636289975689.5</v>
      </c>
      <c r="T11" s="73" cm="1">
        <f t="array" ref="T11">SUMPRODUCT(JRCData*($A11=JRC_EPS_Mapping)*(T$3=JRCYear))*BTU_per_ktoe</f>
        <v>3236603321135569.5</v>
      </c>
      <c r="U11" s="73" cm="1">
        <f t="array" ref="U11">SUMPRODUCT(JRCData*($A11=JRC_EPS_Mapping)*(U$3=JRCYear))*BTU_per_ktoe</f>
        <v>3258172749808604.5</v>
      </c>
      <c r="V11" s="73" cm="1">
        <f t="array" ref="V11">SUMPRODUCT(JRCData*($A11=JRC_EPS_Mapping)*(V$3=JRCYear))*BTU_per_ktoe</f>
        <v>3290183414852616.5</v>
      </c>
      <c r="W11" s="73" cm="1">
        <f t="array" ref="W11">SUMPRODUCT(JRCData*($A11=JRC_EPS_Mapping)*(W$3=JRCYear))*BTU_per_ktoe</f>
        <v>3316828764245113</v>
      </c>
      <c r="X11" s="73" cm="1">
        <f t="array" ref="X11">SUMPRODUCT(JRCData*($A11=JRC_EPS_Mapping)*(X$3=JRCYear))*BTU_per_ktoe</f>
        <v>3342937421724652.5</v>
      </c>
      <c r="Y11" s="73" cm="1">
        <f t="array" ref="Y11">SUMPRODUCT(JRCData*($A11=JRC_EPS_Mapping)*(Y$3=JRCYear))*BTU_per_ktoe</f>
        <v>3375189633824697</v>
      </c>
      <c r="Z11" s="73" cm="1">
        <f t="array" ref="Z11">SUMPRODUCT(JRCData*($A11=JRC_EPS_Mapping)*(Z$3=JRCYear))*BTU_per_ktoe</f>
        <v>3412695650300970.5</v>
      </c>
      <c r="AA11" s="73" cm="1">
        <f t="array" ref="AA11">SUMPRODUCT(JRCData*($A11=JRC_EPS_Mapping)*(AA$3=JRCYear))*BTU_per_ktoe</f>
        <v>3446170877241269.5</v>
      </c>
      <c r="AB11" s="73" cm="1">
        <f t="array" ref="AB11">SUMPRODUCT(JRCData*($A11=JRC_EPS_Mapping)*(AB$3=JRCYear))*BTU_per_ktoe</f>
        <v>3483866644974690</v>
      </c>
      <c r="AC11" s="73" cm="1">
        <f t="array" ref="AC11">SUMPRODUCT(JRCData*($A11=JRC_EPS_Mapping)*(AC$3=JRCYear))*BTU_per_ktoe</f>
        <v>3520646535977022.5</v>
      </c>
      <c r="AD11" s="73" cm="1">
        <f t="array" ref="AD11">SUMPRODUCT(JRCData*($A11=JRC_EPS_Mapping)*(AD$3=JRCYear))*BTU_per_ktoe</f>
        <v>3554082367008693.5</v>
      </c>
      <c r="AE11" s="73" cm="1">
        <f t="array" ref="AE11">SUMPRODUCT(JRCData*($A11=JRC_EPS_Mapping)*(AE$3=JRCYear))*BTU_per_ktoe</f>
        <v>3591288490150010.5</v>
      </c>
      <c r="AF11" s="73" cm="1">
        <f t="array" ref="AF11">SUMPRODUCT(JRCData*($A11=JRC_EPS_Mapping)*(AF$3=JRCYear))*BTU_per_ktoe</f>
        <v>3652424169509547</v>
      </c>
      <c r="AG11" s="73" cm="1">
        <f t="array" ref="AG11">SUMPRODUCT(JRCData*($A11=JRC_EPS_Mapping)*(AG$3=JRCYear))*BTU_per_ktoe</f>
        <v>3701365165630894</v>
      </c>
      <c r="AH11" s="73" cm="1">
        <f t="array" ref="AH11">SUMPRODUCT(JRCData*($A11=JRC_EPS_Mapping)*(AH$3=JRCYear))*BTU_per_ktoe</f>
        <v>3775576333223317.5</v>
      </c>
      <c r="AI11" s="73" cm="1">
        <f t="array" ref="AI11">SUMPRODUCT(JRCData*($A11=JRC_EPS_Mapping)*(AI$3=JRCYear))*BTU_per_ktoe</f>
        <v>3854085193125460.5</v>
      </c>
    </row>
    <row r="12" spans="1:35" x14ac:dyDescent="0.45">
      <c r="A12" s="56" t="s">
        <v>13</v>
      </c>
      <c r="B12" s="73" cm="1">
        <f t="array" ref="B12">SUMPRODUCT(JRCData*($A12=JRC_EPS_Mapping)*(B$3=JRCYear))*BTU_per_ktoe</f>
        <v>3059693808976855</v>
      </c>
      <c r="C12" s="73" cm="1">
        <f t="array" ref="C12">SUMPRODUCT(JRCData*($A12=JRC_EPS_Mapping)*(C$3=JRCYear))*BTU_per_ktoe</f>
        <v>3004579188218489</v>
      </c>
      <c r="D12" s="73" cm="1">
        <f t="array" ref="D12">SUMPRODUCT(JRCData*($A12=JRC_EPS_Mapping)*(D$3=JRCYear))*BTU_per_ktoe</f>
        <v>2946295611619528.5</v>
      </c>
      <c r="E12" s="73" cm="1">
        <f t="array" ref="E12">SUMPRODUCT(JRCData*($A12=JRC_EPS_Mapping)*(E$3=JRCYear))*BTU_per_ktoe</f>
        <v>2884782734948740.5</v>
      </c>
      <c r="F12" s="73" cm="1">
        <f t="array" ref="F12">SUMPRODUCT(JRCData*($A12=JRC_EPS_Mapping)*(F$3=JRCYear))*BTU_per_ktoe</f>
        <v>2818276606086919</v>
      </c>
      <c r="G12" s="73" cm="1">
        <f t="array" ref="G12">SUMPRODUCT(JRCData*($A12=JRC_EPS_Mapping)*(G$3=JRCYear))*BTU_per_ktoe</f>
        <v>2757185341611450.5</v>
      </c>
      <c r="H12" s="73" cm="1">
        <f t="array" ref="H12">SUMPRODUCT(JRCData*($A12=JRC_EPS_Mapping)*(H$3=JRCYear))*BTU_per_ktoe</f>
        <v>2697357262366686</v>
      </c>
      <c r="I12" s="73" cm="1">
        <f t="array" ref="I12">SUMPRODUCT(JRCData*($A12=JRC_EPS_Mapping)*(I$3=JRCYear))*BTU_per_ktoe</f>
        <v>2646035865123641.5</v>
      </c>
      <c r="J12" s="73" cm="1">
        <f t="array" ref="J12">SUMPRODUCT(JRCData*($A12=JRC_EPS_Mapping)*(J$3=JRCYear))*BTU_per_ktoe</f>
        <v>2605097846312676</v>
      </c>
      <c r="K12" s="73" cm="1">
        <f t="array" ref="K12">SUMPRODUCT(JRCData*($A12=JRC_EPS_Mapping)*(K$3=JRCYear))*BTU_per_ktoe</f>
        <v>2575999709514095</v>
      </c>
      <c r="L12" s="73" cm="1">
        <f t="array" ref="L12">SUMPRODUCT(JRCData*($A12=JRC_EPS_Mapping)*(L$3=JRCYear))*BTU_per_ktoe</f>
        <v>2554788438640139.5</v>
      </c>
      <c r="M12" s="73" cm="1">
        <f t="array" ref="M12">SUMPRODUCT(JRCData*($A12=JRC_EPS_Mapping)*(M$3=JRCYear))*BTU_per_ktoe</f>
        <v>2542953456419070.5</v>
      </c>
      <c r="N12" s="73" cm="1">
        <f t="array" ref="N12">SUMPRODUCT(JRCData*($A12=JRC_EPS_Mapping)*(N$3=JRCYear))*BTU_per_ktoe</f>
        <v>2535067248699726.5</v>
      </c>
      <c r="O12" s="73" cm="1">
        <f t="array" ref="O12">SUMPRODUCT(JRCData*($A12=JRC_EPS_Mapping)*(O$3=JRCYear))*BTU_per_ktoe</f>
        <v>2528803396810253</v>
      </c>
      <c r="P12" s="73" cm="1">
        <f t="array" ref="P12">SUMPRODUCT(JRCData*($A12=JRC_EPS_Mapping)*(P$3=JRCYear))*BTU_per_ktoe</f>
        <v>2523227241192086.5</v>
      </c>
      <c r="Q12" s="73" cm="1">
        <f t="array" ref="Q12">SUMPRODUCT(JRCData*($A12=JRC_EPS_Mapping)*(Q$3=JRCYear))*BTU_per_ktoe</f>
        <v>2515562000613967</v>
      </c>
      <c r="R12" s="73" cm="1">
        <f t="array" ref="R12">SUMPRODUCT(JRCData*($A12=JRC_EPS_Mapping)*(R$3=JRCYear))*BTU_per_ktoe</f>
        <v>2505109943096344</v>
      </c>
      <c r="S12" s="73" cm="1">
        <f t="array" ref="S12">SUMPRODUCT(JRCData*($A12=JRC_EPS_Mapping)*(S$3=JRCYear))*BTU_per_ktoe</f>
        <v>2491972915433058.5</v>
      </c>
      <c r="T12" s="73" cm="1">
        <f t="array" ref="T12">SUMPRODUCT(JRCData*($A12=JRC_EPS_Mapping)*(T$3=JRCYear))*BTU_per_ktoe</f>
        <v>2476093294897866</v>
      </c>
      <c r="U12" s="73" cm="1">
        <f t="array" ref="U12">SUMPRODUCT(JRCData*($A12=JRC_EPS_Mapping)*(U$3=JRCYear))*BTU_per_ktoe</f>
        <v>2457678571369067.5</v>
      </c>
      <c r="V12" s="73" cm="1">
        <f t="array" ref="V12">SUMPRODUCT(JRCData*($A12=JRC_EPS_Mapping)*(V$3=JRCYear))*BTU_per_ktoe</f>
        <v>2437171250133267</v>
      </c>
      <c r="W12" s="73" cm="1">
        <f t="array" ref="W12">SUMPRODUCT(JRCData*($A12=JRC_EPS_Mapping)*(W$3=JRCYear))*BTU_per_ktoe</f>
        <v>2414837493717107.5</v>
      </c>
      <c r="X12" s="73" cm="1">
        <f t="array" ref="X12">SUMPRODUCT(JRCData*($A12=JRC_EPS_Mapping)*(X$3=JRCYear))*BTU_per_ktoe</f>
        <v>2391095426316796</v>
      </c>
      <c r="Y12" s="73" cm="1">
        <f t="array" ref="Y12">SUMPRODUCT(JRCData*($A12=JRC_EPS_Mapping)*(Y$3=JRCYear))*BTU_per_ktoe</f>
        <v>2366565234759119</v>
      </c>
      <c r="Z12" s="73" cm="1">
        <f t="array" ref="Z12">SUMPRODUCT(JRCData*($A12=JRC_EPS_Mapping)*(Z$3=JRCYear))*BTU_per_ktoe</f>
        <v>2342561356633608.5</v>
      </c>
      <c r="AA12" s="73" cm="1">
        <f t="array" ref="AA12">SUMPRODUCT(JRCData*($A12=JRC_EPS_Mapping)*(AA$3=JRCYear))*BTU_per_ktoe</f>
        <v>2318165764676436.5</v>
      </c>
      <c r="AB12" s="73" cm="1">
        <f t="array" ref="AB12">SUMPRODUCT(JRCData*($A12=JRC_EPS_Mapping)*(AB$3=JRCYear))*BTU_per_ktoe</f>
        <v>2294124147603680</v>
      </c>
      <c r="AC12" s="73" cm="1">
        <f t="array" ref="AC12">SUMPRODUCT(JRCData*($A12=JRC_EPS_Mapping)*(AC$3=JRCYear))*BTU_per_ktoe</f>
        <v>2270097305448215</v>
      </c>
      <c r="AD12" s="73" cm="1">
        <f t="array" ref="AD12">SUMPRODUCT(JRCData*($A12=JRC_EPS_Mapping)*(AD$3=JRCYear))*BTU_per_ktoe</f>
        <v>2247828041850429.8</v>
      </c>
      <c r="AE12" s="73" cm="1">
        <f t="array" ref="AE12">SUMPRODUCT(JRCData*($A12=JRC_EPS_Mapping)*(AE$3=JRCYear))*BTU_per_ktoe</f>
        <v>2226756611578908</v>
      </c>
      <c r="AF12" s="73" cm="1">
        <f t="array" ref="AF12">SUMPRODUCT(JRCData*($A12=JRC_EPS_Mapping)*(AF$3=JRCYear))*BTU_per_ktoe</f>
        <v>2206997053804403</v>
      </c>
      <c r="AG12" s="73" cm="1">
        <f t="array" ref="AG12">SUMPRODUCT(JRCData*($A12=JRC_EPS_Mapping)*(AG$3=JRCYear))*BTU_per_ktoe</f>
        <v>2188647921100816</v>
      </c>
      <c r="AH12" s="73" cm="1">
        <f t="array" ref="AH12">SUMPRODUCT(JRCData*($A12=JRC_EPS_Mapping)*(AH$3=JRCYear))*BTU_per_ktoe</f>
        <v>2172465695367673.8</v>
      </c>
      <c r="AI12" s="73" cm="1">
        <f t="array" ref="AI12">SUMPRODUCT(JRCData*($A12=JRC_EPS_Mapping)*(AI$3=JRCYear))*BTU_per_ktoe</f>
        <v>2158268892504310</v>
      </c>
    </row>
    <row r="13" spans="1:35" x14ac:dyDescent="0.45">
      <c r="A13" s="56" t="s">
        <v>23</v>
      </c>
      <c r="B13" s="73" cm="1">
        <f t="array" ref="B13">SUMPRODUCT(JRCData*($A13=JRC_EPS_Mapping)*(B$3=JRCYear))*BTU_per_ktoe</f>
        <v>1.0729483595571698E+16</v>
      </c>
      <c r="C13" s="73" cm="1">
        <f t="array" ref="C13">SUMPRODUCT(JRCData*($A13=JRC_EPS_Mapping)*(C$3=JRCYear))*BTU_per_ktoe</f>
        <v>1.0787539661659178E+16</v>
      </c>
      <c r="D13" s="73" cm="1">
        <f t="array" ref="D13">SUMPRODUCT(JRCData*($A13=JRC_EPS_Mapping)*(D$3=JRCYear))*BTU_per_ktoe</f>
        <v>1.0772747267708552E+16</v>
      </c>
      <c r="E13" s="73" cm="1">
        <f t="array" ref="E13">SUMPRODUCT(JRCData*($A13=JRC_EPS_Mapping)*(E$3=JRCYear))*BTU_per_ktoe</f>
        <v>1.0702513595484254E+16</v>
      </c>
      <c r="F13" s="73" cm="1">
        <f t="array" ref="F13">SUMPRODUCT(JRCData*($A13=JRC_EPS_Mapping)*(F$3=JRCYear))*BTU_per_ktoe</f>
        <v>1.0600240980044018E+16</v>
      </c>
      <c r="G13" s="73" cm="1">
        <f t="array" ref="G13">SUMPRODUCT(JRCData*($A13=JRC_EPS_Mapping)*(G$3=JRCYear))*BTU_per_ktoe</f>
        <v>1.0488159711983502E+16</v>
      </c>
      <c r="H13" s="73" cm="1">
        <f t="array" ref="H13">SUMPRODUCT(JRCData*($A13=JRC_EPS_Mapping)*(H$3=JRCYear))*BTU_per_ktoe</f>
        <v>1.0393664049463714E+16</v>
      </c>
      <c r="I13" s="73" cm="1">
        <f t="array" ref="I13">SUMPRODUCT(JRCData*($A13=JRC_EPS_Mapping)*(I$3=JRCYear))*BTU_per_ktoe</f>
        <v>1.021732699995498E+16</v>
      </c>
      <c r="J13" s="73" cm="1">
        <f t="array" ref="J13">SUMPRODUCT(JRCData*($A13=JRC_EPS_Mapping)*(J$3=JRCYear))*BTU_per_ktoe</f>
        <v>1.0060916648109786E+16</v>
      </c>
      <c r="K13" s="73" cm="1">
        <f t="array" ref="K13">SUMPRODUCT(JRCData*($A13=JRC_EPS_Mapping)*(K$3=JRCYear))*BTU_per_ktoe</f>
        <v>9942400025402402</v>
      </c>
      <c r="L13" s="73" cm="1">
        <f t="array" ref="L13">SUMPRODUCT(JRCData*($A13=JRC_EPS_Mapping)*(L$3=JRCYear))*BTU_per_ktoe</f>
        <v>9798489350571598</v>
      </c>
      <c r="M13" s="73" cm="1">
        <f t="array" ref="M13">SUMPRODUCT(JRCData*($A13=JRC_EPS_Mapping)*(M$3=JRCYear))*BTU_per_ktoe</f>
        <v>9692600705713798</v>
      </c>
      <c r="N13" s="73" cm="1">
        <f t="array" ref="N13">SUMPRODUCT(JRCData*($A13=JRC_EPS_Mapping)*(N$3=JRCYear))*BTU_per_ktoe</f>
        <v>9578414938654722</v>
      </c>
      <c r="O13" s="73" cm="1">
        <f t="array" ref="O13">SUMPRODUCT(JRCData*($A13=JRC_EPS_Mapping)*(O$3=JRCYear))*BTU_per_ktoe</f>
        <v>9446457755209094</v>
      </c>
      <c r="P13" s="73" cm="1">
        <f t="array" ref="P13">SUMPRODUCT(JRCData*($A13=JRC_EPS_Mapping)*(P$3=JRCYear))*BTU_per_ktoe</f>
        <v>9359569216853234</v>
      </c>
      <c r="Q13" s="73" cm="1">
        <f t="array" ref="Q13">SUMPRODUCT(JRCData*($A13=JRC_EPS_Mapping)*(Q$3=JRCYear))*BTU_per_ktoe</f>
        <v>9269562479852444</v>
      </c>
      <c r="R13" s="73" cm="1">
        <f t="array" ref="R13">SUMPRODUCT(JRCData*($A13=JRC_EPS_Mapping)*(R$3=JRCYear))*BTU_per_ktoe</f>
        <v>9154611278452680</v>
      </c>
      <c r="S13" s="73" cm="1">
        <f t="array" ref="S13">SUMPRODUCT(JRCData*($A13=JRC_EPS_Mapping)*(S$3=JRCYear))*BTU_per_ktoe</f>
        <v>9038510843385680</v>
      </c>
      <c r="T13" s="73" cm="1">
        <f t="array" ref="T13">SUMPRODUCT(JRCData*($A13=JRC_EPS_Mapping)*(T$3=JRCYear))*BTU_per_ktoe</f>
        <v>8915321321783455</v>
      </c>
      <c r="U13" s="73" cm="1">
        <f t="array" ref="U13">SUMPRODUCT(JRCData*($A13=JRC_EPS_Mapping)*(U$3=JRCYear))*BTU_per_ktoe</f>
        <v>8805506088001984</v>
      </c>
      <c r="V13" s="73" cm="1">
        <f t="array" ref="V13">SUMPRODUCT(JRCData*($A13=JRC_EPS_Mapping)*(V$3=JRCYear))*BTU_per_ktoe</f>
        <v>8684526813888853</v>
      </c>
      <c r="W13" s="73" cm="1">
        <f t="array" ref="W13">SUMPRODUCT(JRCData*($A13=JRC_EPS_Mapping)*(W$3=JRCYear))*BTU_per_ktoe</f>
        <v>8558145818930514</v>
      </c>
      <c r="X13" s="73" cm="1">
        <f t="array" ref="X13">SUMPRODUCT(JRCData*($A13=JRC_EPS_Mapping)*(X$3=JRCYear))*BTU_per_ktoe</f>
        <v>8427319642311956</v>
      </c>
      <c r="Y13" s="73" cm="1">
        <f t="array" ref="Y13">SUMPRODUCT(JRCData*($A13=JRC_EPS_Mapping)*(Y$3=JRCYear))*BTU_per_ktoe</f>
        <v>8292916139773352</v>
      </c>
      <c r="Z13" s="73" cm="1">
        <f t="array" ref="Z13">SUMPRODUCT(JRCData*($A13=JRC_EPS_Mapping)*(Z$3=JRCYear))*BTU_per_ktoe</f>
        <v>8160275229784086</v>
      </c>
      <c r="AA13" s="73" cm="1">
        <f t="array" ref="AA13">SUMPRODUCT(JRCData*($A13=JRC_EPS_Mapping)*(AA$3=JRCYear))*BTU_per_ktoe</f>
        <v>8030411998521827</v>
      </c>
      <c r="AB13" s="73" cm="1">
        <f t="array" ref="AB13">SUMPRODUCT(JRCData*($A13=JRC_EPS_Mapping)*(AB$3=JRCYear))*BTU_per_ktoe</f>
        <v>7893453729546882</v>
      </c>
      <c r="AC13" s="73" cm="1">
        <f t="array" ref="AC13">SUMPRODUCT(JRCData*($A13=JRC_EPS_Mapping)*(AC$3=JRCYear))*BTU_per_ktoe</f>
        <v>7757824319519538</v>
      </c>
      <c r="AD13" s="73" cm="1">
        <f t="array" ref="AD13">SUMPRODUCT(JRCData*($A13=JRC_EPS_Mapping)*(AD$3=JRCYear))*BTU_per_ktoe</f>
        <v>7625760091436032</v>
      </c>
      <c r="AE13" s="73" cm="1">
        <f t="array" ref="AE13">SUMPRODUCT(JRCData*($A13=JRC_EPS_Mapping)*(AE$3=JRCYear))*BTU_per_ktoe</f>
        <v>7498944941535880</v>
      </c>
      <c r="AF13" s="73" cm="1">
        <f t="array" ref="AF13">SUMPRODUCT(JRCData*($A13=JRC_EPS_Mapping)*(AF$3=JRCYear))*BTU_per_ktoe</f>
        <v>7370815163727037</v>
      </c>
      <c r="AG13" s="73" cm="1">
        <f t="array" ref="AG13">SUMPRODUCT(JRCData*($A13=JRC_EPS_Mapping)*(AG$3=JRCYear))*BTU_per_ktoe</f>
        <v>7245386414069325</v>
      </c>
      <c r="AH13" s="73" cm="1">
        <f t="array" ref="AH13">SUMPRODUCT(JRCData*($A13=JRC_EPS_Mapping)*(AH$3=JRCYear))*BTU_per_ktoe</f>
        <v>7117625222567924</v>
      </c>
      <c r="AI13" s="73" cm="1">
        <f t="array" ref="AI13">SUMPRODUCT(JRCData*($A13=JRC_EPS_Mapping)*(AI$3=JRCYear))*BTU_per_ktoe</f>
        <v>6989158112714698</v>
      </c>
    </row>
    <row r="14" spans="1:35" x14ac:dyDescent="0.45">
      <c r="A14" s="56" t="s">
        <v>24</v>
      </c>
      <c r="B14" s="73" cm="1">
        <f t="array" ref="B14">SUMPRODUCT(JRCData*($A14=JRC_EPS_Mapping)*(B$3=JRCYear))*BTU_per_ktoe</f>
        <v>107736083875385.39</v>
      </c>
      <c r="C14" s="73" cm="1">
        <f t="array" ref="C14">SUMPRODUCT(JRCData*($A14=JRC_EPS_Mapping)*(C$3=JRCYear))*BTU_per_ktoe</f>
        <v>107141668413860.06</v>
      </c>
      <c r="D14" s="73" cm="1">
        <f t="array" ref="D14">SUMPRODUCT(JRCData*($A14=JRC_EPS_Mapping)*(D$3=JRCYear))*BTU_per_ktoe</f>
        <v>106549143594789.5</v>
      </c>
      <c r="E14" s="73" cm="1">
        <f t="array" ref="E14">SUMPRODUCT(JRCData*($A14=JRC_EPS_Mapping)*(E$3=JRCYear))*BTU_per_ktoe</f>
        <v>106012243642911.97</v>
      </c>
      <c r="F14" s="73" cm="1">
        <f t="array" ref="F14">SUMPRODUCT(JRCData*($A14=JRC_EPS_Mapping)*(F$3=JRCYear))*BTU_per_ktoe</f>
        <v>105363625981319.8</v>
      </c>
      <c r="G14" s="73" cm="1">
        <f t="array" ref="G14">SUMPRODUCT(JRCData*($A14=JRC_EPS_Mapping)*(G$3=JRCYear))*BTU_per_ktoe</f>
        <v>104888727179639.72</v>
      </c>
      <c r="H14" s="73" cm="1">
        <f t="array" ref="H14">SUMPRODUCT(JRCData*($A14=JRC_EPS_Mapping)*(H$3=JRCYear))*BTU_per_ktoe</f>
        <v>104488199244807.56</v>
      </c>
      <c r="I14" s="73" cm="1">
        <f t="array" ref="I14">SUMPRODUCT(JRCData*($A14=JRC_EPS_Mapping)*(I$3=JRCYear))*BTU_per_ktoe</f>
        <v>104525952806712.81</v>
      </c>
      <c r="J14" s="73" cm="1">
        <f t="array" ref="J14">SUMPRODUCT(JRCData*($A14=JRC_EPS_Mapping)*(J$3=JRCYear))*BTU_per_ktoe</f>
        <v>105018188515271.27</v>
      </c>
      <c r="K14" s="73" cm="1">
        <f t="array" ref="K14">SUMPRODUCT(JRCData*($A14=JRC_EPS_Mapping)*(K$3=JRCYear))*BTU_per_ktoe</f>
        <v>106009462900151.06</v>
      </c>
      <c r="L14" s="73" cm="1">
        <f t="array" ref="L14">SUMPRODUCT(JRCData*($A14=JRC_EPS_Mapping)*(L$3=JRCYear))*BTU_per_ktoe</f>
        <v>107389876430152.53</v>
      </c>
      <c r="M14" s="73" cm="1">
        <f t="array" ref="M14">SUMPRODUCT(JRCData*($A14=JRC_EPS_Mapping)*(M$3=JRCYear))*BTU_per_ktoe</f>
        <v>109222516577469.33</v>
      </c>
      <c r="N14" s="73" cm="1">
        <f t="array" ref="N14">SUMPRODUCT(JRCData*($A14=JRC_EPS_Mapping)*(N$3=JRCYear))*BTU_per_ktoe</f>
        <v>111347996038820.47</v>
      </c>
      <c r="O14" s="73" cm="1">
        <f t="array" ref="O14">SUMPRODUCT(JRCData*($A14=JRC_EPS_Mapping)*(O$3=JRCYear))*BTU_per_ktoe</f>
        <v>113707417980475.84</v>
      </c>
      <c r="P14" s="73" cm="1">
        <f t="array" ref="P14">SUMPRODUCT(JRCData*($A14=JRC_EPS_Mapping)*(P$3=JRCYear))*BTU_per_ktoe</f>
        <v>115323080031617.75</v>
      </c>
      <c r="Q14" s="73" cm="1">
        <f t="array" ref="Q14">SUMPRODUCT(JRCData*($A14=JRC_EPS_Mapping)*(Q$3=JRCYear))*BTU_per_ktoe</f>
        <v>116945728974246.31</v>
      </c>
      <c r="R14" s="73" cm="1">
        <f t="array" ref="R14">SUMPRODUCT(JRCData*($A14=JRC_EPS_Mapping)*(R$3=JRCYear))*BTU_per_ktoe</f>
        <v>118553627070045.02</v>
      </c>
      <c r="S14" s="73" cm="1">
        <f t="array" ref="S14">SUMPRODUCT(JRCData*($A14=JRC_EPS_Mapping)*(S$3=JRCYear))*BTU_per_ktoe</f>
        <v>120142782024078.75</v>
      </c>
      <c r="T14" s="73" cm="1">
        <f t="array" ref="T14">SUMPRODUCT(JRCData*($A14=JRC_EPS_Mapping)*(T$3=JRCYear))*BTU_per_ktoe</f>
        <v>121739416957833.75</v>
      </c>
      <c r="U14" s="73" cm="1">
        <f t="array" ref="U14">SUMPRODUCT(JRCData*($A14=JRC_EPS_Mapping)*(U$3=JRCYear))*BTU_per_ktoe</f>
        <v>123346485682744.02</v>
      </c>
      <c r="V14" s="73" cm="1">
        <f t="array" ref="V14">SUMPRODUCT(JRCData*($A14=JRC_EPS_Mapping)*(V$3=JRCYear))*BTU_per_ktoe</f>
        <v>125002568872824.23</v>
      </c>
      <c r="W14" s="73" cm="1">
        <f t="array" ref="W14">SUMPRODUCT(JRCData*($A14=JRC_EPS_Mapping)*(W$3=JRCYear))*BTU_per_ktoe</f>
        <v>126724636013148.84</v>
      </c>
      <c r="X14" s="73" cm="1">
        <f t="array" ref="X14">SUMPRODUCT(JRCData*($A14=JRC_EPS_Mapping)*(X$3=JRCYear))*BTU_per_ktoe</f>
        <v>128529845767325.2</v>
      </c>
      <c r="Y14" s="73" cm="1">
        <f t="array" ref="Y14">SUMPRODUCT(JRCData*($A14=JRC_EPS_Mapping)*(Y$3=JRCYear))*BTU_per_ktoe</f>
        <v>130461762765823.55</v>
      </c>
      <c r="Z14" s="73" cm="1">
        <f t="array" ref="Z14">SUMPRODUCT(JRCData*($A14=JRC_EPS_Mapping)*(Z$3=JRCYear))*BTU_per_ktoe</f>
        <v>132572872717744.59</v>
      </c>
      <c r="AA14" s="73" cm="1">
        <f t="array" ref="AA14">SUMPRODUCT(JRCData*($A14=JRC_EPS_Mapping)*(AA$3=JRCYear))*BTU_per_ktoe</f>
        <v>134803300096267.25</v>
      </c>
      <c r="AB14" s="73" cm="1">
        <f t="array" ref="AB14">SUMPRODUCT(JRCData*($A14=JRC_EPS_Mapping)*(AB$3=JRCYear))*BTU_per_ktoe</f>
        <v>137191448038665.11</v>
      </c>
      <c r="AC14" s="73" cm="1">
        <f t="array" ref="AC14">SUMPRODUCT(JRCData*($A14=JRC_EPS_Mapping)*(AC$3=JRCYear))*BTU_per_ktoe</f>
        <v>139707713524936.81</v>
      </c>
      <c r="AD14" s="73" cm="1">
        <f t="array" ref="AD14">SUMPRODUCT(JRCData*($A14=JRC_EPS_Mapping)*(AD$3=JRCYear))*BTU_per_ktoe</f>
        <v>142449361850517.75</v>
      </c>
      <c r="AE14" s="73" cm="1">
        <f t="array" ref="AE14">SUMPRODUCT(JRCData*($A14=JRC_EPS_Mapping)*(AE$3=JRCYear))*BTU_per_ktoe</f>
        <v>145352749788007.25</v>
      </c>
      <c r="AF14" s="73" cm="1">
        <f t="array" ref="AF14">SUMPRODUCT(JRCData*($A14=JRC_EPS_Mapping)*(AF$3=JRCYear))*BTU_per_ktoe</f>
        <v>148415868267255.28</v>
      </c>
      <c r="AG14" s="73" cm="1">
        <f t="array" ref="AG14">SUMPRODUCT(JRCData*($A14=JRC_EPS_Mapping)*(AG$3=JRCYear))*BTU_per_ktoe</f>
        <v>151643082828061.41</v>
      </c>
      <c r="AH14" s="73" cm="1">
        <f t="array" ref="AH14">SUMPRODUCT(JRCData*($A14=JRC_EPS_Mapping)*(AH$3=JRCYear))*BTU_per_ktoe</f>
        <v>155076590729428.5</v>
      </c>
      <c r="AI14" s="73" cm="1">
        <f t="array" ref="AI14">SUMPRODUCT(JRCData*($A14=JRC_EPS_Mapping)*(AI$3=JRCYear))*BTU_per_ktoe</f>
        <v>158706456213863.88</v>
      </c>
    </row>
    <row r="15" spans="1:35" x14ac:dyDescent="0.45">
      <c r="A15" s="56" t="s">
        <v>25</v>
      </c>
      <c r="B15" s="73" cm="1">
        <f t="array" ref="B15">SUMPRODUCT(JRCData*($A15=JRC_EPS_Mapping)*(B$3=JRCYear))*BTU_per_ktoe</f>
        <v>509186231014631.94</v>
      </c>
      <c r="C15" s="73" cm="1">
        <f t="array" ref="C15">SUMPRODUCT(JRCData*($A15=JRC_EPS_Mapping)*(C$3=JRCYear))*BTU_per_ktoe</f>
        <v>526403547106574.44</v>
      </c>
      <c r="D15" s="73" cm="1">
        <f t="array" ref="D15">SUMPRODUCT(JRCData*($A15=JRC_EPS_Mapping)*(D$3=JRCYear))*BTU_per_ktoe</f>
        <v>543173797526292.44</v>
      </c>
      <c r="E15" s="73" cm="1">
        <f t="array" ref="E15">SUMPRODUCT(JRCData*($A15=JRC_EPS_Mapping)*(E$3=JRCYear))*BTU_per_ktoe</f>
        <v>556848588781089.25</v>
      </c>
      <c r="F15" s="73" cm="1">
        <f t="array" ref="F15">SUMPRODUCT(JRCData*($A15=JRC_EPS_Mapping)*(F$3=JRCYear))*BTU_per_ktoe</f>
        <v>562935645445207.06</v>
      </c>
      <c r="G15" s="73" cm="1">
        <f t="array" ref="G15">SUMPRODUCT(JRCData*($A15=JRC_EPS_Mapping)*(G$3=JRCYear))*BTU_per_ktoe</f>
        <v>567828799737833.63</v>
      </c>
      <c r="H15" s="73" cm="1">
        <f t="array" ref="H15">SUMPRODUCT(JRCData*($A15=JRC_EPS_Mapping)*(H$3=JRCYear))*BTU_per_ktoe</f>
        <v>567634582976538.38</v>
      </c>
      <c r="I15" s="73" cm="1">
        <f t="array" ref="I15">SUMPRODUCT(JRCData*($A15=JRC_EPS_Mapping)*(I$3=JRCYear))*BTU_per_ktoe</f>
        <v>565636477117468.75</v>
      </c>
      <c r="J15" s="73" cm="1">
        <f t="array" ref="J15">SUMPRODUCT(JRCData*($A15=JRC_EPS_Mapping)*(J$3=JRCYear))*BTU_per_ktoe</f>
        <v>563978705977937.13</v>
      </c>
      <c r="K15" s="73" cm="1">
        <f t="array" ref="K15">SUMPRODUCT(JRCData*($A15=JRC_EPS_Mapping)*(K$3=JRCYear))*BTU_per_ktoe</f>
        <v>563340847088841.13</v>
      </c>
      <c r="L15" s="73" cm="1">
        <f t="array" ref="L15">SUMPRODUCT(JRCData*($A15=JRC_EPS_Mapping)*(L$3=JRCYear))*BTU_per_ktoe</f>
        <v>562699767911110.63</v>
      </c>
      <c r="M15" s="73" cm="1">
        <f t="array" ref="M15">SUMPRODUCT(JRCData*($A15=JRC_EPS_Mapping)*(M$3=JRCYear))*BTU_per_ktoe</f>
        <v>563155778394493.63</v>
      </c>
      <c r="N15" s="73" cm="1">
        <f t="array" ref="N15">SUMPRODUCT(JRCData*($A15=JRC_EPS_Mapping)*(N$3=JRCYear))*BTU_per_ktoe</f>
        <v>564116077553890.63</v>
      </c>
      <c r="O15" s="73" cm="1">
        <f t="array" ref="O15">SUMPRODUCT(JRCData*($A15=JRC_EPS_Mapping)*(O$3=JRCYear))*BTU_per_ktoe</f>
        <v>565021529126478.13</v>
      </c>
      <c r="P15" s="73" cm="1">
        <f t="array" ref="P15">SUMPRODUCT(JRCData*($A15=JRC_EPS_Mapping)*(P$3=JRCYear))*BTU_per_ktoe</f>
        <v>564440534816465.38</v>
      </c>
      <c r="Q15" s="73" cm="1">
        <f t="array" ref="Q15">SUMPRODUCT(JRCData*($A15=JRC_EPS_Mapping)*(Q$3=JRCYear))*BTU_per_ktoe</f>
        <v>563681688169305.5</v>
      </c>
      <c r="R15" s="73" cm="1">
        <f t="array" ref="R15">SUMPRODUCT(JRCData*($A15=JRC_EPS_Mapping)*(R$3=JRCYear))*BTU_per_ktoe</f>
        <v>562076323975435.44</v>
      </c>
      <c r="S15" s="73" cm="1">
        <f t="array" ref="S15">SUMPRODUCT(JRCData*($A15=JRC_EPS_Mapping)*(S$3=JRCYear))*BTU_per_ktoe</f>
        <v>560161574784273</v>
      </c>
      <c r="T15" s="73" cm="1">
        <f t="array" ref="T15">SUMPRODUCT(JRCData*($A15=JRC_EPS_Mapping)*(T$3=JRCYear))*BTU_per_ktoe</f>
        <v>557754325647583.94</v>
      </c>
      <c r="U15" s="73" cm="1">
        <f t="array" ref="U15">SUMPRODUCT(JRCData*($A15=JRC_EPS_Mapping)*(U$3=JRCYear))*BTU_per_ktoe</f>
        <v>555025267988469.13</v>
      </c>
      <c r="V15" s="73" cm="1">
        <f t="array" ref="V15">SUMPRODUCT(JRCData*($A15=JRC_EPS_Mapping)*(V$3=JRCYear))*BTU_per_ktoe</f>
        <v>551727938370676.13</v>
      </c>
      <c r="W15" s="73" cm="1">
        <f t="array" ref="W15">SUMPRODUCT(JRCData*($A15=JRC_EPS_Mapping)*(W$3=JRCYear))*BTU_per_ktoe</f>
        <v>547959939603039.06</v>
      </c>
      <c r="X15" s="73" cm="1">
        <f t="array" ref="X15">SUMPRODUCT(JRCData*($A15=JRC_EPS_Mapping)*(X$3=JRCYear))*BTU_per_ktoe</f>
        <v>543737491224999.81</v>
      </c>
      <c r="Y15" s="73" cm="1">
        <f t="array" ref="Y15">SUMPRODUCT(JRCData*($A15=JRC_EPS_Mapping)*(Y$3=JRCYear))*BTU_per_ktoe</f>
        <v>539203598325078.06</v>
      </c>
      <c r="Z15" s="73" cm="1">
        <f t="array" ref="Z15">SUMPRODUCT(JRCData*($A15=JRC_EPS_Mapping)*(Z$3=JRCYear))*BTU_per_ktoe</f>
        <v>534674007863807.06</v>
      </c>
      <c r="AA15" s="73" cm="1">
        <f t="array" ref="AA15">SUMPRODUCT(JRCData*($A15=JRC_EPS_Mapping)*(AA$3=JRCYear))*BTU_per_ktoe</f>
        <v>530008371978843.88</v>
      </c>
      <c r="AB15" s="73" cm="1">
        <f t="array" ref="AB15">SUMPRODUCT(JRCData*($A15=JRC_EPS_Mapping)*(AB$3=JRCYear))*BTU_per_ktoe</f>
        <v>525141185815390.06</v>
      </c>
      <c r="AC15" s="73" cm="1">
        <f t="array" ref="AC15">SUMPRODUCT(JRCData*($A15=JRC_EPS_Mapping)*(AC$3=JRCYear))*BTU_per_ktoe</f>
        <v>520211950809570.06</v>
      </c>
      <c r="AD15" s="73" cm="1">
        <f t="array" ref="AD15">SUMPRODUCT(JRCData*($A15=JRC_EPS_Mapping)*(AD$3=JRCYear))*BTU_per_ktoe</f>
        <v>515271277249590.56</v>
      </c>
      <c r="AE15" s="73" cm="1">
        <f t="array" ref="AE15">SUMPRODUCT(JRCData*($A15=JRC_EPS_Mapping)*(AE$3=JRCYear))*BTU_per_ktoe</f>
        <v>510360112805987.31</v>
      </c>
      <c r="AF15" s="73" cm="1">
        <f t="array" ref="AF15">SUMPRODUCT(JRCData*($A15=JRC_EPS_Mapping)*(AF$3=JRCYear))*BTU_per_ktoe</f>
        <v>505361850514032.69</v>
      </c>
      <c r="AG15" s="73" cm="1">
        <f t="array" ref="AG15">SUMPRODUCT(JRCData*($A15=JRC_EPS_Mapping)*(AG$3=JRCYear))*BTU_per_ktoe</f>
        <v>500235425744807.06</v>
      </c>
      <c r="AH15" s="73" cm="1">
        <f t="array" ref="AH15">SUMPRODUCT(JRCData*($A15=JRC_EPS_Mapping)*(AH$3=JRCYear))*BTU_per_ktoe</f>
        <v>494969191838206.19</v>
      </c>
      <c r="AI15" s="73" cm="1">
        <f t="array" ref="AI15">SUMPRODUCT(JRCData*($A15=JRC_EPS_Mapping)*(AI$3=JRCYear))*BTU_per_ktoe</f>
        <v>489656038304705.94</v>
      </c>
    </row>
    <row r="16" spans="1:35" x14ac:dyDescent="0.45">
      <c r="A16" s="56" t="s">
        <v>14</v>
      </c>
      <c r="B16" s="73" cm="1">
        <f t="array" ref="B16">SUMPRODUCT(JRCData*($A16=JRC_EPS_Mapping)*(B$3=JRCYear))*BTU_per_ktoe</f>
        <v>2442044441216432.5</v>
      </c>
      <c r="C16" s="73" cm="1">
        <f t="array" ref="C16">SUMPRODUCT(JRCData*($A16=JRC_EPS_Mapping)*(C$3=JRCYear))*BTU_per_ktoe</f>
        <v>2519988147336922.5</v>
      </c>
      <c r="D16" s="73" cm="1">
        <f t="array" ref="D16">SUMPRODUCT(JRCData*($A16=JRC_EPS_Mapping)*(D$3=JRCYear))*BTU_per_ktoe</f>
        <v>2584268117030269.5</v>
      </c>
      <c r="E16" s="73" cm="1">
        <f t="array" ref="E16">SUMPRODUCT(JRCData*($A16=JRC_EPS_Mapping)*(E$3=JRCYear))*BTU_per_ktoe</f>
        <v>2632685170890152</v>
      </c>
      <c r="F16" s="73" cm="1">
        <f t="array" ref="F16">SUMPRODUCT(JRCData*($A16=JRC_EPS_Mapping)*(F$3=JRCYear))*BTU_per_ktoe</f>
        <v>2686747136381061.5</v>
      </c>
      <c r="G16" s="73" cm="1">
        <f t="array" ref="G16">SUMPRODUCT(JRCData*($A16=JRC_EPS_Mapping)*(G$3=JRCYear))*BTU_per_ktoe</f>
        <v>2730648280591473</v>
      </c>
      <c r="H16" s="73" cm="1">
        <f t="array" ref="H16">SUMPRODUCT(JRCData*($A16=JRC_EPS_Mapping)*(H$3=JRCYear))*BTU_per_ktoe</f>
        <v>2765244836503387</v>
      </c>
      <c r="I16" s="73" cm="1">
        <f t="array" ref="I16">SUMPRODUCT(JRCData*($A16=JRC_EPS_Mapping)*(I$3=JRCYear))*BTU_per_ktoe</f>
        <v>2787543201243427</v>
      </c>
      <c r="J16" s="73" cm="1">
        <f t="array" ref="J16">SUMPRODUCT(JRCData*($A16=JRC_EPS_Mapping)*(J$3=JRCYear))*BTU_per_ktoe</f>
        <v>2817494594446674</v>
      </c>
      <c r="K16" s="73" cm="1">
        <f t="array" ref="K16">SUMPRODUCT(JRCData*($A16=JRC_EPS_Mapping)*(K$3=JRCYear))*BTU_per_ktoe</f>
        <v>2852102076087834</v>
      </c>
      <c r="L16" s="73" cm="1">
        <f t="array" ref="L16">SUMPRODUCT(JRCData*($A16=JRC_EPS_Mapping)*(L$3=JRCYear))*BTU_per_ktoe</f>
        <v>2889479405064033</v>
      </c>
      <c r="M16" s="73" cm="1">
        <f t="array" ref="M16">SUMPRODUCT(JRCData*($A16=JRC_EPS_Mapping)*(M$3=JRCYear))*BTU_per_ktoe</f>
        <v>2926804727011346.5</v>
      </c>
      <c r="N16" s="73" cm="1">
        <f t="array" ref="N16">SUMPRODUCT(JRCData*($A16=JRC_EPS_Mapping)*(N$3=JRCYear))*BTU_per_ktoe</f>
        <v>2959599577950830</v>
      </c>
      <c r="O16" s="73" cm="1">
        <f t="array" ref="O16">SUMPRODUCT(JRCData*($A16=JRC_EPS_Mapping)*(O$3=JRCYear))*BTU_per_ktoe</f>
        <v>2988985459219572</v>
      </c>
      <c r="P16" s="73" cm="1">
        <f t="array" ref="P16">SUMPRODUCT(JRCData*($A16=JRC_EPS_Mapping)*(P$3=JRCYear))*BTU_per_ktoe</f>
        <v>3024105348680831</v>
      </c>
      <c r="Q16" s="73" cm="1">
        <f t="array" ref="Q16">SUMPRODUCT(JRCData*($A16=JRC_EPS_Mapping)*(Q$3=JRCYear))*BTU_per_ktoe</f>
        <v>3048094887079184</v>
      </c>
      <c r="R16" s="73" cm="1">
        <f t="array" ref="R16">SUMPRODUCT(JRCData*($A16=JRC_EPS_Mapping)*(R$3=JRCYear))*BTU_per_ktoe</f>
        <v>3068821551829052.5</v>
      </c>
      <c r="S16" s="73" cm="1">
        <f t="array" ref="S16">SUMPRODUCT(JRCData*($A16=JRC_EPS_Mapping)*(S$3=JRCYear))*BTU_per_ktoe</f>
        <v>3086202177676630.5</v>
      </c>
      <c r="T16" s="73" cm="1">
        <f t="array" ref="T16">SUMPRODUCT(JRCData*($A16=JRC_EPS_Mapping)*(T$3=JRCYear))*BTU_per_ktoe</f>
        <v>3099636742816402.5</v>
      </c>
      <c r="U16" s="73" cm="1">
        <f t="array" ref="U16">SUMPRODUCT(JRCData*($A16=JRC_EPS_Mapping)*(U$3=JRCYear))*BTU_per_ktoe</f>
        <v>3119588716185677</v>
      </c>
      <c r="V16" s="73" cm="1">
        <f t="array" ref="V16">SUMPRODUCT(JRCData*($A16=JRC_EPS_Mapping)*(V$3=JRCYear))*BTU_per_ktoe</f>
        <v>3133724670879244.5</v>
      </c>
      <c r="W16" s="73" cm="1">
        <f t="array" ref="W16">SUMPRODUCT(JRCData*($A16=JRC_EPS_Mapping)*(W$3=JRCYear))*BTU_per_ktoe</f>
        <v>3153324824678342.5</v>
      </c>
      <c r="X16" s="73" cm="1">
        <f t="array" ref="X16">SUMPRODUCT(JRCData*($A16=JRC_EPS_Mapping)*(X$3=JRCYear))*BTU_per_ktoe</f>
        <v>3165585742896454</v>
      </c>
      <c r="Y16" s="73" cm="1">
        <f t="array" ref="Y16">SUMPRODUCT(JRCData*($A16=JRC_EPS_Mapping)*(Y$3=JRCYear))*BTU_per_ktoe</f>
        <v>3178574958707233.5</v>
      </c>
      <c r="Z16" s="73" cm="1">
        <f t="array" ref="Z16">SUMPRODUCT(JRCData*($A16=JRC_EPS_Mapping)*(Z$3=JRCYear))*BTU_per_ktoe</f>
        <v>3194017775179124.5</v>
      </c>
      <c r="AA16" s="73" cm="1">
        <f t="array" ref="AA16">SUMPRODUCT(JRCData*($A16=JRC_EPS_Mapping)*(AA$3=JRCYear))*BTU_per_ktoe</f>
        <v>3206853211802264.5</v>
      </c>
      <c r="AB16" s="73" cm="1">
        <f t="array" ref="AB16">SUMPRODUCT(JRCData*($A16=JRC_EPS_Mapping)*(AB$3=JRCYear))*BTU_per_ktoe</f>
        <v>3213563824419998</v>
      </c>
      <c r="AC16" s="73" cm="1">
        <f t="array" ref="AC16">SUMPRODUCT(JRCData*($A16=JRC_EPS_Mapping)*(AC$3=JRCYear))*BTU_per_ktoe</f>
        <v>3215058844057359</v>
      </c>
      <c r="AD16" s="73" cm="1">
        <f t="array" ref="AD16">SUMPRODUCT(JRCData*($A16=JRC_EPS_Mapping)*(AD$3=JRCYear))*BTU_per_ktoe</f>
        <v>3225356515614595.5</v>
      </c>
      <c r="AE16" s="73" cm="1">
        <f t="array" ref="AE16">SUMPRODUCT(JRCData*($A16=JRC_EPS_Mapping)*(AE$3=JRCYear))*BTU_per_ktoe</f>
        <v>3230467766223330.5</v>
      </c>
      <c r="AF16" s="73" cm="1">
        <f t="array" ref="AF16">SUMPRODUCT(JRCData*($A16=JRC_EPS_Mapping)*(AF$3=JRCYear))*BTU_per_ktoe</f>
        <v>3218951123776392</v>
      </c>
      <c r="AG16" s="73" cm="1">
        <f t="array" ref="AG16">SUMPRODUCT(JRCData*($A16=JRC_EPS_Mapping)*(AG$3=JRCYear))*BTU_per_ktoe</f>
        <v>3214681986527385</v>
      </c>
      <c r="AH16" s="73" cm="1">
        <f t="array" ref="AH16">SUMPRODUCT(JRCData*($A16=JRC_EPS_Mapping)*(AH$3=JRCYear))*BTU_per_ktoe</f>
        <v>3190732373737216</v>
      </c>
      <c r="AI16" s="73" cm="1">
        <f t="array" ref="AI16">SUMPRODUCT(JRCData*($A16=JRC_EPS_Mapping)*(AI$3=JRCYear))*BTU_per_ktoe</f>
        <v>3159961495958049.5</v>
      </c>
    </row>
    <row r="17" spans="1:35" x14ac:dyDescent="0.45">
      <c r="A17" s="56" t="s">
        <v>26</v>
      </c>
      <c r="B17" s="73" cm="1">
        <f t="array" ref="B17">SUMPRODUCT(JRCData*($A17=JRC_EPS_Mapping)*(B$3=JRCYear))*BTU_per_ktoe</f>
        <v>1904973123502469.3</v>
      </c>
      <c r="C17" s="73" cm="1">
        <f t="array" ref="C17">SUMPRODUCT(JRCData*($A17=JRC_EPS_Mapping)*(C$3=JRCYear))*BTU_per_ktoe</f>
        <v>1922534936845700.3</v>
      </c>
      <c r="D17" s="73" cm="1">
        <f t="array" ref="D17">SUMPRODUCT(JRCData*($A17=JRC_EPS_Mapping)*(D$3=JRCYear))*BTU_per_ktoe</f>
        <v>1905175069504926.3</v>
      </c>
      <c r="E17" s="73" cm="1">
        <f t="array" ref="E17">SUMPRODUCT(JRCData*($A17=JRC_EPS_Mapping)*(E$3=JRCYear))*BTU_per_ktoe</f>
        <v>1909392034023122.8</v>
      </c>
      <c r="F17" s="73" cm="1">
        <f t="array" ref="F17">SUMPRODUCT(JRCData*($A17=JRC_EPS_Mapping)*(F$3=JRCYear))*BTU_per_ktoe</f>
        <v>1946445325394758.5</v>
      </c>
      <c r="G17" s="73" cm="1">
        <f t="array" ref="G17">SUMPRODUCT(JRCData*($A17=JRC_EPS_Mapping)*(G$3=JRCYear))*BTU_per_ktoe</f>
        <v>1987813777487208.8</v>
      </c>
      <c r="H17" s="73" cm="1">
        <f t="array" ref="H17">SUMPRODUCT(JRCData*($A17=JRC_EPS_Mapping)*(H$3=JRCYear))*BTU_per_ktoe</f>
        <v>2008739191156754</v>
      </c>
      <c r="I17" s="73" cm="1">
        <f t="array" ref="I17">SUMPRODUCT(JRCData*($A17=JRC_EPS_Mapping)*(I$3=JRCYear))*BTU_per_ktoe</f>
        <v>2048188521056865.3</v>
      </c>
      <c r="J17" s="73" cm="1">
        <f t="array" ref="J17">SUMPRODUCT(JRCData*($A17=JRC_EPS_Mapping)*(J$3=JRCYear))*BTU_per_ktoe</f>
        <v>2074284426344664.5</v>
      </c>
      <c r="K17" s="73" cm="1">
        <f t="array" ref="K17">SUMPRODUCT(JRCData*($A17=JRC_EPS_Mapping)*(K$3=JRCYear))*BTU_per_ktoe</f>
        <v>2081057986840254.3</v>
      </c>
      <c r="L17" s="73" cm="1">
        <f t="array" ref="L17">SUMPRODUCT(JRCData*($A17=JRC_EPS_Mapping)*(L$3=JRCYear))*BTU_per_ktoe</f>
        <v>2106658855783910.8</v>
      </c>
      <c r="M17" s="73" cm="1">
        <f t="array" ref="M17">SUMPRODUCT(JRCData*($A17=JRC_EPS_Mapping)*(M$3=JRCYear))*BTU_per_ktoe</f>
        <v>2152856980345934</v>
      </c>
      <c r="N17" s="73" cm="1">
        <f t="array" ref="N17">SUMPRODUCT(JRCData*($A17=JRC_EPS_Mapping)*(N$3=JRCYear))*BTU_per_ktoe</f>
        <v>2147238126329741.5</v>
      </c>
      <c r="O17" s="73" cm="1">
        <f t="array" ref="O17">SUMPRODUCT(JRCData*($A17=JRC_EPS_Mapping)*(O$3=JRCYear))*BTU_per_ktoe</f>
        <v>2172592528413512.8</v>
      </c>
      <c r="P17" s="73" cm="1">
        <f t="array" ref="P17">SUMPRODUCT(JRCData*($A17=JRC_EPS_Mapping)*(P$3=JRCYear))*BTU_per_ktoe</f>
        <v>2205639482639371.3</v>
      </c>
      <c r="Q17" s="73" cm="1">
        <f t="array" ref="Q17">SUMPRODUCT(JRCData*($A17=JRC_EPS_Mapping)*(Q$3=JRCYear))*BTU_per_ktoe</f>
        <v>2240391587666128.3</v>
      </c>
      <c r="R17" s="73" cm="1">
        <f t="array" ref="R17">SUMPRODUCT(JRCData*($A17=JRC_EPS_Mapping)*(R$3=JRCYear))*BTU_per_ktoe</f>
        <v>2277021326820468</v>
      </c>
      <c r="S17" s="73" cm="1">
        <f t="array" ref="S17">SUMPRODUCT(JRCData*($A17=JRC_EPS_Mapping)*(S$3=JRCYear))*BTU_per_ktoe</f>
        <v>2298820235464943</v>
      </c>
      <c r="T17" s="73" cm="1">
        <f t="array" ref="T17">SUMPRODUCT(JRCData*($A17=JRC_EPS_Mapping)*(T$3=JRCYear))*BTU_per_ktoe</f>
        <v>2330689746310275.5</v>
      </c>
      <c r="U17" s="73" cm="1">
        <f t="array" ref="U17">SUMPRODUCT(JRCData*($A17=JRC_EPS_Mapping)*(U$3=JRCYear))*BTU_per_ktoe</f>
        <v>2339131118756951.5</v>
      </c>
      <c r="V17" s="73" cm="1">
        <f t="array" ref="V17">SUMPRODUCT(JRCData*($A17=JRC_EPS_Mapping)*(V$3=JRCYear))*BTU_per_ktoe</f>
        <v>2364383696555535</v>
      </c>
      <c r="W17" s="73" cm="1">
        <f t="array" ref="W17">SUMPRODUCT(JRCData*($A17=JRC_EPS_Mapping)*(W$3=JRCYear))*BTU_per_ktoe</f>
        <v>2385288785397403.5</v>
      </c>
      <c r="X17" s="73" cm="1">
        <f t="array" ref="X17">SUMPRODUCT(JRCData*($A17=JRC_EPS_Mapping)*(X$3=JRCYear))*BTU_per_ktoe</f>
        <v>2401411587765772.5</v>
      </c>
      <c r="Y17" s="73" cm="1">
        <f t="array" ref="Y17">SUMPRODUCT(JRCData*($A17=JRC_EPS_Mapping)*(Y$3=JRCYear))*BTU_per_ktoe</f>
        <v>2425003930096894</v>
      </c>
      <c r="Z17" s="73" cm="1">
        <f t="array" ref="Z17">SUMPRODUCT(JRCData*($A17=JRC_EPS_Mapping)*(Z$3=JRCYear))*BTU_per_ktoe</f>
        <v>2457909865091459.5</v>
      </c>
      <c r="AA17" s="73" cm="1">
        <f t="array" ref="AA17">SUMPRODUCT(JRCData*($A17=JRC_EPS_Mapping)*(AA$3=JRCYear))*BTU_per_ktoe</f>
        <v>2485228619478468.5</v>
      </c>
      <c r="AB17" s="73" cm="1">
        <f t="array" ref="AB17">SUMPRODUCT(JRCData*($A17=JRC_EPS_Mapping)*(AB$3=JRCYear))*BTU_per_ktoe</f>
        <v>2518881281572609</v>
      </c>
      <c r="AC17" s="73" cm="1">
        <f t="array" ref="AC17">SUMPRODUCT(JRCData*($A17=JRC_EPS_Mapping)*(AC$3=JRCYear))*BTU_per_ktoe</f>
        <v>2537986623643751.5</v>
      </c>
      <c r="AD17" s="73" cm="1">
        <f t="array" ref="AD17">SUMPRODUCT(JRCData*($A17=JRC_EPS_Mapping)*(AD$3=JRCYear))*BTU_per_ktoe</f>
        <v>2554437324367148.5</v>
      </c>
      <c r="AE17" s="73" cm="1">
        <f t="array" ref="AE17">SUMPRODUCT(JRCData*($A17=JRC_EPS_Mapping)*(AE$3=JRCYear))*BTU_per_ktoe</f>
        <v>2572744557312071.5</v>
      </c>
      <c r="AF17" s="73" cm="1">
        <f t="array" ref="AF17">SUMPRODUCT(JRCData*($A17=JRC_EPS_Mapping)*(AF$3=JRCYear))*BTU_per_ktoe</f>
        <v>2607572109039299</v>
      </c>
      <c r="AG17" s="73" cm="1">
        <f t="array" ref="AG17">SUMPRODUCT(JRCData*($A17=JRC_EPS_Mapping)*(AG$3=JRCYear))*BTU_per_ktoe</f>
        <v>2639045668359154.5</v>
      </c>
      <c r="AH17" s="73" cm="1">
        <f t="array" ref="AH17">SUMPRODUCT(JRCData*($A17=JRC_EPS_Mapping)*(AH$3=JRCYear))*BTU_per_ktoe</f>
        <v>2662025380187245</v>
      </c>
      <c r="AI17" s="73" cm="1">
        <f t="array" ref="AI17">SUMPRODUCT(JRCData*($A17=JRC_EPS_Mapping)*(AI$3=JRCYear))*BTU_per_ktoe</f>
        <v>2692311782784188.5</v>
      </c>
    </row>
    <row r="18" spans="1:35" x14ac:dyDescent="0.45">
      <c r="A18" s="56" t="s">
        <v>27</v>
      </c>
      <c r="B18" s="78">
        <f>About!$C$81</f>
        <v>0</v>
      </c>
      <c r="C18" s="78">
        <f>About!$C$81</f>
        <v>0</v>
      </c>
      <c r="D18" s="78">
        <f>About!$C$81</f>
        <v>0</v>
      </c>
      <c r="E18" s="78">
        <f>About!$C$81</f>
        <v>0</v>
      </c>
      <c r="F18" s="78">
        <f>About!$C$81</f>
        <v>0</v>
      </c>
      <c r="G18" s="78">
        <f>About!$C$81</f>
        <v>0</v>
      </c>
      <c r="H18" s="78">
        <f>About!$C$81</f>
        <v>0</v>
      </c>
      <c r="I18" s="78">
        <f>About!$C$81</f>
        <v>0</v>
      </c>
      <c r="J18" s="78">
        <f>About!$C$81</f>
        <v>0</v>
      </c>
      <c r="K18" s="78">
        <f>About!$C$81</f>
        <v>0</v>
      </c>
      <c r="L18" s="78">
        <f>About!$C$81</f>
        <v>0</v>
      </c>
      <c r="M18" s="78">
        <f>About!$C$81</f>
        <v>0</v>
      </c>
      <c r="N18" s="78">
        <f>About!$C$81</f>
        <v>0</v>
      </c>
      <c r="O18" s="78">
        <f>About!$C$81</f>
        <v>0</v>
      </c>
      <c r="P18" s="78">
        <f>About!$C$81</f>
        <v>0</v>
      </c>
      <c r="Q18" s="78">
        <f>About!$C$81</f>
        <v>0</v>
      </c>
      <c r="R18" s="78">
        <f>About!$C$81</f>
        <v>0</v>
      </c>
      <c r="S18" s="78">
        <f>About!$C$81</f>
        <v>0</v>
      </c>
      <c r="T18" s="78">
        <f>About!$C$81</f>
        <v>0</v>
      </c>
      <c r="U18" s="78">
        <f>About!$C$81</f>
        <v>0</v>
      </c>
      <c r="V18" s="78">
        <f>About!$C$81</f>
        <v>0</v>
      </c>
      <c r="W18" s="78">
        <f>About!$C$81</f>
        <v>0</v>
      </c>
      <c r="X18" s="78">
        <f>About!$C$81</f>
        <v>0</v>
      </c>
      <c r="Y18" s="78">
        <f>About!$C$81</f>
        <v>0</v>
      </c>
      <c r="Z18" s="78">
        <f>About!$C$81</f>
        <v>0</v>
      </c>
      <c r="AA18" s="78">
        <f>About!$C$81</f>
        <v>0</v>
      </c>
      <c r="AB18" s="78">
        <f>About!$C$81</f>
        <v>0</v>
      </c>
      <c r="AC18" s="78">
        <f>About!$C$81</f>
        <v>0</v>
      </c>
      <c r="AD18" s="78">
        <f>About!$C$81</f>
        <v>0</v>
      </c>
      <c r="AE18" s="78">
        <f>About!$C$81</f>
        <v>0</v>
      </c>
      <c r="AF18" s="78">
        <f>About!$C$81</f>
        <v>0</v>
      </c>
      <c r="AG18" s="78">
        <f>About!$C$81</f>
        <v>0</v>
      </c>
      <c r="AH18" s="78">
        <f>About!$C$81</f>
        <v>0</v>
      </c>
      <c r="AI18" s="78">
        <f>About!$C$81</f>
        <v>0</v>
      </c>
    </row>
    <row r="19" spans="1:35" x14ac:dyDescent="0.45">
      <c r="A19" s="56" t="s">
        <v>28</v>
      </c>
      <c r="B19" s="73" cm="1">
        <f t="array" ref="B19">SUMPRODUCT(JRCData*($A19=JRC_EPS_Mapping)*(B$3=JRCYear))*BTU_per_ktoe</f>
        <v>168032570026991.53</v>
      </c>
      <c r="C19" s="73" cm="1">
        <f t="array" ref="C19">SUMPRODUCT(JRCData*($A19=JRC_EPS_Mapping)*(C$3=JRCYear))*BTU_per_ktoe</f>
        <v>165553875177825.44</v>
      </c>
      <c r="D19" s="73" cm="1">
        <f t="array" ref="D19">SUMPRODUCT(JRCData*($A19=JRC_EPS_Mapping)*(D$3=JRCYear))*BTU_per_ktoe</f>
        <v>163983727732030.13</v>
      </c>
      <c r="E19" s="73" cm="1">
        <f t="array" ref="E19">SUMPRODUCT(JRCData*($A19=JRC_EPS_Mapping)*(E$3=JRCYear))*BTU_per_ktoe</f>
        <v>161575919287552.09</v>
      </c>
      <c r="F19" s="73" cm="1">
        <f t="array" ref="F19">SUMPRODUCT(JRCData*($A19=JRC_EPS_Mapping)*(F$3=JRCYear))*BTU_per_ktoe</f>
        <v>161502327848409.5</v>
      </c>
      <c r="G19" s="73" cm="1">
        <f t="array" ref="G19">SUMPRODUCT(JRCData*($A19=JRC_EPS_Mapping)*(G$3=JRCYear))*BTU_per_ktoe</f>
        <v>154117852787530.97</v>
      </c>
      <c r="H19" s="73" cm="1">
        <f t="array" ref="H19">SUMPRODUCT(JRCData*($A19=JRC_EPS_Mapping)*(H$3=JRCYear))*BTU_per_ktoe</f>
        <v>146877931910837.66</v>
      </c>
      <c r="I19" s="73" cm="1">
        <f t="array" ref="I19">SUMPRODUCT(JRCData*($A19=JRC_EPS_Mapping)*(I$3=JRCYear))*BTU_per_ktoe</f>
        <v>137964078362393.03</v>
      </c>
      <c r="J19" s="73" cm="1">
        <f t="array" ref="J19">SUMPRODUCT(JRCData*($A19=JRC_EPS_Mapping)*(J$3=JRCYear))*BTU_per_ktoe</f>
        <v>131805110773263.42</v>
      </c>
      <c r="K19" s="73" cm="1">
        <f t="array" ref="K19">SUMPRODUCT(JRCData*($A19=JRC_EPS_Mapping)*(K$3=JRCYear))*BTU_per_ktoe</f>
        <v>119988155200490.53</v>
      </c>
      <c r="L19" s="73" cm="1">
        <f t="array" ref="L19">SUMPRODUCT(JRCData*($A19=JRC_EPS_Mapping)*(L$3=JRCYear))*BTU_per_ktoe</f>
        <v>111650239255543.05</v>
      </c>
      <c r="M19" s="73" cm="1">
        <f t="array" ref="M19">SUMPRODUCT(JRCData*($A19=JRC_EPS_Mapping)*(M$3=JRCYear))*BTU_per_ktoe</f>
        <v>107262230296135.59</v>
      </c>
      <c r="N19" s="73" cm="1">
        <f t="array" ref="N19">SUMPRODUCT(JRCData*($A19=JRC_EPS_Mapping)*(N$3=JRCYear))*BTU_per_ktoe</f>
        <v>103878489750467.25</v>
      </c>
      <c r="O19" s="73" cm="1">
        <f t="array" ref="O19">SUMPRODUCT(JRCData*($A19=JRC_EPS_Mapping)*(O$3=JRCYear))*BTU_per_ktoe</f>
        <v>99856860480758.484</v>
      </c>
      <c r="P19" s="73" cm="1">
        <f t="array" ref="P19">SUMPRODUCT(JRCData*($A19=JRC_EPS_Mapping)*(P$3=JRCYear))*BTU_per_ktoe</f>
        <v>97591274259281.844</v>
      </c>
      <c r="Q19" s="73" cm="1">
        <f t="array" ref="Q19">SUMPRODUCT(JRCData*($A19=JRC_EPS_Mapping)*(Q$3=JRCYear))*BTU_per_ktoe</f>
        <v>92694070784160.297</v>
      </c>
      <c r="R19" s="73" cm="1">
        <f t="array" ref="R19">SUMPRODUCT(JRCData*($A19=JRC_EPS_Mapping)*(R$3=JRCYear))*BTU_per_ktoe</f>
        <v>86350813549166.969</v>
      </c>
      <c r="S19" s="73" cm="1">
        <f t="array" ref="S19">SUMPRODUCT(JRCData*($A19=JRC_EPS_Mapping)*(S$3=JRCYear))*BTU_per_ktoe</f>
        <v>80609211666150.297</v>
      </c>
      <c r="T19" s="73" cm="1">
        <f t="array" ref="T19">SUMPRODUCT(JRCData*($A19=JRC_EPS_Mapping)*(T$3=JRCYear))*BTU_per_ktoe</f>
        <v>76627379530499.938</v>
      </c>
      <c r="U19" s="73" cm="1">
        <f t="array" ref="U19">SUMPRODUCT(JRCData*($A19=JRC_EPS_Mapping)*(U$3=JRCYear))*BTU_per_ktoe</f>
        <v>74092213870613.266</v>
      </c>
      <c r="V19" s="73" cm="1">
        <f t="array" ref="V19">SUMPRODUCT(JRCData*($A19=JRC_EPS_Mapping)*(V$3=JRCYear))*BTU_per_ktoe</f>
        <v>69272636618697.781</v>
      </c>
      <c r="W19" s="73" cm="1">
        <f t="array" ref="W19">SUMPRODUCT(JRCData*($A19=JRC_EPS_Mapping)*(W$3=JRCYear))*BTU_per_ktoe</f>
        <v>66984898655784.063</v>
      </c>
      <c r="X19" s="73" cm="1">
        <f t="array" ref="X19">SUMPRODUCT(JRCData*($A19=JRC_EPS_Mapping)*(X$3=JRCYear))*BTU_per_ktoe</f>
        <v>63400090910509.93</v>
      </c>
      <c r="Y19" s="73" cm="1">
        <f t="array" ref="Y19">SUMPRODUCT(JRCData*($A19=JRC_EPS_Mapping)*(Y$3=JRCYear))*BTU_per_ktoe</f>
        <v>60222660289162.977</v>
      </c>
      <c r="Z19" s="73" cm="1">
        <f t="array" ref="Z19">SUMPRODUCT(JRCData*($A19=JRC_EPS_Mapping)*(Z$3=JRCYear))*BTU_per_ktoe</f>
        <v>56684613292218.859</v>
      </c>
      <c r="AA19" s="73" cm="1">
        <f t="array" ref="AA19">SUMPRODUCT(JRCData*($A19=JRC_EPS_Mapping)*(AA$3=JRCYear))*BTU_per_ktoe</f>
        <v>51763811210632.844</v>
      </c>
      <c r="AB19" s="73" cm="1">
        <f t="array" ref="AB19">SUMPRODUCT(JRCData*($A19=JRC_EPS_Mapping)*(AB$3=JRCYear))*BTU_per_ktoe</f>
        <v>48089873145371.422</v>
      </c>
      <c r="AC19" s="73" cm="1">
        <f t="array" ref="AC19">SUMPRODUCT(JRCData*($A19=JRC_EPS_Mapping)*(AC$3=JRCYear))*BTU_per_ktoe</f>
        <v>43211847274686.43</v>
      </c>
      <c r="AD19" s="73" cm="1">
        <f t="array" ref="AD19">SUMPRODUCT(JRCData*($A19=JRC_EPS_Mapping)*(AD$3=JRCYear))*BTU_per_ktoe</f>
        <v>41171742903903.047</v>
      </c>
      <c r="AE19" s="73" cm="1">
        <f t="array" ref="AE19">SUMPRODUCT(JRCData*($A19=JRC_EPS_Mapping)*(AE$3=JRCYear))*BTU_per_ktoe</f>
        <v>39497663556358.875</v>
      </c>
      <c r="AF19" s="73" cm="1">
        <f t="array" ref="AF19">SUMPRODUCT(JRCData*($A19=JRC_EPS_Mapping)*(AF$3=JRCYear))*BTU_per_ktoe</f>
        <v>32925995426789.555</v>
      </c>
      <c r="AG19" s="73" cm="1">
        <f t="array" ref="AG19">SUMPRODUCT(JRCData*($A19=JRC_EPS_Mapping)*(AG$3=JRCYear))*BTU_per_ktoe</f>
        <v>30268429244285.324</v>
      </c>
      <c r="AH19" s="73" cm="1">
        <f t="array" ref="AH19">SUMPRODUCT(JRCData*($A19=JRC_EPS_Mapping)*(AH$3=JRCYear))*BTU_per_ktoe</f>
        <v>28356052376158.332</v>
      </c>
      <c r="AI19" s="73" cm="1">
        <f t="array" ref="AI19">SUMPRODUCT(JRCData*($A19=JRC_EPS_Mapping)*(AI$3=JRCYear))*BTU_per_ktoe</f>
        <v>24048515563381.246</v>
      </c>
    </row>
    <row r="20" spans="1:35" x14ac:dyDescent="0.45">
      <c r="A20" s="56" t="s">
        <v>15</v>
      </c>
      <c r="B20" s="73" cm="1">
        <f t="array" ref="B20">SUMPRODUCT(JRCData*($A20=JRC_EPS_Mapping)*(B$3=JRCYear))*BTU_per_ktoe</f>
        <v>262291179185.21075</v>
      </c>
      <c r="C20" s="73" cm="1">
        <f t="array" ref="C20">SUMPRODUCT(JRCData*($A20=JRC_EPS_Mapping)*(C$3=JRCYear))*BTU_per_ktoe</f>
        <v>261539252633.86093</v>
      </c>
      <c r="D20" s="73" cm="1">
        <f t="array" ref="D20">SUMPRODUCT(JRCData*($A20=JRC_EPS_Mapping)*(D$3=JRCYear))*BTU_per_ktoe</f>
        <v>258282119062.61646</v>
      </c>
      <c r="E20" s="73" cm="1">
        <f t="array" ref="E20">SUMPRODUCT(JRCData*($A20=JRC_EPS_Mapping)*(E$3=JRCYear))*BTU_per_ktoe</f>
        <v>260230174221.75894</v>
      </c>
      <c r="F20" s="73" cm="1">
        <f t="array" ref="F20">SUMPRODUCT(JRCData*($A20=JRC_EPS_Mapping)*(F$3=JRCYear))*BTU_per_ktoe</f>
        <v>206808018615.63208</v>
      </c>
      <c r="G20" s="73" cm="1">
        <f t="array" ref="G20">SUMPRODUCT(JRCData*($A20=JRC_EPS_Mapping)*(G$3=JRCYear))*BTU_per_ktoe</f>
        <v>144569235881.17181</v>
      </c>
      <c r="H20" s="73" cm="1">
        <f t="array" ref="H20">SUMPRODUCT(JRCData*($A20=JRC_EPS_Mapping)*(H$3=JRCYear))*BTU_per_ktoe</f>
        <v>82761660631.198227</v>
      </c>
      <c r="I20" s="73" cm="1">
        <f t="array" ref="I20">SUMPRODUCT(JRCData*($A20=JRC_EPS_Mapping)*(I$3=JRCYear))*BTU_per_ktoe</f>
        <v>82464236959.055252</v>
      </c>
      <c r="J20" s="73" cm="1">
        <f t="array" ref="J20">SUMPRODUCT(JRCData*($A20=JRC_EPS_Mapping)*(J$3=JRCYear))*BTU_per_ktoe</f>
        <v>82477246326.76828</v>
      </c>
      <c r="K20" s="73" cm="1">
        <f t="array" ref="K20">SUMPRODUCT(JRCData*($A20=JRC_EPS_Mapping)*(K$3=JRCYear))*BTU_per_ktoe</f>
        <v>82627338214.012253</v>
      </c>
      <c r="L20" s="73" cm="1">
        <f t="array" ref="L20">SUMPRODUCT(JRCData*($A20=JRC_EPS_Mapping)*(L$3=JRCYear))*BTU_per_ktoe</f>
        <v>82812972573.617203</v>
      </c>
      <c r="M20" s="73" cm="1">
        <f t="array" ref="M20">SUMPRODUCT(JRCData*($A20=JRC_EPS_Mapping)*(M$3=JRCYear))*BTU_per_ktoe</f>
        <v>83005216827.61882</v>
      </c>
      <c r="N20" s="73" cm="1">
        <f t="array" ref="N20">SUMPRODUCT(JRCData*($A20=JRC_EPS_Mapping)*(N$3=JRCYear))*BTU_per_ktoe</f>
        <v>53178127973.520615</v>
      </c>
      <c r="O20" s="73" cm="1">
        <f t="array" ref="O20">SUMPRODUCT(JRCData*($A20=JRC_EPS_Mapping)*(O$3=JRCYear))*BTU_per_ktoe</f>
        <v>53081673204.807236</v>
      </c>
      <c r="P20" s="73" cm="1">
        <f t="array" ref="P20">SUMPRODUCT(JRCData*($A20=JRC_EPS_Mapping)*(P$3=JRCYear))*BTU_per_ktoe</f>
        <v>24003474197.520359</v>
      </c>
      <c r="Q20" s="73" cm="1">
        <f t="array" ref="Q20">SUMPRODUCT(JRCData*($A20=JRC_EPS_Mapping)*(Q$3=JRCYear))*BTU_per_ktoe</f>
        <v>23723711391.231953</v>
      </c>
      <c r="R20" s="73" cm="1">
        <f t="array" ref="R20">SUMPRODUCT(JRCData*($A20=JRC_EPS_Mapping)*(R$3=JRCYear))*BTU_per_ktoe</f>
        <v>23483169886.620468</v>
      </c>
      <c r="S20" s="73" cm="1">
        <f t="array" ref="S20">SUMPRODUCT(JRCData*($A20=JRC_EPS_Mapping)*(S$3=JRCYear))*BTU_per_ktoe</f>
        <v>23140517051.682602</v>
      </c>
      <c r="T20" s="73" cm="1">
        <f t="array" ref="T20">SUMPRODUCT(JRCData*($A20=JRC_EPS_Mapping)*(T$3=JRCYear))*BTU_per_ktoe</f>
        <v>22892138473.472046</v>
      </c>
      <c r="U20" s="73" cm="1">
        <f t="array" ref="U20">SUMPRODUCT(JRCData*($A20=JRC_EPS_Mapping)*(U$3=JRCYear))*BTU_per_ktoe</f>
        <v>22741043244.242813</v>
      </c>
      <c r="V20" s="73" cm="1">
        <f t="array" ref="V20">SUMPRODUCT(JRCData*($A20=JRC_EPS_Mapping)*(V$3=JRCYear))*BTU_per_ktoe</f>
        <v>22498965609.81406</v>
      </c>
      <c r="W20" s="73" cm="1">
        <f t="array" ref="W20">SUMPRODUCT(JRCData*($A20=JRC_EPS_Mapping)*(W$3=JRCYear))*BTU_per_ktoe</f>
        <v>22312719985.578548</v>
      </c>
      <c r="X20" s="73" cm="1">
        <f t="array" ref="X20">SUMPRODUCT(JRCData*($A20=JRC_EPS_Mapping)*(X$3=JRCYear))*BTU_per_ktoe</f>
        <v>22175845940.230862</v>
      </c>
      <c r="Y20" s="73" cm="1">
        <f t="array" ref="Y20">SUMPRODUCT(JRCData*($A20=JRC_EPS_Mapping)*(Y$3=JRCYear))*BTU_per_ktoe</f>
        <v>22063538763.776421</v>
      </c>
      <c r="Z20" s="73" cm="1">
        <f t="array" ref="Z20">SUMPRODUCT(JRCData*($A20=JRC_EPS_Mapping)*(Z$3=JRCYear))*BTU_per_ktoe</f>
        <v>12881217390.398104</v>
      </c>
      <c r="AA20" s="73" cm="1">
        <f t="array" ref="AA20">SUMPRODUCT(JRCData*($A20=JRC_EPS_Mapping)*(AA$3=JRCYear))*BTU_per_ktoe</f>
        <v>7754541598.8940401</v>
      </c>
      <c r="AB20" s="73" cm="1">
        <f t="array" ref="AB20">SUMPRODUCT(JRCData*($A20=JRC_EPS_Mapping)*(AB$3=JRCYear))*BTU_per_ktoe</f>
        <v>3712025026.9597039</v>
      </c>
      <c r="AC20" s="73" cm="1">
        <f t="array" ref="AC20">SUMPRODUCT(JRCData*($A20=JRC_EPS_Mapping)*(AC$3=JRCYear))*BTU_per_ktoe</f>
        <v>3512933485.4752293</v>
      </c>
      <c r="AD20" s="73" cm="1">
        <f t="array" ref="AD20">SUMPRODUCT(JRCData*($A20=JRC_EPS_Mapping)*(AD$3=JRCYear))*BTU_per_ktoe</f>
        <v>3290886070.1907048</v>
      </c>
      <c r="AE20" s="73" cm="1">
        <f t="array" ref="AE20">SUMPRODUCT(JRCData*($A20=JRC_EPS_Mapping)*(AE$3=JRCYear))*BTU_per_ktoe</f>
        <v>2993674314.8297176</v>
      </c>
      <c r="AF20" s="73" cm="1">
        <f t="array" ref="AF20">SUMPRODUCT(JRCData*($A20=JRC_EPS_Mapping)*(AF$3=JRCYear))*BTU_per_ktoe</f>
        <v>2706301667.0779271</v>
      </c>
      <c r="AG20" s="73" cm="1">
        <f t="array" ref="AG20">SUMPRODUCT(JRCData*($A20=JRC_EPS_Mapping)*(AG$3=JRCYear))*BTU_per_ktoe</f>
        <v>2457910608.2594361</v>
      </c>
      <c r="AH20" s="73" cm="1">
        <f t="array" ref="AH20">SUMPRODUCT(JRCData*($A20=JRC_EPS_Mapping)*(AH$3=JRCYear))*BTU_per_ktoe</f>
        <v>1115021863.478157</v>
      </c>
      <c r="AI20" s="73" cm="1">
        <f t="array" ref="AI20">SUMPRODUCT(JRCData*($A20=JRC_EPS_Mapping)*(AI$3=JRCYear))*BTU_per_ktoe</f>
        <v>1012954328.7336189</v>
      </c>
    </row>
    <row r="21" spans="1:35" s="49" customFormat="1" x14ac:dyDescent="0.45">
      <c r="A21" s="56" t="s">
        <v>29</v>
      </c>
      <c r="B21" s="73" cm="1">
        <f t="array" ref="B21">SUMPRODUCT(JRCData*($A21=JRC_EPS_Mapping)*(B$3=JRCYear))*BTU_per_ktoe</f>
        <v>237016390230726.81</v>
      </c>
      <c r="C21" s="73" cm="1">
        <f t="array" ref="C21">SUMPRODUCT(JRCData*($A21=JRC_EPS_Mapping)*(C$3=JRCYear))*BTU_per_ktoe</f>
        <v>232054687749072.34</v>
      </c>
      <c r="D21" s="73" cm="1">
        <f t="array" ref="D21">SUMPRODUCT(JRCData*($A21=JRC_EPS_Mapping)*(D$3=JRCYear))*BTU_per_ktoe</f>
        <v>226434758599025.56</v>
      </c>
      <c r="E21" s="73" cm="1">
        <f t="array" ref="E21">SUMPRODUCT(JRCData*($A21=JRC_EPS_Mapping)*(E$3=JRCYear))*BTU_per_ktoe</f>
        <v>221247021544025.59</v>
      </c>
      <c r="F21" s="73" cm="1">
        <f t="array" ref="F21">SUMPRODUCT(JRCData*($A21=JRC_EPS_Mapping)*(F$3=JRCYear))*BTU_per_ktoe</f>
        <v>218528640515753.34</v>
      </c>
      <c r="G21" s="73" cm="1">
        <f t="array" ref="G21">SUMPRODUCT(JRCData*($A21=JRC_EPS_Mapping)*(G$3=JRCYear))*BTU_per_ktoe</f>
        <v>213850494958171.91</v>
      </c>
      <c r="H21" s="73" cm="1">
        <f t="array" ref="H21">SUMPRODUCT(JRCData*($A21=JRC_EPS_Mapping)*(H$3=JRCYear))*BTU_per_ktoe</f>
        <v>204102221954406.06</v>
      </c>
      <c r="I21" s="73" cm="1">
        <f t="array" ref="I21">SUMPRODUCT(JRCData*($A21=JRC_EPS_Mapping)*(I$3=JRCYear))*BTU_per_ktoe</f>
        <v>200313059125212.84</v>
      </c>
      <c r="J21" s="73" cm="1">
        <f t="array" ref="J21">SUMPRODUCT(JRCData*($A21=JRC_EPS_Mapping)*(J$3=JRCYear))*BTU_per_ktoe</f>
        <v>193832742380200.88</v>
      </c>
      <c r="K21" s="73" cm="1">
        <f t="array" ref="K21">SUMPRODUCT(JRCData*($A21=JRC_EPS_Mapping)*(K$3=JRCYear))*BTU_per_ktoe</f>
        <v>187530070959582.53</v>
      </c>
      <c r="L21" s="73" cm="1">
        <f t="array" ref="L21">SUMPRODUCT(JRCData*($A21=JRC_EPS_Mapping)*(L$3=JRCYear))*BTU_per_ktoe</f>
        <v>178296516707417.63</v>
      </c>
      <c r="M21" s="73" cm="1">
        <f t="array" ref="M21">SUMPRODUCT(JRCData*($A21=JRC_EPS_Mapping)*(M$3=JRCYear))*BTU_per_ktoe</f>
        <v>172959602677975.91</v>
      </c>
      <c r="N21" s="73" cm="1">
        <f t="array" ref="N21">SUMPRODUCT(JRCData*($A21=JRC_EPS_Mapping)*(N$3=JRCYear))*BTU_per_ktoe</f>
        <v>169675354766821.44</v>
      </c>
      <c r="O21" s="73" cm="1">
        <f t="array" ref="O21">SUMPRODUCT(JRCData*($A21=JRC_EPS_Mapping)*(O$3=JRCYear))*BTU_per_ktoe</f>
        <v>159556113166501.03</v>
      </c>
      <c r="P21" s="73" cm="1">
        <f t="array" ref="P21">SUMPRODUCT(JRCData*($A21=JRC_EPS_Mapping)*(P$3=JRCYear))*BTU_per_ktoe</f>
        <v>154017522111630.31</v>
      </c>
      <c r="Q21" s="73" cm="1">
        <f t="array" ref="Q21">SUMPRODUCT(JRCData*($A21=JRC_EPS_Mapping)*(Q$3=JRCYear))*BTU_per_ktoe</f>
        <v>146032792210429.13</v>
      </c>
      <c r="R21" s="73" cm="1">
        <f t="array" ref="R21">SUMPRODUCT(JRCData*($A21=JRC_EPS_Mapping)*(R$3=JRCYear))*BTU_per_ktoe</f>
        <v>138029141571122.45</v>
      </c>
      <c r="S21" s="73" cm="1">
        <f t="array" ref="S21">SUMPRODUCT(JRCData*($A21=JRC_EPS_Mapping)*(S$3=JRCYear))*BTU_per_ktoe</f>
        <v>130109936038937.84</v>
      </c>
      <c r="T21" s="73" cm="1">
        <f t="array" ref="T21">SUMPRODUCT(JRCData*($A21=JRC_EPS_Mapping)*(T$3=JRCYear))*BTU_per_ktoe</f>
        <v>123599428875637.63</v>
      </c>
      <c r="U21" s="73" cm="1">
        <f t="array" ref="U21">SUMPRODUCT(JRCData*($A21=JRC_EPS_Mapping)*(U$3=JRCYear))*BTU_per_ktoe</f>
        <v>122192498591104.44</v>
      </c>
      <c r="V21" s="73" cm="1">
        <f t="array" ref="V21">SUMPRODUCT(JRCData*($A21=JRC_EPS_Mapping)*(V$3=JRCYear))*BTU_per_ktoe</f>
        <v>116401313314788.23</v>
      </c>
      <c r="W21" s="73" cm="1">
        <f t="array" ref="W21">SUMPRODUCT(JRCData*($A21=JRC_EPS_Mapping)*(W$3=JRCYear))*BTU_per_ktoe</f>
        <v>113156413176118.78</v>
      </c>
      <c r="X21" s="73" cm="1">
        <f t="array" ref="X21">SUMPRODUCT(JRCData*($A21=JRC_EPS_Mapping)*(X$3=JRCYear))*BTU_per_ktoe</f>
        <v>109994885567560.11</v>
      </c>
      <c r="Y21" s="73" cm="1">
        <f t="array" ref="Y21">SUMPRODUCT(JRCData*($A21=JRC_EPS_Mapping)*(Y$3=JRCYear))*BTU_per_ktoe</f>
        <v>107318986789521.52</v>
      </c>
      <c r="Z21" s="73" cm="1">
        <f t="array" ref="Z21">SUMPRODUCT(JRCData*($A21=JRC_EPS_Mapping)*(Z$3=JRCYear))*BTU_per_ktoe</f>
        <v>103940407574582.7</v>
      </c>
      <c r="AA21" s="73" cm="1">
        <f t="array" ref="AA21">SUMPRODUCT(JRCData*($A21=JRC_EPS_Mapping)*(AA$3=JRCYear))*BTU_per_ktoe</f>
        <v>101181965661956.23</v>
      </c>
      <c r="AB21" s="73" cm="1">
        <f t="array" ref="AB21">SUMPRODUCT(JRCData*($A21=JRC_EPS_Mapping)*(AB$3=JRCYear))*BTU_per_ktoe</f>
        <v>97044871090040.484</v>
      </c>
      <c r="AC21" s="73" cm="1">
        <f t="array" ref="AC21">SUMPRODUCT(JRCData*($A21=JRC_EPS_Mapping)*(AC$3=JRCYear))*BTU_per_ktoe</f>
        <v>94551836871014.781</v>
      </c>
      <c r="AD21" s="73" cm="1">
        <f t="array" ref="AD21">SUMPRODUCT(JRCData*($A21=JRC_EPS_Mapping)*(AD$3=JRCYear))*BTU_per_ktoe</f>
        <v>91002149894405.047</v>
      </c>
      <c r="AE21" s="73" cm="1">
        <f t="array" ref="AE21">SUMPRODUCT(JRCData*($A21=JRC_EPS_Mapping)*(AE$3=JRCYear))*BTU_per_ktoe</f>
        <v>88760059235874.359</v>
      </c>
      <c r="AF21" s="73" cm="1">
        <f t="array" ref="AF21">SUMPRODUCT(JRCData*($A21=JRC_EPS_Mapping)*(AF$3=JRCYear))*BTU_per_ktoe</f>
        <v>85122171318079.047</v>
      </c>
      <c r="AG21" s="73" cm="1">
        <f t="array" ref="AG21">SUMPRODUCT(JRCData*($A21=JRC_EPS_Mapping)*(AG$3=JRCYear))*BTU_per_ktoe</f>
        <v>83243840312177.719</v>
      </c>
      <c r="AH21" s="73" cm="1">
        <f t="array" ref="AH21">SUMPRODUCT(JRCData*($A21=JRC_EPS_Mapping)*(AH$3=JRCYear))*BTU_per_ktoe</f>
        <v>81925415064982.234</v>
      </c>
      <c r="AI21" s="73" cm="1">
        <f t="array" ref="AI21">SUMPRODUCT(JRCData*($A21=JRC_EPS_Mapping)*(AI$3=JRCYear))*BTU_per_ktoe</f>
        <v>79672672689509.125</v>
      </c>
    </row>
    <row r="22" spans="1:35" s="49" customFormat="1" x14ac:dyDescent="0.45">
      <c r="A22" s="56" t="s">
        <v>16</v>
      </c>
      <c r="B22" s="73" cm="1">
        <f t="array" ref="B22">SUMPRODUCT(JRCData*($A22=JRC_EPS_Mapping)*(B$3=JRCYear))*BTU_per_ktoe</f>
        <v>704481709220435.63</v>
      </c>
      <c r="C22" s="73" cm="1">
        <f t="array" ref="C22">SUMPRODUCT(JRCData*($A22=JRC_EPS_Mapping)*(C$3=JRCYear))*BTU_per_ktoe</f>
        <v>700924987528720.88</v>
      </c>
      <c r="D22" s="73" cm="1">
        <f t="array" ref="D22">SUMPRODUCT(JRCData*($A22=JRC_EPS_Mapping)*(D$3=JRCYear))*BTU_per_ktoe</f>
        <v>697467202561521.75</v>
      </c>
      <c r="E22" s="73" cm="1">
        <f t="array" ref="E22">SUMPRODUCT(JRCData*($A22=JRC_EPS_Mapping)*(E$3=JRCYear))*BTU_per_ktoe</f>
        <v>686842145507139.13</v>
      </c>
      <c r="F22" s="73" cm="1">
        <f t="array" ref="F22">SUMPRODUCT(JRCData*($A22=JRC_EPS_Mapping)*(F$3=JRCYear))*BTU_per_ktoe</f>
        <v>673605732337878.88</v>
      </c>
      <c r="G22" s="73" cm="1">
        <f t="array" ref="G22">SUMPRODUCT(JRCData*($A22=JRC_EPS_Mapping)*(G$3=JRCYear))*BTU_per_ktoe</f>
        <v>660790098702197</v>
      </c>
      <c r="H22" s="73" cm="1">
        <f t="array" ref="H22">SUMPRODUCT(JRCData*($A22=JRC_EPS_Mapping)*(H$3=JRCYear))*BTU_per_ktoe</f>
        <v>628581569940373.38</v>
      </c>
      <c r="I22" s="73" cm="1">
        <f t="array" ref="I22">SUMPRODUCT(JRCData*($A22=JRC_EPS_Mapping)*(I$3=JRCYear))*BTU_per_ktoe</f>
        <v>622381810439030.25</v>
      </c>
      <c r="J22" s="73" cm="1">
        <f t="array" ref="J22">SUMPRODUCT(JRCData*($A22=JRC_EPS_Mapping)*(J$3=JRCYear))*BTU_per_ktoe</f>
        <v>616638609437071.88</v>
      </c>
      <c r="K22" s="73" cm="1">
        <f t="array" ref="K22">SUMPRODUCT(JRCData*($A22=JRC_EPS_Mapping)*(K$3=JRCYear))*BTU_per_ktoe</f>
        <v>610120899955208.38</v>
      </c>
      <c r="L22" s="73" cm="1">
        <f t="array" ref="L22">SUMPRODUCT(JRCData*($A22=JRC_EPS_Mapping)*(L$3=JRCYear))*BTU_per_ktoe</f>
        <v>591902055853551.38</v>
      </c>
      <c r="M22" s="73" cm="1">
        <f t="array" ref="M22">SUMPRODUCT(JRCData*($A22=JRC_EPS_Mapping)*(M$3=JRCYear))*BTU_per_ktoe</f>
        <v>595762493236231.13</v>
      </c>
      <c r="N22" s="73" cm="1">
        <f t="array" ref="N22">SUMPRODUCT(JRCData*($A22=JRC_EPS_Mapping)*(N$3=JRCYear))*BTU_per_ktoe</f>
        <v>593252666304539.75</v>
      </c>
      <c r="O22" s="73" cm="1">
        <f t="array" ref="O22">SUMPRODUCT(JRCData*($A22=JRC_EPS_Mapping)*(O$3=JRCYear))*BTU_per_ktoe</f>
        <v>589805158831428.63</v>
      </c>
      <c r="P22" s="73" cm="1">
        <f t="array" ref="P22">SUMPRODUCT(JRCData*($A22=JRC_EPS_Mapping)*(P$3=JRCYear))*BTU_per_ktoe</f>
        <v>592979723822159.63</v>
      </c>
      <c r="Q22" s="73" cm="1">
        <f t="array" ref="Q22">SUMPRODUCT(JRCData*($A22=JRC_EPS_Mapping)*(Q$3=JRCYear))*BTU_per_ktoe</f>
        <v>589611768024063.75</v>
      </c>
      <c r="R22" s="73" cm="1">
        <f t="array" ref="R22">SUMPRODUCT(JRCData*($A22=JRC_EPS_Mapping)*(R$3=JRCYear))*BTU_per_ktoe</f>
        <v>584884286371676.63</v>
      </c>
      <c r="S22" s="73" cm="1">
        <f t="array" ref="S22">SUMPRODUCT(JRCData*($A22=JRC_EPS_Mapping)*(S$3=JRCYear))*BTU_per_ktoe</f>
        <v>579960659820659.38</v>
      </c>
      <c r="T22" s="73" cm="1">
        <f t="array" ref="T22">SUMPRODUCT(JRCData*($A22=JRC_EPS_Mapping)*(T$3=JRCYear))*BTU_per_ktoe</f>
        <v>574013935669532.88</v>
      </c>
      <c r="U22" s="73" cm="1">
        <f t="array" ref="U22">SUMPRODUCT(JRCData*($A22=JRC_EPS_Mapping)*(U$3=JRCYear))*BTU_per_ktoe</f>
        <v>569273797312408.5</v>
      </c>
      <c r="V22" s="73" cm="1">
        <f t="array" ref="V22">SUMPRODUCT(JRCData*($A22=JRC_EPS_Mapping)*(V$3=JRCYear))*BTU_per_ktoe</f>
        <v>563463186591880.25</v>
      </c>
      <c r="W22" s="73" cm="1">
        <f t="array" ref="W22">SUMPRODUCT(JRCData*($A22=JRC_EPS_Mapping)*(W$3=JRCYear))*BTU_per_ktoe</f>
        <v>557760010878408.94</v>
      </c>
      <c r="X22" s="73" cm="1">
        <f t="array" ref="X22">SUMPRODUCT(JRCData*($A22=JRC_EPS_Mapping)*(X$3=JRCYear))*BTU_per_ktoe</f>
        <v>551416740093949.31</v>
      </c>
      <c r="Y22" s="73" cm="1">
        <f t="array" ref="Y22">SUMPRODUCT(JRCData*($A22=JRC_EPS_Mapping)*(Y$3=JRCYear))*BTU_per_ktoe</f>
        <v>545039656881969.63</v>
      </c>
      <c r="Z22" s="73" cm="1">
        <f t="array" ref="Z22">SUMPRODUCT(JRCData*($A22=JRC_EPS_Mapping)*(Z$3=JRCYear))*BTU_per_ktoe</f>
        <v>539430428739849.5</v>
      </c>
      <c r="AA22" s="73" cm="1">
        <f t="array" ref="AA22">SUMPRODUCT(JRCData*($A22=JRC_EPS_Mapping)*(AA$3=JRCYear))*BTU_per_ktoe</f>
        <v>532810120817684.19</v>
      </c>
      <c r="AB22" s="73" cm="1">
        <f t="array" ref="AB22">SUMPRODUCT(JRCData*($A22=JRC_EPS_Mapping)*(AB$3=JRCYear))*BTU_per_ktoe</f>
        <v>525422207836980.19</v>
      </c>
      <c r="AC22" s="73" cm="1">
        <f t="array" ref="AC22">SUMPRODUCT(JRCData*($A22=JRC_EPS_Mapping)*(AC$3=JRCYear))*BTU_per_ktoe</f>
        <v>518096702631445.94</v>
      </c>
      <c r="AD22" s="73" cm="1">
        <f t="array" ref="AD22">SUMPRODUCT(JRCData*($A22=JRC_EPS_Mapping)*(AD$3=JRCYear))*BTU_per_ktoe</f>
        <v>511224086727517.25</v>
      </c>
      <c r="AE22" s="73" cm="1">
        <f t="array" ref="AE22">SUMPRODUCT(JRCData*($A22=JRC_EPS_Mapping)*(AE$3=JRCYear))*BTU_per_ktoe</f>
        <v>505074321688125.38</v>
      </c>
      <c r="AF22" s="73" cm="1">
        <f t="array" ref="AF22">SUMPRODUCT(JRCData*($A22=JRC_EPS_Mapping)*(AF$3=JRCYear))*BTU_per_ktoe</f>
        <v>498286569695910</v>
      </c>
      <c r="AG22" s="73" cm="1">
        <f t="array" ref="AG22">SUMPRODUCT(JRCData*($A22=JRC_EPS_Mapping)*(AG$3=JRCYear))*BTU_per_ktoe</f>
        <v>492355682311819.69</v>
      </c>
      <c r="AH22" s="73" cm="1">
        <f t="array" ref="AH22">SUMPRODUCT(JRCData*($A22=JRC_EPS_Mapping)*(AH$3=JRCYear))*BTU_per_ktoe</f>
        <v>486132815066981.44</v>
      </c>
      <c r="AI22" s="73" cm="1">
        <f t="array" ref="AI22">SUMPRODUCT(JRCData*($A22=JRC_EPS_Mapping)*(AI$3=JRCYear))*BTU_per_ktoe</f>
        <v>479744002713840.81</v>
      </c>
    </row>
    <row r="23" spans="1:35" s="49" customFormat="1" x14ac:dyDescent="0.45">
      <c r="A23" s="56" t="s">
        <v>30</v>
      </c>
      <c r="B23" s="73" cm="1">
        <f t="array" ref="B23">SUMPRODUCT(JRCData*($A23=JRC_EPS_Mapping)*(B$3=JRCYear))*BTU_per_ktoe</f>
        <v>172446976600729.53</v>
      </c>
      <c r="C23" s="73" cm="1">
        <f t="array" ref="C23">SUMPRODUCT(JRCData*($A23=JRC_EPS_Mapping)*(C$3=JRCYear))*BTU_per_ktoe</f>
        <v>165814184174758.34</v>
      </c>
      <c r="D23" s="73" cm="1">
        <f t="array" ref="D23">SUMPRODUCT(JRCData*($A23=JRC_EPS_Mapping)*(D$3=JRCYear))*BTU_per_ktoe</f>
        <v>162696294024329.91</v>
      </c>
      <c r="E23" s="73" cm="1">
        <f t="array" ref="E23">SUMPRODUCT(JRCData*($A23=JRC_EPS_Mapping)*(E$3=JRCYear))*BTU_per_ktoe</f>
        <v>160840184265176.97</v>
      </c>
      <c r="F23" s="73" cm="1">
        <f t="array" ref="F23">SUMPRODUCT(JRCData*($A23=JRC_EPS_Mapping)*(F$3=JRCYear))*BTU_per_ktoe</f>
        <v>161818075660611.91</v>
      </c>
      <c r="G23" s="73" cm="1">
        <f t="array" ref="G23">SUMPRODUCT(JRCData*($A23=JRC_EPS_Mapping)*(G$3=JRCYear))*BTU_per_ktoe</f>
        <v>160502833274426.19</v>
      </c>
      <c r="H23" s="73" cm="1">
        <f t="array" ref="H23">SUMPRODUCT(JRCData*($A23=JRC_EPS_Mapping)*(H$3=JRCYear))*BTU_per_ktoe</f>
        <v>158258462679387.69</v>
      </c>
      <c r="I23" s="73" cm="1">
        <f t="array" ref="I23">SUMPRODUCT(JRCData*($A23=JRC_EPS_Mapping)*(I$3=JRCYear))*BTU_per_ktoe</f>
        <v>157996935136364.06</v>
      </c>
      <c r="J23" s="73" cm="1">
        <f t="array" ref="J23">SUMPRODUCT(JRCData*($A23=JRC_EPS_Mapping)*(J$3=JRCYear))*BTU_per_ktoe</f>
        <v>158289359894057.78</v>
      </c>
      <c r="K23" s="73" cm="1">
        <f t="array" ref="K23">SUMPRODUCT(JRCData*($A23=JRC_EPS_Mapping)*(K$3=JRCYear))*BTU_per_ktoe</f>
        <v>159786923302302.16</v>
      </c>
      <c r="L23" s="73" cm="1">
        <f t="array" ref="L23">SUMPRODUCT(JRCData*($A23=JRC_EPS_Mapping)*(L$3=JRCYear))*BTU_per_ktoe</f>
        <v>159979819781498.97</v>
      </c>
      <c r="M23" s="73" cm="1">
        <f t="array" ref="M23">SUMPRODUCT(JRCData*($A23=JRC_EPS_Mapping)*(M$3=JRCYear))*BTU_per_ktoe</f>
        <v>161757158685813.63</v>
      </c>
      <c r="N23" s="73" cm="1">
        <f t="array" ref="N23">SUMPRODUCT(JRCData*($A23=JRC_EPS_Mapping)*(N$3=JRCYear))*BTU_per_ktoe</f>
        <v>161596128748037.91</v>
      </c>
      <c r="O23" s="73" cm="1">
        <f t="array" ref="O23">SUMPRODUCT(JRCData*($A23=JRC_EPS_Mapping)*(O$3=JRCYear))*BTU_per_ktoe</f>
        <v>158835415860728.25</v>
      </c>
      <c r="P23" s="73" cm="1">
        <f t="array" ref="P23">SUMPRODUCT(JRCData*($A23=JRC_EPS_Mapping)*(P$3=JRCYear))*BTU_per_ktoe</f>
        <v>158907824329612.38</v>
      </c>
      <c r="Q23" s="73" cm="1">
        <f t="array" ref="Q23">SUMPRODUCT(JRCData*($A23=JRC_EPS_Mapping)*(Q$3=JRCYear))*BTU_per_ktoe</f>
        <v>159222690779632.38</v>
      </c>
      <c r="R23" s="73" cm="1">
        <f t="array" ref="R23">SUMPRODUCT(JRCData*($A23=JRC_EPS_Mapping)*(R$3=JRCYear))*BTU_per_ktoe</f>
        <v>159535140929618.09</v>
      </c>
      <c r="S23" s="73" cm="1">
        <f t="array" ref="S23">SUMPRODUCT(JRCData*($A23=JRC_EPS_Mapping)*(S$3=JRCYear))*BTU_per_ktoe</f>
        <v>158892326646321.63</v>
      </c>
      <c r="T23" s="73" cm="1">
        <f t="array" ref="T23">SUMPRODUCT(JRCData*($A23=JRC_EPS_Mapping)*(T$3=JRCYear))*BTU_per_ktoe</f>
        <v>158628381593727.16</v>
      </c>
      <c r="U23" s="73" cm="1">
        <f t="array" ref="U23">SUMPRODUCT(JRCData*($A23=JRC_EPS_Mapping)*(U$3=JRCYear))*BTU_per_ktoe</f>
        <v>159065033402937.53</v>
      </c>
      <c r="V23" s="73" cm="1">
        <f t="array" ref="V23">SUMPRODUCT(JRCData*($A23=JRC_EPS_Mapping)*(V$3=JRCYear))*BTU_per_ktoe</f>
        <v>159537595665115.72</v>
      </c>
      <c r="W23" s="73" cm="1">
        <f t="array" ref="W23">SUMPRODUCT(JRCData*($A23=JRC_EPS_Mapping)*(W$3=JRCYear))*BTU_per_ktoe</f>
        <v>159150346168774.38</v>
      </c>
      <c r="X23" s="73" cm="1">
        <f t="array" ref="X23">SUMPRODUCT(JRCData*($A23=JRC_EPS_Mapping)*(X$3=JRCYear))*BTU_per_ktoe</f>
        <v>160086393847130.72</v>
      </c>
      <c r="Y23" s="73" cm="1">
        <f t="array" ref="Y23">SUMPRODUCT(JRCData*($A23=JRC_EPS_Mapping)*(Y$3=JRCYear))*BTU_per_ktoe</f>
        <v>161212586044825.53</v>
      </c>
      <c r="Z23" s="73" cm="1">
        <f t="array" ref="Z23">SUMPRODUCT(JRCData*($A23=JRC_EPS_Mapping)*(Z$3=JRCYear))*BTU_per_ktoe</f>
        <v>162659389042709.13</v>
      </c>
      <c r="AA23" s="73" cm="1">
        <f t="array" ref="AA23">SUMPRODUCT(JRCData*($A23=JRC_EPS_Mapping)*(AA$3=JRCYear))*BTU_per_ktoe</f>
        <v>164682361494587.91</v>
      </c>
      <c r="AB23" s="73" cm="1">
        <f t="array" ref="AB23">SUMPRODUCT(JRCData*($A23=JRC_EPS_Mapping)*(AB$3=JRCYear))*BTU_per_ktoe</f>
        <v>165239287982736.22</v>
      </c>
      <c r="AC23" s="73" cm="1">
        <f t="array" ref="AC23">SUMPRODUCT(JRCData*($A23=JRC_EPS_Mapping)*(AC$3=JRCYear))*BTU_per_ktoe</f>
        <v>165715605102471.31</v>
      </c>
      <c r="AD23" s="73" cm="1">
        <f t="array" ref="AD23">SUMPRODUCT(JRCData*($A23=JRC_EPS_Mapping)*(AD$3=JRCYear))*BTU_per_ktoe</f>
        <v>165611729179931.78</v>
      </c>
      <c r="AE23" s="73" cm="1">
        <f t="array" ref="AE23">SUMPRODUCT(JRCData*($A23=JRC_EPS_Mapping)*(AE$3=JRCYear))*BTU_per_ktoe</f>
        <v>165262355771494.06</v>
      </c>
      <c r="AF23" s="73" cm="1">
        <f t="array" ref="AF23">SUMPRODUCT(JRCData*($A23=JRC_EPS_Mapping)*(AF$3=JRCYear))*BTU_per_ktoe</f>
        <v>161084353140563.44</v>
      </c>
      <c r="AG23" s="73" cm="1">
        <f t="array" ref="AG23">SUMPRODUCT(JRCData*($A23=JRC_EPS_Mapping)*(AG$3=JRCYear))*BTU_per_ktoe</f>
        <v>160290048153896.03</v>
      </c>
      <c r="AH23" s="73" cm="1">
        <f t="array" ref="AH23">SUMPRODUCT(JRCData*($A23=JRC_EPS_Mapping)*(AH$3=JRCYear))*BTU_per_ktoe</f>
        <v>158535893094747.5</v>
      </c>
      <c r="AI23" s="73" cm="1">
        <f t="array" ref="AI23">SUMPRODUCT(JRCData*($A23=JRC_EPS_Mapping)*(AI$3=JRCYear))*BTU_per_ktoe</f>
        <v>153571767691740.28</v>
      </c>
    </row>
    <row r="24" spans="1:35" s="49" customFormat="1" x14ac:dyDescent="0.45">
      <c r="A24" s="56" t="s">
        <v>31</v>
      </c>
      <c r="B24" s="73" cm="1">
        <f t="array" ref="B24">SUMPRODUCT(JRCData*($A24=JRC_EPS_Mapping)*(B$3=JRCYear))*BTU_per_ktoe</f>
        <v>1290868995.2225955</v>
      </c>
      <c r="C24" s="73" cm="1">
        <f t="array" ref="C24">SUMPRODUCT(JRCData*($A24=JRC_EPS_Mapping)*(C$3=JRCYear))*BTU_per_ktoe</f>
        <v>2421651727.5342541</v>
      </c>
      <c r="D24" s="73" cm="1">
        <f t="array" ref="D24">SUMPRODUCT(JRCData*($A24=JRC_EPS_Mapping)*(D$3=JRCYear))*BTU_per_ktoe</f>
        <v>4638542396.645031</v>
      </c>
      <c r="E24" s="73" cm="1">
        <f t="array" ref="E24">SUMPRODUCT(JRCData*($A24=JRC_EPS_Mapping)*(E$3=JRCYear))*BTU_per_ktoe</f>
        <v>11494793156.322023</v>
      </c>
      <c r="F24" s="73" cm="1">
        <f t="array" ref="F24">SUMPRODUCT(JRCData*($A24=JRC_EPS_Mapping)*(F$3=JRCYear))*BTU_per_ktoe</f>
        <v>15036799662.356997</v>
      </c>
      <c r="G24" s="73" cm="1">
        <f t="array" ref="G24">SUMPRODUCT(JRCData*($A24=JRC_EPS_Mapping)*(G$3=JRCYear))*BTU_per_ktoe</f>
        <v>16081368249.610603</v>
      </c>
      <c r="H24" s="73" cm="1">
        <f t="array" ref="H24">SUMPRODUCT(JRCData*($A24=JRC_EPS_Mapping)*(H$3=JRCYear))*BTU_per_ktoe</f>
        <v>16961465616.158457</v>
      </c>
      <c r="I24" s="73" cm="1">
        <f t="array" ref="I24">SUMPRODUCT(JRCData*($A24=JRC_EPS_Mapping)*(I$3=JRCYear))*BTU_per_ktoe</f>
        <v>17613156599.005215</v>
      </c>
      <c r="J24" s="73" cm="1">
        <f t="array" ref="J24">SUMPRODUCT(JRCData*($A24=JRC_EPS_Mapping)*(J$3=JRCYear))*BTU_per_ktoe</f>
        <v>18014378574.278076</v>
      </c>
      <c r="K24" s="73" cm="1">
        <f t="array" ref="K24">SUMPRODUCT(JRCData*($A24=JRC_EPS_Mapping)*(K$3=JRCYear))*BTU_per_ktoe</f>
        <v>18161473005.891762</v>
      </c>
      <c r="L24" s="73" cm="1">
        <f t="array" ref="L24">SUMPRODUCT(JRCData*($A24=JRC_EPS_Mapping)*(L$3=JRCYear))*BTU_per_ktoe</f>
        <v>18107221595.168129</v>
      </c>
      <c r="M24" s="73" cm="1">
        <f t="array" ref="M24">SUMPRODUCT(JRCData*($A24=JRC_EPS_Mapping)*(M$3=JRCYear))*BTU_per_ktoe</f>
        <v>17993806559.858681</v>
      </c>
      <c r="N24" s="73" cm="1">
        <f t="array" ref="N24">SUMPRODUCT(JRCData*($A24=JRC_EPS_Mapping)*(N$3=JRCYear))*BTU_per_ktoe</f>
        <v>22560571087.856926</v>
      </c>
      <c r="O24" s="73" cm="1">
        <f t="array" ref="O24">SUMPRODUCT(JRCData*($A24=JRC_EPS_Mapping)*(O$3=JRCYear))*BTU_per_ktoe</f>
        <v>224303458796.44876</v>
      </c>
      <c r="P24" s="73" cm="1">
        <f t="array" ref="P24">SUMPRODUCT(JRCData*($A24=JRC_EPS_Mapping)*(P$3=JRCYear))*BTU_per_ktoe</f>
        <v>870726431664.68713</v>
      </c>
      <c r="Q24" s="73" cm="1">
        <f t="array" ref="Q24">SUMPRODUCT(JRCData*($A24=JRC_EPS_Mapping)*(Q$3=JRCYear))*BTU_per_ktoe</f>
        <v>2072399276620.5381</v>
      </c>
      <c r="R24" s="73" cm="1">
        <f t="array" ref="R24">SUMPRODUCT(JRCData*($A24=JRC_EPS_Mapping)*(R$3=JRCYear))*BTU_per_ktoe</f>
        <v>3945178926446.6782</v>
      </c>
      <c r="S24" s="73" cm="1">
        <f t="array" ref="S24">SUMPRODUCT(JRCData*($A24=JRC_EPS_Mapping)*(S$3=JRCYear))*BTU_per_ktoe</f>
        <v>6575104871738.7588</v>
      </c>
      <c r="T24" s="73" cm="1">
        <f t="array" ref="T24">SUMPRODUCT(JRCData*($A24=JRC_EPS_Mapping)*(T$3=JRCYear))*BTU_per_ktoe</f>
        <v>10044011632038.408</v>
      </c>
      <c r="U24" s="73" cm="1">
        <f t="array" ref="U24">SUMPRODUCT(JRCData*($A24=JRC_EPS_Mapping)*(U$3=JRCYear))*BTU_per_ktoe</f>
        <v>14388286754510.5</v>
      </c>
      <c r="V24" s="73" cm="1">
        <f t="array" ref="V24">SUMPRODUCT(JRCData*($A24=JRC_EPS_Mapping)*(V$3=JRCYear))*BTU_per_ktoe</f>
        <v>19672427348402.508</v>
      </c>
      <c r="W24" s="73" cm="1">
        <f t="array" ref="W24">SUMPRODUCT(JRCData*($A24=JRC_EPS_Mapping)*(W$3=JRCYear))*BTU_per_ktoe</f>
        <v>25796506546699.043</v>
      </c>
      <c r="X24" s="73" cm="1">
        <f t="array" ref="X24">SUMPRODUCT(JRCData*($A24=JRC_EPS_Mapping)*(X$3=JRCYear))*BTU_per_ktoe</f>
        <v>32797525882245.223</v>
      </c>
      <c r="Y24" s="73" cm="1">
        <f t="array" ref="Y24">SUMPRODUCT(JRCData*($A24=JRC_EPS_Mapping)*(Y$3=JRCYear))*BTU_per_ktoe</f>
        <v>40719332377744.883</v>
      </c>
      <c r="Z24" s="73" cm="1">
        <f t="array" ref="Z24">SUMPRODUCT(JRCData*($A24=JRC_EPS_Mapping)*(Z$3=JRCYear))*BTU_per_ktoe</f>
        <v>49614365543573.273</v>
      </c>
      <c r="AA24" s="73" cm="1">
        <f t="array" ref="AA24">SUMPRODUCT(JRCData*($A24=JRC_EPS_Mapping)*(AA$3=JRCYear))*BTU_per_ktoe</f>
        <v>59473838713598.609</v>
      </c>
      <c r="AB24" s="73" cm="1">
        <f t="array" ref="AB24">SUMPRODUCT(JRCData*($A24=JRC_EPS_Mapping)*(AB$3=JRCYear))*BTU_per_ktoe</f>
        <v>70191680128190.914</v>
      </c>
      <c r="AC24" s="73" cm="1">
        <f t="array" ref="AC24">SUMPRODUCT(JRCData*($A24=JRC_EPS_Mapping)*(AC$3=JRCYear))*BTU_per_ktoe</f>
        <v>81849136804438.781</v>
      </c>
      <c r="AD24" s="73" cm="1">
        <f t="array" ref="AD24">SUMPRODUCT(JRCData*($A24=JRC_EPS_Mapping)*(AD$3=JRCYear))*BTU_per_ktoe</f>
        <v>94387207004772.953</v>
      </c>
      <c r="AE24" s="73" cm="1">
        <f t="array" ref="AE24">SUMPRODUCT(JRCData*($A24=JRC_EPS_Mapping)*(AE$3=JRCYear))*BTU_per_ktoe</f>
        <v>107725889101777.42</v>
      </c>
      <c r="AF24" s="73" cm="1">
        <f t="array" ref="AF24">SUMPRODUCT(JRCData*($A24=JRC_EPS_Mapping)*(AF$3=JRCYear))*BTU_per_ktoe</f>
        <v>122100841702754.16</v>
      </c>
      <c r="AG24" s="73" cm="1">
        <f t="array" ref="AG24">SUMPRODUCT(JRCData*($A24=JRC_EPS_Mapping)*(AG$3=JRCYear))*BTU_per_ktoe</f>
        <v>137063653039833.17</v>
      </c>
      <c r="AH24" s="73" cm="1">
        <f t="array" ref="AH24">SUMPRODUCT(JRCData*($A24=JRC_EPS_Mapping)*(AH$3=JRCYear))*BTU_per_ktoe</f>
        <v>154594966652952.44</v>
      </c>
      <c r="AI24" s="73" cm="1">
        <f t="array" ref="AI24">SUMPRODUCT(JRCData*($A24=JRC_EPS_Mapping)*(AI$3=JRCYear))*BTU_per_ktoe</f>
        <v>171091029237222.66</v>
      </c>
    </row>
    <row r="25" spans="1:35" s="49" customFormat="1" x14ac:dyDescent="0.45"/>
    <row r="26" spans="1:35" s="49" customFormat="1" x14ac:dyDescent="0.45">
      <c r="A26" s="74" t="s">
        <v>374</v>
      </c>
    </row>
    <row r="27" spans="1:35" s="49" customFormat="1" x14ac:dyDescent="0.45">
      <c r="A27" s="55"/>
      <c r="B27" s="56">
        <v>2017</v>
      </c>
      <c r="C27" s="56">
        <v>2018</v>
      </c>
      <c r="D27" s="56">
        <v>2019</v>
      </c>
      <c r="E27" s="56">
        <v>2020</v>
      </c>
      <c r="F27" s="56">
        <v>2021</v>
      </c>
      <c r="G27" s="56">
        <v>2022</v>
      </c>
      <c r="H27" s="56">
        <v>2023</v>
      </c>
      <c r="I27" s="56">
        <v>2024</v>
      </c>
      <c r="J27" s="56">
        <v>2025</v>
      </c>
      <c r="K27" s="56">
        <v>2026</v>
      </c>
      <c r="L27" s="56">
        <v>2027</v>
      </c>
      <c r="M27" s="56">
        <v>2028</v>
      </c>
      <c r="N27" s="56">
        <v>2029</v>
      </c>
      <c r="O27" s="56">
        <v>2030</v>
      </c>
      <c r="P27" s="56">
        <v>2031</v>
      </c>
      <c r="Q27" s="56">
        <v>2032</v>
      </c>
      <c r="R27" s="56">
        <v>2033</v>
      </c>
      <c r="S27" s="56">
        <v>2034</v>
      </c>
      <c r="T27" s="56">
        <v>2035</v>
      </c>
      <c r="U27" s="56">
        <v>2036</v>
      </c>
      <c r="V27" s="56">
        <v>2037</v>
      </c>
      <c r="W27" s="56">
        <v>2038</v>
      </c>
      <c r="X27" s="56">
        <v>2039</v>
      </c>
      <c r="Y27" s="56">
        <v>2040</v>
      </c>
      <c r="Z27" s="56">
        <v>2041</v>
      </c>
      <c r="AA27" s="56">
        <v>2042</v>
      </c>
      <c r="AB27" s="56">
        <v>2043</v>
      </c>
      <c r="AC27" s="56">
        <v>2044</v>
      </c>
      <c r="AD27" s="56">
        <v>2045</v>
      </c>
      <c r="AE27" s="56">
        <v>2046</v>
      </c>
      <c r="AF27" s="56">
        <v>2047</v>
      </c>
      <c r="AG27" s="56">
        <v>2048</v>
      </c>
      <c r="AH27" s="56">
        <v>2049</v>
      </c>
      <c r="AI27" s="56">
        <v>2050</v>
      </c>
    </row>
    <row r="28" spans="1:35" s="49" customFormat="1" x14ac:dyDescent="0.45">
      <c r="A28" s="56" t="s">
        <v>17</v>
      </c>
      <c r="B28" s="76"/>
      <c r="C28" s="75">
        <f>IFERROR((C4-B4)/B4,0)</f>
        <v>-2.3526468496199038E-3</v>
      </c>
      <c r="D28" s="75">
        <f t="shared" ref="D28:AI36" si="0">IFERROR((D4-C4)/C4,0)</f>
        <v>-1.2282529461076876E-3</v>
      </c>
      <c r="E28" s="75">
        <f t="shared" si="0"/>
        <v>2.8164847592505138E-3</v>
      </c>
      <c r="F28" s="75">
        <f t="shared" si="0"/>
        <v>7.348367734807992E-3</v>
      </c>
      <c r="G28" s="75">
        <f t="shared" si="0"/>
        <v>9.0427043308064347E-3</v>
      </c>
      <c r="H28" s="75">
        <f t="shared" si="0"/>
        <v>3.6369500528014229E-3</v>
      </c>
      <c r="I28" s="75">
        <f t="shared" si="0"/>
        <v>6.8017384306594099E-3</v>
      </c>
      <c r="J28" s="75">
        <f t="shared" si="0"/>
        <v>6.7853179770081037E-3</v>
      </c>
      <c r="K28" s="75">
        <f t="shared" si="0"/>
        <v>8.7165639066879436E-3</v>
      </c>
      <c r="L28" s="75">
        <f t="shared" si="0"/>
        <v>7.8740334692750154E-3</v>
      </c>
      <c r="M28" s="75">
        <f t="shared" si="0"/>
        <v>8.8682710261354779E-3</v>
      </c>
      <c r="N28" s="75">
        <f t="shared" si="0"/>
        <v>6.8421993859917353E-3</v>
      </c>
      <c r="O28" s="75">
        <f t="shared" si="0"/>
        <v>5.0104229734789325E-3</v>
      </c>
      <c r="P28" s="75">
        <f t="shared" si="0"/>
        <v>2.8317147700003572E-3</v>
      </c>
      <c r="Q28" s="75">
        <f t="shared" si="0"/>
        <v>8.1727564472643573E-3</v>
      </c>
      <c r="R28" s="75">
        <f t="shared" si="0"/>
        <v>5.7371963389975314E-3</v>
      </c>
      <c r="S28" s="75">
        <f t="shared" si="0"/>
        <v>3.9460467959992074E-3</v>
      </c>
      <c r="T28" s="75">
        <f t="shared" si="0"/>
        <v>5.907953755671316E-3</v>
      </c>
      <c r="U28" s="75">
        <f t="shared" si="0"/>
        <v>7.0607728243907561E-3</v>
      </c>
      <c r="V28" s="75">
        <f t="shared" si="0"/>
        <v>8.395369600277645E-3</v>
      </c>
      <c r="W28" s="75">
        <f t="shared" si="0"/>
        <v>8.4959475039856815E-3</v>
      </c>
      <c r="X28" s="75">
        <f t="shared" si="0"/>
        <v>8.460049108941551E-3</v>
      </c>
      <c r="Y28" s="75">
        <f t="shared" si="0"/>
        <v>9.3064977325261009E-3</v>
      </c>
      <c r="Z28" s="75">
        <f t="shared" si="0"/>
        <v>1.0530755861325219E-2</v>
      </c>
      <c r="AA28" s="75">
        <f t="shared" si="0"/>
        <v>9.5728341533681365E-3</v>
      </c>
      <c r="AB28" s="75">
        <f t="shared" si="0"/>
        <v>8.206398740347556E-3</v>
      </c>
      <c r="AC28" s="75">
        <f t="shared" si="0"/>
        <v>8.5976299484189916E-3</v>
      </c>
      <c r="AD28" s="75">
        <f t="shared" si="0"/>
        <v>8.6535907869902569E-3</v>
      </c>
      <c r="AE28" s="75">
        <f t="shared" si="0"/>
        <v>9.2541084147536885E-3</v>
      </c>
      <c r="AF28" s="75">
        <f t="shared" si="0"/>
        <v>9.148567578457497E-3</v>
      </c>
      <c r="AG28" s="75">
        <f t="shared" si="0"/>
        <v>8.0966850376930181E-3</v>
      </c>
      <c r="AH28" s="75">
        <f t="shared" si="0"/>
        <v>8.7741908205514717E-3</v>
      </c>
      <c r="AI28" s="75">
        <f t="shared" si="0"/>
        <v>8.3551512936116644E-3</v>
      </c>
    </row>
    <row r="29" spans="1:35" s="49" customFormat="1" x14ac:dyDescent="0.45">
      <c r="A29" s="56" t="s">
        <v>18</v>
      </c>
      <c r="B29" s="76"/>
      <c r="C29" s="75">
        <f t="shared" ref="C29:R48" si="1">IFERROR((C5-B5)/B5,0)</f>
        <v>-4.6305848050330223E-2</v>
      </c>
      <c r="D29" s="75">
        <f t="shared" si="1"/>
        <v>-9.7303703221912185E-3</v>
      </c>
      <c r="E29" s="75">
        <f t="shared" si="1"/>
        <v>-1.9341975045000879E-2</v>
      </c>
      <c r="F29" s="75">
        <f t="shared" si="1"/>
        <v>-1.0818357113363626E-2</v>
      </c>
      <c r="G29" s="75">
        <f t="shared" si="1"/>
        <v>-1.8961698114702254E-2</v>
      </c>
      <c r="H29" s="75">
        <f t="shared" si="1"/>
        <v>-2.570132694786792E-2</v>
      </c>
      <c r="I29" s="75">
        <f t="shared" si="1"/>
        <v>-1.8794895599211343E-2</v>
      </c>
      <c r="J29" s="75">
        <f t="shared" si="1"/>
        <v>-1.2033604401774693E-2</v>
      </c>
      <c r="K29" s="75">
        <f t="shared" si="1"/>
        <v>-1.1729501096195584E-2</v>
      </c>
      <c r="L29" s="75">
        <f t="shared" si="1"/>
        <v>-7.896997326404958E-3</v>
      </c>
      <c r="M29" s="75">
        <f t="shared" si="1"/>
        <v>-4.1133341538905042E-3</v>
      </c>
      <c r="N29" s="75">
        <f t="shared" si="1"/>
        <v>-2.5861523006885569E-3</v>
      </c>
      <c r="O29" s="75">
        <f t="shared" si="1"/>
        <v>-1.3083967370977669E-2</v>
      </c>
      <c r="P29" s="75">
        <f t="shared" si="1"/>
        <v>-1.0089809825853524E-2</v>
      </c>
      <c r="Q29" s="75">
        <f t="shared" si="1"/>
        <v>-2.1800528834370777E-2</v>
      </c>
      <c r="R29" s="75">
        <f t="shared" si="1"/>
        <v>-3.274598065077252E-2</v>
      </c>
      <c r="S29" s="75">
        <f t="shared" si="0"/>
        <v>-2.890544641440022E-2</v>
      </c>
      <c r="T29" s="75">
        <f t="shared" si="0"/>
        <v>-2.978525032617442E-2</v>
      </c>
      <c r="U29" s="75">
        <f t="shared" si="0"/>
        <v>-1.8855864341488879E-2</v>
      </c>
      <c r="V29" s="75">
        <f t="shared" si="0"/>
        <v>-2.3950552649865394E-2</v>
      </c>
      <c r="W29" s="75">
        <f t="shared" si="0"/>
        <v>-2.8190148415152997E-2</v>
      </c>
      <c r="X29" s="75">
        <f t="shared" si="0"/>
        <v>-2.5415143756173458E-2</v>
      </c>
      <c r="Y29" s="75">
        <f t="shared" si="0"/>
        <v>-2.9100667616936277E-2</v>
      </c>
      <c r="Z29" s="75">
        <f t="shared" si="0"/>
        <v>-2.9113014267935656E-2</v>
      </c>
      <c r="AA29" s="75">
        <f t="shared" si="0"/>
        <v>-2.9783870608819679E-2</v>
      </c>
      <c r="AB29" s="75">
        <f t="shared" si="0"/>
        <v>-3.7894378652532063E-2</v>
      </c>
      <c r="AC29" s="75">
        <f t="shared" si="0"/>
        <v>-3.7692789060639151E-2</v>
      </c>
      <c r="AD29" s="75">
        <f t="shared" si="0"/>
        <v>-2.7820913195363603E-2</v>
      </c>
      <c r="AE29" s="75">
        <f t="shared" si="0"/>
        <v>-2.8679774320379599E-2</v>
      </c>
      <c r="AF29" s="75">
        <f t="shared" si="0"/>
        <v>-5.1498017997509402E-2</v>
      </c>
      <c r="AG29" s="75">
        <f t="shared" si="0"/>
        <v>-3.9855073155622062E-2</v>
      </c>
      <c r="AH29" s="75">
        <f t="shared" si="0"/>
        <v>-6.4590373417897085E-2</v>
      </c>
      <c r="AI29" s="75">
        <f t="shared" si="0"/>
        <v>-5.6823760149479242E-2</v>
      </c>
    </row>
    <row r="30" spans="1:35" s="49" customFormat="1" x14ac:dyDescent="0.45">
      <c r="A30" s="56" t="s">
        <v>11</v>
      </c>
      <c r="B30" s="76"/>
      <c r="C30" s="75">
        <f t="shared" si="1"/>
        <v>-8.6505615399993987E-3</v>
      </c>
      <c r="D30" s="75">
        <f t="shared" si="0"/>
        <v>-1.5810255764859199E-2</v>
      </c>
      <c r="E30" s="75">
        <f t="shared" si="0"/>
        <v>-7.0603380167841429E-3</v>
      </c>
      <c r="F30" s="75">
        <f t="shared" si="0"/>
        <v>-2.8975108879996875E-3</v>
      </c>
      <c r="G30" s="75">
        <f t="shared" si="0"/>
        <v>-7.8993403394248516E-4</v>
      </c>
      <c r="H30" s="75">
        <f t="shared" si="0"/>
        <v>2.3017817299594875E-3</v>
      </c>
      <c r="I30" s="75">
        <f t="shared" si="0"/>
        <v>-2.4939401396918228E-3</v>
      </c>
      <c r="J30" s="75">
        <f t="shared" si="0"/>
        <v>1.5486769067774018E-3</v>
      </c>
      <c r="K30" s="75">
        <f t="shared" si="0"/>
        <v>6.351471275426273E-3</v>
      </c>
      <c r="L30" s="75">
        <f t="shared" si="0"/>
        <v>1.2904194332217638E-2</v>
      </c>
      <c r="M30" s="75">
        <f t="shared" si="0"/>
        <v>1.8802328913474862E-3</v>
      </c>
      <c r="N30" s="75">
        <f t="shared" si="0"/>
        <v>1.172764053543069E-2</v>
      </c>
      <c r="O30" s="75">
        <f t="shared" si="0"/>
        <v>1.5304595436660377E-2</v>
      </c>
      <c r="P30" s="75">
        <f t="shared" si="0"/>
        <v>8.5291532168775275E-3</v>
      </c>
      <c r="Q30" s="75">
        <f t="shared" si="0"/>
        <v>1.0198125697085008E-3</v>
      </c>
      <c r="R30" s="75">
        <f t="shared" si="0"/>
        <v>1.9885113832595327E-3</v>
      </c>
      <c r="S30" s="75">
        <f t="shared" si="0"/>
        <v>7.7778514397490841E-4</v>
      </c>
      <c r="T30" s="75">
        <f t="shared" si="0"/>
        <v>-1.769712911533262E-3</v>
      </c>
      <c r="U30" s="75">
        <f t="shared" si="0"/>
        <v>9.7068506672562383E-4</v>
      </c>
      <c r="V30" s="75">
        <f t="shared" si="0"/>
        <v>-1.5516919266615533E-3</v>
      </c>
      <c r="W30" s="75">
        <f t="shared" si="0"/>
        <v>-9.7783012578709153E-4</v>
      </c>
      <c r="X30" s="75">
        <f t="shared" si="0"/>
        <v>-1.4903048840042531E-3</v>
      </c>
      <c r="Y30" s="75">
        <f t="shared" si="0"/>
        <v>-8.3594779372992898E-4</v>
      </c>
      <c r="Z30" s="75">
        <f t="shared" si="0"/>
        <v>-6.2576539909875884E-4</v>
      </c>
      <c r="AA30" s="75">
        <f t="shared" si="0"/>
        <v>-8.9278937865910543E-4</v>
      </c>
      <c r="AB30" s="75">
        <f t="shared" si="0"/>
        <v>-3.3210939817651447E-3</v>
      </c>
      <c r="AC30" s="75">
        <f t="shared" si="0"/>
        <v>-2.4258588069300774E-3</v>
      </c>
      <c r="AD30" s="75">
        <f t="shared" si="0"/>
        <v>-2.2118867105751418E-3</v>
      </c>
      <c r="AE30" s="75">
        <f t="shared" si="0"/>
        <v>-2.3604824678349133E-3</v>
      </c>
      <c r="AF30" s="75">
        <f t="shared" si="0"/>
        <v>-5.3666470061962158E-3</v>
      </c>
      <c r="AG30" s="75">
        <f t="shared" si="0"/>
        <v>-2.5780267865631299E-3</v>
      </c>
      <c r="AH30" s="75">
        <f t="shared" si="0"/>
        <v>-3.0599835288976653E-3</v>
      </c>
      <c r="AI30" s="75">
        <f t="shared" si="0"/>
        <v>-5.5865732918369609E-3</v>
      </c>
    </row>
    <row r="31" spans="1:35" s="49" customFormat="1" x14ac:dyDescent="0.45">
      <c r="A31" s="56" t="s">
        <v>19</v>
      </c>
      <c r="B31" s="76"/>
      <c r="C31" s="75">
        <f>IFERROR((C7-B7)/B7,0)</f>
        <v>-3.1593918828712632E-2</v>
      </c>
      <c r="D31" s="75">
        <f t="shared" si="0"/>
        <v>-1.513599393945997E-2</v>
      </c>
      <c r="E31" s="75">
        <f t="shared" si="0"/>
        <v>-1.5580623942581301E-2</v>
      </c>
      <c r="F31" s="75">
        <f>IFERROR((F7-E7)/E7,0)</f>
        <v>-5.9727931833424095E-3</v>
      </c>
      <c r="G31" s="75">
        <f t="shared" si="0"/>
        <v>-4.5502186370205804E-2</v>
      </c>
      <c r="H31" s="75">
        <f t="shared" si="0"/>
        <v>-6.9636338471331105E-2</v>
      </c>
      <c r="I31" s="75">
        <f t="shared" si="0"/>
        <v>-4.0083843280701199E-2</v>
      </c>
      <c r="J31" s="75">
        <f t="shared" si="0"/>
        <v>-1.0988855705985746E-3</v>
      </c>
      <c r="K31" s="75">
        <f t="shared" si="0"/>
        <v>-2.0087680013145177E-3</v>
      </c>
      <c r="L31" s="75">
        <f t="shared" si="0"/>
        <v>2.6235130739180903E-2</v>
      </c>
      <c r="M31" s="75">
        <f t="shared" si="0"/>
        <v>-3.3175323581043979E-3</v>
      </c>
      <c r="N31" s="75">
        <f t="shared" si="0"/>
        <v>-1.6298576059335934E-2</v>
      </c>
      <c r="O31" s="75">
        <f t="shared" si="0"/>
        <v>-2.1444071474472602E-2</v>
      </c>
      <c r="P31" s="75">
        <f t="shared" si="0"/>
        <v>2.4066604823387593E-3</v>
      </c>
      <c r="Q31" s="75">
        <f t="shared" si="0"/>
        <v>-6.2353784524013462E-3</v>
      </c>
      <c r="R31" s="75">
        <f t="shared" si="0"/>
        <v>-6.3017783656316648E-2</v>
      </c>
      <c r="S31" s="75">
        <f t="shared" si="0"/>
        <v>-4.2593265852049068E-2</v>
      </c>
      <c r="T31" s="75">
        <f t="shared" si="0"/>
        <v>-0.11073161260883284</v>
      </c>
      <c r="U31" s="75">
        <f t="shared" si="0"/>
        <v>-1.0239905634871475E-2</v>
      </c>
      <c r="V31" s="75">
        <f t="shared" si="0"/>
        <v>-3.3750445293122246E-2</v>
      </c>
      <c r="W31" s="75">
        <f t="shared" si="0"/>
        <v>-3.0156317028503989E-2</v>
      </c>
      <c r="X31" s="75">
        <f t="shared" si="0"/>
        <v>1.3107290027845641E-2</v>
      </c>
      <c r="Y31" s="75">
        <f t="shared" si="0"/>
        <v>1.2685048253135366E-2</v>
      </c>
      <c r="Z31" s="75">
        <f t="shared" si="0"/>
        <v>-4.7921353758065686E-2</v>
      </c>
      <c r="AA31" s="75">
        <f t="shared" si="0"/>
        <v>1.069499722586661E-2</v>
      </c>
      <c r="AB31" s="75">
        <f t="shared" si="0"/>
        <v>-2.3867265731692511E-2</v>
      </c>
      <c r="AC31" s="75">
        <f t="shared" si="0"/>
        <v>9.8228420189125157E-3</v>
      </c>
      <c r="AD31" s="75">
        <f t="shared" si="0"/>
        <v>5.971415466158142E-2</v>
      </c>
      <c r="AE31" s="75">
        <f t="shared" si="0"/>
        <v>-1.6620583744504113E-4</v>
      </c>
      <c r="AF31" s="75">
        <f t="shared" si="0"/>
        <v>-2.9552974792709914E-2</v>
      </c>
      <c r="AG31" s="75">
        <f t="shared" si="0"/>
        <v>-6.2460879471894007E-2</v>
      </c>
      <c r="AH31" s="75">
        <f t="shared" si="0"/>
        <v>-6.0571709048175222E-2</v>
      </c>
      <c r="AI31" s="75">
        <f t="shared" si="0"/>
        <v>-7.5958074548105672E-3</v>
      </c>
    </row>
    <row r="32" spans="1:35" s="49" customFormat="1" x14ac:dyDescent="0.45">
      <c r="A32" s="56" t="s">
        <v>20</v>
      </c>
      <c r="B32" s="76"/>
      <c r="C32" s="75">
        <f t="shared" si="1"/>
        <v>0</v>
      </c>
      <c r="D32" s="75">
        <f t="shared" si="0"/>
        <v>0</v>
      </c>
      <c r="E32" s="75">
        <f t="shared" si="0"/>
        <v>0</v>
      </c>
      <c r="F32" s="75">
        <f t="shared" si="0"/>
        <v>0</v>
      </c>
      <c r="G32" s="75">
        <f t="shared" si="0"/>
        <v>0</v>
      </c>
      <c r="H32" s="75">
        <f t="shared" si="0"/>
        <v>0</v>
      </c>
      <c r="I32" s="75">
        <f t="shared" si="0"/>
        <v>0</v>
      </c>
      <c r="J32" s="75">
        <f t="shared" si="0"/>
        <v>0</v>
      </c>
      <c r="K32" s="75">
        <f t="shared" si="0"/>
        <v>0</v>
      </c>
      <c r="L32" s="75">
        <f t="shared" si="0"/>
        <v>0</v>
      </c>
      <c r="M32" s="75">
        <f t="shared" si="0"/>
        <v>0</v>
      </c>
      <c r="N32" s="75">
        <f t="shared" si="0"/>
        <v>0</v>
      </c>
      <c r="O32" s="75">
        <f t="shared" si="0"/>
        <v>0</v>
      </c>
      <c r="P32" s="75">
        <f t="shared" si="0"/>
        <v>0</v>
      </c>
      <c r="Q32" s="75">
        <f t="shared" si="0"/>
        <v>0</v>
      </c>
      <c r="R32" s="75">
        <f t="shared" si="0"/>
        <v>0</v>
      </c>
      <c r="S32" s="75">
        <f t="shared" si="0"/>
        <v>0</v>
      </c>
      <c r="T32" s="75">
        <f t="shared" si="0"/>
        <v>0</v>
      </c>
      <c r="U32" s="75">
        <f t="shared" si="0"/>
        <v>0</v>
      </c>
      <c r="V32" s="75">
        <f t="shared" si="0"/>
        <v>0</v>
      </c>
      <c r="W32" s="75">
        <f t="shared" si="0"/>
        <v>0</v>
      </c>
      <c r="X32" s="75">
        <f t="shared" si="0"/>
        <v>0</v>
      </c>
      <c r="Y32" s="75">
        <f t="shared" si="0"/>
        <v>0</v>
      </c>
      <c r="Z32" s="75">
        <f t="shared" si="0"/>
        <v>0</v>
      </c>
      <c r="AA32" s="75">
        <f t="shared" si="0"/>
        <v>0</v>
      </c>
      <c r="AB32" s="75">
        <f t="shared" si="0"/>
        <v>0</v>
      </c>
      <c r="AC32" s="75">
        <f t="shared" si="0"/>
        <v>0</v>
      </c>
      <c r="AD32" s="75">
        <f t="shared" si="0"/>
        <v>0</v>
      </c>
      <c r="AE32" s="75">
        <f t="shared" si="0"/>
        <v>0</v>
      </c>
      <c r="AF32" s="75">
        <f t="shared" si="0"/>
        <v>0</v>
      </c>
      <c r="AG32" s="75">
        <f t="shared" si="0"/>
        <v>0</v>
      </c>
      <c r="AH32" s="75">
        <f t="shared" si="0"/>
        <v>0</v>
      </c>
      <c r="AI32" s="75">
        <f t="shared" si="0"/>
        <v>0</v>
      </c>
    </row>
    <row r="33" spans="1:35" s="49" customFormat="1" x14ac:dyDescent="0.45">
      <c r="A33" s="56" t="s">
        <v>21</v>
      </c>
      <c r="B33" s="76"/>
      <c r="C33" s="75">
        <f t="shared" si="1"/>
        <v>0</v>
      </c>
      <c r="D33" s="75">
        <f t="shared" si="0"/>
        <v>0</v>
      </c>
      <c r="E33" s="75">
        <f t="shared" si="0"/>
        <v>0</v>
      </c>
      <c r="F33" s="75">
        <f t="shared" si="0"/>
        <v>0</v>
      </c>
      <c r="G33" s="75">
        <f t="shared" si="0"/>
        <v>0</v>
      </c>
      <c r="H33" s="75">
        <f t="shared" si="0"/>
        <v>0</v>
      </c>
      <c r="I33" s="75">
        <f t="shared" si="0"/>
        <v>0</v>
      </c>
      <c r="J33" s="75">
        <f t="shared" si="0"/>
        <v>0</v>
      </c>
      <c r="K33" s="75">
        <f t="shared" si="0"/>
        <v>0</v>
      </c>
      <c r="L33" s="75">
        <f t="shared" si="0"/>
        <v>0</v>
      </c>
      <c r="M33" s="75">
        <f t="shared" si="0"/>
        <v>0</v>
      </c>
      <c r="N33" s="75">
        <f t="shared" si="0"/>
        <v>0</v>
      </c>
      <c r="O33" s="75">
        <f t="shared" si="0"/>
        <v>0</v>
      </c>
      <c r="P33" s="75">
        <f t="shared" si="0"/>
        <v>0</v>
      </c>
      <c r="Q33" s="75">
        <f t="shared" si="0"/>
        <v>0</v>
      </c>
      <c r="R33" s="75">
        <f t="shared" si="0"/>
        <v>0</v>
      </c>
      <c r="S33" s="75">
        <f t="shared" si="0"/>
        <v>0</v>
      </c>
      <c r="T33" s="75">
        <f t="shared" si="0"/>
        <v>0</v>
      </c>
      <c r="U33" s="75">
        <f t="shared" si="0"/>
        <v>0</v>
      </c>
      <c r="V33" s="75">
        <f t="shared" si="0"/>
        <v>0</v>
      </c>
      <c r="W33" s="75">
        <f t="shared" si="0"/>
        <v>0</v>
      </c>
      <c r="X33" s="75">
        <f t="shared" si="0"/>
        <v>0</v>
      </c>
      <c r="Y33" s="75">
        <f t="shared" si="0"/>
        <v>0</v>
      </c>
      <c r="Z33" s="75">
        <f t="shared" si="0"/>
        <v>0</v>
      </c>
      <c r="AA33" s="75">
        <f t="shared" si="0"/>
        <v>0</v>
      </c>
      <c r="AB33" s="75">
        <f t="shared" si="0"/>
        <v>0</v>
      </c>
      <c r="AC33" s="75">
        <f t="shared" si="0"/>
        <v>0</v>
      </c>
      <c r="AD33" s="75">
        <f t="shared" si="0"/>
        <v>0</v>
      </c>
      <c r="AE33" s="75">
        <f t="shared" si="0"/>
        <v>0</v>
      </c>
      <c r="AF33" s="75">
        <f t="shared" si="0"/>
        <v>0</v>
      </c>
      <c r="AG33" s="75">
        <f t="shared" si="0"/>
        <v>0</v>
      </c>
      <c r="AH33" s="75">
        <f t="shared" si="0"/>
        <v>0</v>
      </c>
      <c r="AI33" s="75">
        <f t="shared" si="0"/>
        <v>0</v>
      </c>
    </row>
    <row r="34" spans="1:35" s="49" customFormat="1" x14ac:dyDescent="0.45">
      <c r="A34" s="56" t="s">
        <v>22</v>
      </c>
      <c r="B34" s="76"/>
      <c r="C34" s="75">
        <f t="shared" si="1"/>
        <v>0</v>
      </c>
      <c r="D34" s="75">
        <f t="shared" si="0"/>
        <v>0</v>
      </c>
      <c r="E34" s="75">
        <f t="shared" si="0"/>
        <v>0</v>
      </c>
      <c r="F34" s="75">
        <f t="shared" si="0"/>
        <v>0</v>
      </c>
      <c r="G34" s="75">
        <f t="shared" si="0"/>
        <v>0</v>
      </c>
      <c r="H34" s="75">
        <f t="shared" si="0"/>
        <v>0</v>
      </c>
      <c r="I34" s="75">
        <f t="shared" si="0"/>
        <v>0</v>
      </c>
      <c r="J34" s="75">
        <f t="shared" si="0"/>
        <v>0</v>
      </c>
      <c r="K34" s="75">
        <f t="shared" si="0"/>
        <v>0</v>
      </c>
      <c r="L34" s="75">
        <f t="shared" si="0"/>
        <v>0</v>
      </c>
      <c r="M34" s="75">
        <f t="shared" si="0"/>
        <v>0</v>
      </c>
      <c r="N34" s="75">
        <f t="shared" si="0"/>
        <v>0</v>
      </c>
      <c r="O34" s="75">
        <f t="shared" si="0"/>
        <v>0</v>
      </c>
      <c r="P34" s="75">
        <f t="shared" si="0"/>
        <v>0</v>
      </c>
      <c r="Q34" s="75">
        <f t="shared" si="0"/>
        <v>0</v>
      </c>
      <c r="R34" s="75">
        <f t="shared" si="0"/>
        <v>0</v>
      </c>
      <c r="S34" s="75">
        <f t="shared" si="0"/>
        <v>0</v>
      </c>
      <c r="T34" s="75">
        <f t="shared" si="0"/>
        <v>0</v>
      </c>
      <c r="U34" s="75">
        <f t="shared" si="0"/>
        <v>0</v>
      </c>
      <c r="V34" s="75">
        <f t="shared" si="0"/>
        <v>0</v>
      </c>
      <c r="W34" s="75">
        <f t="shared" si="0"/>
        <v>0</v>
      </c>
      <c r="X34" s="75">
        <f t="shared" si="0"/>
        <v>0</v>
      </c>
      <c r="Y34" s="75">
        <f t="shared" si="0"/>
        <v>0</v>
      </c>
      <c r="Z34" s="75">
        <f t="shared" si="0"/>
        <v>0</v>
      </c>
      <c r="AA34" s="75">
        <f t="shared" si="0"/>
        <v>0</v>
      </c>
      <c r="AB34" s="75">
        <f t="shared" si="0"/>
        <v>0</v>
      </c>
      <c r="AC34" s="75">
        <f t="shared" si="0"/>
        <v>0</v>
      </c>
      <c r="AD34" s="75">
        <f t="shared" si="0"/>
        <v>0</v>
      </c>
      <c r="AE34" s="75">
        <f t="shared" si="0"/>
        <v>0</v>
      </c>
      <c r="AF34" s="75">
        <f t="shared" si="0"/>
        <v>0</v>
      </c>
      <c r="AG34" s="75">
        <f t="shared" si="0"/>
        <v>0</v>
      </c>
      <c r="AH34" s="75">
        <f t="shared" si="0"/>
        <v>0</v>
      </c>
      <c r="AI34" s="75">
        <f t="shared" si="0"/>
        <v>0</v>
      </c>
    </row>
    <row r="35" spans="1:35" s="49" customFormat="1" x14ac:dyDescent="0.45">
      <c r="A35" s="56" t="s">
        <v>12</v>
      </c>
      <c r="B35" s="76"/>
      <c r="C35" s="75">
        <f t="shared" si="1"/>
        <v>6.377816112478946E-3</v>
      </c>
      <c r="D35" s="75">
        <f t="shared" si="0"/>
        <v>6.0677415566709535E-4</v>
      </c>
      <c r="E35" s="75">
        <f t="shared" si="0"/>
        <v>1.0940580813286258E-2</v>
      </c>
      <c r="F35" s="75">
        <f t="shared" si="0"/>
        <v>8.0181350357846383E-3</v>
      </c>
      <c r="G35" s="75">
        <f t="shared" si="0"/>
        <v>4.186119411759005E-4</v>
      </c>
      <c r="H35" s="75">
        <f t="shared" si="0"/>
        <v>-1.9549740837117951E-2</v>
      </c>
      <c r="I35" s="75">
        <f t="shared" si="0"/>
        <v>9.9644018885623742E-3</v>
      </c>
      <c r="J35" s="75">
        <f t="shared" si="0"/>
        <v>6.7828518962380242E-3</v>
      </c>
      <c r="K35" s="75">
        <f t="shared" si="0"/>
        <v>4.5609942744976725E-3</v>
      </c>
      <c r="L35" s="75">
        <f t="shared" si="0"/>
        <v>-5.3185075430321521E-4</v>
      </c>
      <c r="M35" s="75">
        <f t="shared" si="0"/>
        <v>1.1599960975800603E-2</v>
      </c>
      <c r="N35" s="75">
        <f t="shared" si="0"/>
        <v>3.8644339732826728E-3</v>
      </c>
      <c r="O35" s="75">
        <f t="shared" si="0"/>
        <v>-2.4240816474250398E-4</v>
      </c>
      <c r="P35" s="75">
        <f t="shared" si="0"/>
        <v>1.4471876510406698E-2</v>
      </c>
      <c r="Q35" s="75">
        <f t="shared" si="0"/>
        <v>1.0009400497684305E-2</v>
      </c>
      <c r="R35" s="75">
        <f t="shared" si="0"/>
        <v>1.2639925528031382E-2</v>
      </c>
      <c r="S35" s="75">
        <f t="shared" si="0"/>
        <v>1.1748201846388829E-2</v>
      </c>
      <c r="T35" s="75">
        <f t="shared" si="0"/>
        <v>9.9752446977758296E-3</v>
      </c>
      <c r="U35" s="75">
        <f t="shared" si="0"/>
        <v>6.6642175555413187E-3</v>
      </c>
      <c r="V35" s="75">
        <f t="shared" si="0"/>
        <v>9.8247292277220139E-3</v>
      </c>
      <c r="W35" s="75">
        <f t="shared" si="0"/>
        <v>8.0984389114033863E-3</v>
      </c>
      <c r="X35" s="75">
        <f t="shared" si="0"/>
        <v>7.8715723166015317E-3</v>
      </c>
      <c r="Y35" s="75">
        <f t="shared" si="0"/>
        <v>9.6478659428226102E-3</v>
      </c>
      <c r="Z35" s="75">
        <f t="shared" si="0"/>
        <v>1.1112269396778288E-2</v>
      </c>
      <c r="AA35" s="75">
        <f t="shared" si="0"/>
        <v>9.8090279270425917E-3</v>
      </c>
      <c r="AB35" s="75">
        <f t="shared" si="0"/>
        <v>1.0938449971348123E-2</v>
      </c>
      <c r="AC35" s="75">
        <f t="shared" si="0"/>
        <v>1.0557204035173311E-2</v>
      </c>
      <c r="AD35" s="75">
        <f t="shared" si="0"/>
        <v>9.4970712594958494E-3</v>
      </c>
      <c r="AE35" s="75">
        <f t="shared" si="0"/>
        <v>1.0468559616594274E-2</v>
      </c>
      <c r="AF35" s="75">
        <f t="shared" si="0"/>
        <v>1.702332728969452E-2</v>
      </c>
      <c r="AG35" s="75">
        <f t="shared" si="0"/>
        <v>1.3399592667770258E-2</v>
      </c>
      <c r="AH35" s="75">
        <f t="shared" si="0"/>
        <v>2.0049674720428262E-2</v>
      </c>
      <c r="AI35" s="75">
        <f t="shared" si="0"/>
        <v>2.0793874358015624E-2</v>
      </c>
    </row>
    <row r="36" spans="1:35" s="49" customFormat="1" x14ac:dyDescent="0.45">
      <c r="A36" s="56" t="s">
        <v>13</v>
      </c>
      <c r="B36" s="76"/>
      <c r="C36" s="75">
        <f t="shared" si="1"/>
        <v>-1.8013116409447531E-2</v>
      </c>
      <c r="D36" s="75">
        <f t="shared" si="0"/>
        <v>-1.9398249454532997E-2</v>
      </c>
      <c r="E36" s="75">
        <f t="shared" si="0"/>
        <v>-2.0878039674021513E-2</v>
      </c>
      <c r="F36" s="75">
        <f t="shared" si="0"/>
        <v>-2.3054120525649653E-2</v>
      </c>
      <c r="G36" s="75">
        <f t="shared" si="0"/>
        <v>-2.1676816371935768E-2</v>
      </c>
      <c r="H36" s="75">
        <f t="shared" si="0"/>
        <v>-2.169896899633076E-2</v>
      </c>
      <c r="I36" s="75">
        <f t="shared" si="0"/>
        <v>-1.9026547932332345E-2</v>
      </c>
      <c r="J36" s="75">
        <f t="shared" si="0"/>
        <v>-1.5471452730687982E-2</v>
      </c>
      <c r="K36" s="75">
        <f t="shared" si="0"/>
        <v>-1.1169690551073645E-2</v>
      </c>
      <c r="L36" s="75">
        <f t="shared" si="0"/>
        <v>-8.2341899324035774E-3</v>
      </c>
      <c r="M36" s="75">
        <f t="shared" si="0"/>
        <v>-4.6324705568843551E-3</v>
      </c>
      <c r="N36" s="75">
        <f t="shared" si="0"/>
        <v>-3.1012001810088886E-3</v>
      </c>
      <c r="O36" s="75">
        <f t="shared" si="0"/>
        <v>-2.4708819431462112E-3</v>
      </c>
      <c r="P36" s="75">
        <f t="shared" si="0"/>
        <v>-2.2050569946244435E-3</v>
      </c>
      <c r="Q36" s="75">
        <f t="shared" si="0"/>
        <v>-3.0378716799593897E-3</v>
      </c>
      <c r="R36" s="75">
        <f t="shared" ref="D36:AI44" si="2">IFERROR((R12-Q12)/Q12,0)</f>
        <v>-4.1549592159016522E-3</v>
      </c>
      <c r="S36" s="75">
        <f t="shared" si="2"/>
        <v>-5.2440922600977694E-3</v>
      </c>
      <c r="T36" s="75">
        <f t="shared" si="2"/>
        <v>-6.3723086382072164E-3</v>
      </c>
      <c r="U36" s="75">
        <f t="shared" si="2"/>
        <v>-7.437007146194009E-3</v>
      </c>
      <c r="V36" s="75">
        <f t="shared" si="2"/>
        <v>-8.3441836026493695E-3</v>
      </c>
      <c r="W36" s="75">
        <f t="shared" si="2"/>
        <v>-9.1638026728479861E-3</v>
      </c>
      <c r="X36" s="75">
        <f t="shared" si="2"/>
        <v>-9.8317453915981092E-3</v>
      </c>
      <c r="Y36" s="75">
        <f t="shared" si="2"/>
        <v>-1.0258976403740985E-2</v>
      </c>
      <c r="Z36" s="75">
        <f t="shared" si="2"/>
        <v>-1.0142918425806139E-2</v>
      </c>
      <c r="AA36" s="75">
        <f t="shared" si="2"/>
        <v>-1.041406744292488E-2</v>
      </c>
      <c r="AB36" s="75">
        <f t="shared" si="2"/>
        <v>-1.0370965458594875E-2</v>
      </c>
      <c r="AC36" s="75">
        <f t="shared" si="2"/>
        <v>-1.0473209211699445E-2</v>
      </c>
      <c r="AD36" s="75">
        <f t="shared" si="2"/>
        <v>-9.8098277744919568E-3</v>
      </c>
      <c r="AE36" s="75">
        <f t="shared" si="2"/>
        <v>-9.3741291056123593E-3</v>
      </c>
      <c r="AF36" s="75">
        <f t="shared" si="2"/>
        <v>-8.8736944449866271E-3</v>
      </c>
      <c r="AG36" s="75">
        <f t="shared" si="2"/>
        <v>-8.3140721334253338E-3</v>
      </c>
      <c r="AH36" s="75">
        <f t="shared" si="2"/>
        <v>-7.3937089547975983E-3</v>
      </c>
      <c r="AI36" s="75">
        <f t="shared" si="2"/>
        <v>-6.5348801104825023E-3</v>
      </c>
    </row>
    <row r="37" spans="1:35" s="49" customFormat="1" x14ac:dyDescent="0.45">
      <c r="A37" s="56" t="s">
        <v>23</v>
      </c>
      <c r="B37" s="76"/>
      <c r="C37" s="75">
        <f t="shared" si="1"/>
        <v>5.4108909874694307E-3</v>
      </c>
      <c r="D37" s="75">
        <f t="shared" si="2"/>
        <v>-1.3712481635827288E-3</v>
      </c>
      <c r="E37" s="75">
        <f t="shared" si="2"/>
        <v>-6.5195692871050943E-3</v>
      </c>
      <c r="F37" s="75">
        <f t="shared" si="2"/>
        <v>-9.5559435199772339E-3</v>
      </c>
      <c r="G37" s="75">
        <f t="shared" si="2"/>
        <v>-1.0573464157231883E-2</v>
      </c>
      <c r="H37" s="75">
        <f t="shared" si="2"/>
        <v>-9.009746715796069E-3</v>
      </c>
      <c r="I37" s="75">
        <f t="shared" si="2"/>
        <v>-1.6965821549507609E-2</v>
      </c>
      <c r="J37" s="75">
        <f t="shared" si="2"/>
        <v>-1.5308343546789017E-2</v>
      </c>
      <c r="K37" s="75">
        <f t="shared" si="2"/>
        <v>-1.1779903049852871E-2</v>
      </c>
      <c r="L37" s="75">
        <f t="shared" si="2"/>
        <v>-1.4474440221990511E-2</v>
      </c>
      <c r="M37" s="75">
        <f t="shared" si="2"/>
        <v>-1.0806629580265141E-2</v>
      </c>
      <c r="N37" s="75">
        <f t="shared" si="2"/>
        <v>-1.1780715055327037E-2</v>
      </c>
      <c r="O37" s="75">
        <f t="shared" si="2"/>
        <v>-1.3776515664726595E-2</v>
      </c>
      <c r="P37" s="75">
        <f t="shared" si="2"/>
        <v>-9.1980021090918174E-3</v>
      </c>
      <c r="Q37" s="75">
        <f t="shared" si="2"/>
        <v>-9.6165469708499058E-3</v>
      </c>
      <c r="R37" s="75">
        <f t="shared" si="2"/>
        <v>-1.2400930642585607E-2</v>
      </c>
      <c r="S37" s="75">
        <f t="shared" si="2"/>
        <v>-1.2682180765038818E-2</v>
      </c>
      <c r="T37" s="75">
        <f t="shared" si="2"/>
        <v>-1.3629404637200191E-2</v>
      </c>
      <c r="U37" s="75">
        <f t="shared" si="2"/>
        <v>-1.2317585627918024E-2</v>
      </c>
      <c r="V37" s="75">
        <f t="shared" si="2"/>
        <v>-1.3739048375421866E-2</v>
      </c>
      <c r="W37" s="75">
        <f t="shared" si="2"/>
        <v>-1.4552433041742977E-2</v>
      </c>
      <c r="X37" s="75">
        <f t="shared" si="2"/>
        <v>-1.5286743108439691E-2</v>
      </c>
      <c r="Y37" s="75">
        <f t="shared" si="2"/>
        <v>-1.5948546897852287E-2</v>
      </c>
      <c r="Z37" s="75">
        <f t="shared" si="2"/>
        <v>-1.5994483454753846E-2</v>
      </c>
      <c r="AA37" s="75">
        <f t="shared" si="2"/>
        <v>-1.5914074906232676E-2</v>
      </c>
      <c r="AB37" s="75">
        <f t="shared" si="2"/>
        <v>-1.705494923550064E-2</v>
      </c>
      <c r="AC37" s="75">
        <f t="shared" si="2"/>
        <v>-1.7182517903367719E-2</v>
      </c>
      <c r="AD37" s="75">
        <f t="shared" si="2"/>
        <v>-1.7023358952743733E-2</v>
      </c>
      <c r="AE37" s="75">
        <f t="shared" si="2"/>
        <v>-1.662983733812573E-2</v>
      </c>
      <c r="AF37" s="75">
        <f t="shared" si="2"/>
        <v>-1.7086373990979106E-2</v>
      </c>
      <c r="AG37" s="75">
        <f t="shared" si="2"/>
        <v>-1.7016944106123699E-2</v>
      </c>
      <c r="AH37" s="75">
        <f t="shared" si="2"/>
        <v>-1.7633454477087682E-2</v>
      </c>
      <c r="AI37" s="75">
        <f t="shared" si="2"/>
        <v>-1.8049153451616711E-2</v>
      </c>
    </row>
    <row r="38" spans="1:35" s="49" customFormat="1" x14ac:dyDescent="0.45">
      <c r="A38" s="56" t="s">
        <v>24</v>
      </c>
      <c r="B38" s="76"/>
      <c r="C38" s="75">
        <f t="shared" si="1"/>
        <v>-5.5173293862515738E-3</v>
      </c>
      <c r="D38" s="75">
        <f t="shared" si="2"/>
        <v>-5.530293002175354E-3</v>
      </c>
      <c r="E38" s="75">
        <f t="shared" si="2"/>
        <v>-5.0389888999894964E-3</v>
      </c>
      <c r="F38" s="75">
        <f t="shared" si="2"/>
        <v>-6.118327839348005E-3</v>
      </c>
      <c r="G38" s="75">
        <f t="shared" si="2"/>
        <v>-4.5072366982157035E-3</v>
      </c>
      <c r="H38" s="75">
        <f t="shared" si="2"/>
        <v>-3.8185984862432764E-3</v>
      </c>
      <c r="I38" s="75">
        <f t="shared" si="2"/>
        <v>3.6131890661448191E-4</v>
      </c>
      <c r="J38" s="75">
        <f t="shared" si="2"/>
        <v>4.7092200103517352E-3</v>
      </c>
      <c r="K38" s="75">
        <f t="shared" si="2"/>
        <v>9.4390733538090906E-3</v>
      </c>
      <c r="L38" s="75">
        <f t="shared" si="2"/>
        <v>1.3021606677713878E-2</v>
      </c>
      <c r="M38" s="75">
        <f t="shared" si="2"/>
        <v>1.7065297104692775E-2</v>
      </c>
      <c r="N38" s="75">
        <f t="shared" si="2"/>
        <v>1.9460085044310262E-2</v>
      </c>
      <c r="O38" s="75">
        <f t="shared" si="2"/>
        <v>2.1189621956310592E-2</v>
      </c>
      <c r="P38" s="75">
        <f t="shared" si="2"/>
        <v>1.420894150827806E-2</v>
      </c>
      <c r="Q38" s="75">
        <f t="shared" si="2"/>
        <v>1.4070461369776858E-2</v>
      </c>
      <c r="R38" s="75">
        <f t="shared" si="2"/>
        <v>1.3749096353512773E-2</v>
      </c>
      <c r="S38" s="75">
        <f t="shared" si="2"/>
        <v>1.3404524123878676E-2</v>
      </c>
      <c r="T38" s="75">
        <f t="shared" si="2"/>
        <v>1.3289478625815457E-2</v>
      </c>
      <c r="U38" s="75">
        <f t="shared" si="2"/>
        <v>1.3200890599524537E-2</v>
      </c>
      <c r="V38" s="75">
        <f t="shared" si="2"/>
        <v>1.3426269754776664E-2</v>
      </c>
      <c r="W38" s="75">
        <f t="shared" si="2"/>
        <v>1.3776254007040568E-2</v>
      </c>
      <c r="X38" s="75">
        <f t="shared" si="2"/>
        <v>1.4245136628280015E-2</v>
      </c>
      <c r="Y38" s="75">
        <f t="shared" si="2"/>
        <v>1.5030882414623381E-2</v>
      </c>
      <c r="Z38" s="75">
        <f t="shared" si="2"/>
        <v>1.6181829121153683E-2</v>
      </c>
      <c r="AA38" s="75">
        <f t="shared" si="2"/>
        <v>1.6824161178670138E-2</v>
      </c>
      <c r="AB38" s="75">
        <f t="shared" si="2"/>
        <v>1.7715797318703683E-2</v>
      </c>
      <c r="AC38" s="75">
        <f t="shared" si="2"/>
        <v>1.8341270700507045E-2</v>
      </c>
      <c r="AD38" s="75">
        <f t="shared" si="2"/>
        <v>1.96241728993122E-2</v>
      </c>
      <c r="AE38" s="75">
        <f t="shared" si="2"/>
        <v>2.0381895010075451E-2</v>
      </c>
      <c r="AF38" s="75">
        <f t="shared" si="2"/>
        <v>2.1073687864285335E-2</v>
      </c>
      <c r="AG38" s="75">
        <f t="shared" si="2"/>
        <v>2.1744403738519512E-2</v>
      </c>
      <c r="AH38" s="75">
        <f t="shared" si="2"/>
        <v>2.2642034422764495E-2</v>
      </c>
      <c r="AI38" s="75">
        <f t="shared" si="2"/>
        <v>2.3406920847058216E-2</v>
      </c>
    </row>
    <row r="39" spans="1:35" s="49" customFormat="1" x14ac:dyDescent="0.45">
      <c r="A39" s="56" t="s">
        <v>25</v>
      </c>
      <c r="B39" s="76"/>
      <c r="C39" s="75">
        <f t="shared" si="1"/>
        <v>3.381339683446339E-2</v>
      </c>
      <c r="D39" s="75">
        <f t="shared" si="2"/>
        <v>3.1858163783084717E-2</v>
      </c>
      <c r="E39" s="75">
        <f t="shared" si="2"/>
        <v>2.517571966297745E-2</v>
      </c>
      <c r="F39" s="75">
        <f t="shared" si="2"/>
        <v>1.0931259927302758E-2</v>
      </c>
      <c r="G39" s="75">
        <f t="shared" si="2"/>
        <v>8.6922090157512226E-3</v>
      </c>
      <c r="H39" s="75">
        <f t="shared" si="2"/>
        <v>-3.4203400987220062E-4</v>
      </c>
      <c r="I39" s="75">
        <f t="shared" si="2"/>
        <v>-3.5200565980177626E-3</v>
      </c>
      <c r="J39" s="75">
        <f t="shared" si="2"/>
        <v>-2.9308066339352205E-3</v>
      </c>
      <c r="K39" s="75">
        <f t="shared" si="2"/>
        <v>-1.1309981783619914E-3</v>
      </c>
      <c r="L39" s="75">
        <f t="shared" si="2"/>
        <v>-1.1379951960582742E-3</v>
      </c>
      <c r="M39" s="75">
        <f t="shared" si="2"/>
        <v>8.1039749683180196E-4</v>
      </c>
      <c r="N39" s="75">
        <f t="shared" si="2"/>
        <v>1.7052105229830481E-3</v>
      </c>
      <c r="O39" s="75">
        <f t="shared" si="2"/>
        <v>1.6050802460970477E-3</v>
      </c>
      <c r="P39" s="75">
        <f t="shared" si="2"/>
        <v>-1.0282693314553266E-3</v>
      </c>
      <c r="Q39" s="75">
        <f t="shared" si="2"/>
        <v>-1.3444226634194921E-3</v>
      </c>
      <c r="R39" s="75">
        <f t="shared" si="2"/>
        <v>-2.8479977752761073E-3</v>
      </c>
      <c r="S39" s="75">
        <f t="shared" si="2"/>
        <v>-3.4065643925719211E-3</v>
      </c>
      <c r="T39" s="75">
        <f t="shared" si="2"/>
        <v>-4.2974192537503699E-3</v>
      </c>
      <c r="U39" s="75">
        <f t="shared" si="2"/>
        <v>-4.8929385817783194E-3</v>
      </c>
      <c r="V39" s="75">
        <f t="shared" si="2"/>
        <v>-5.9408639713705849E-3</v>
      </c>
      <c r="W39" s="75">
        <f t="shared" si="2"/>
        <v>-6.8294507230582694E-3</v>
      </c>
      <c r="X39" s="75">
        <f t="shared" si="2"/>
        <v>-7.7057610837356766E-3</v>
      </c>
      <c r="Y39" s="75">
        <f t="shared" si="2"/>
        <v>-8.3383856605275253E-3</v>
      </c>
      <c r="Z39" s="75">
        <f t="shared" si="2"/>
        <v>-8.4005197208275595E-3</v>
      </c>
      <c r="AA39" s="75">
        <f t="shared" si="2"/>
        <v>-8.7261318417251824E-3</v>
      </c>
      <c r="AB39" s="75">
        <f t="shared" si="2"/>
        <v>-9.1832250597884777E-3</v>
      </c>
      <c r="AC39" s="75">
        <f t="shared" si="2"/>
        <v>-9.386494792188782E-3</v>
      </c>
      <c r="AD39" s="75">
        <f t="shared" si="2"/>
        <v>-9.4974241792997443E-3</v>
      </c>
      <c r="AE39" s="75">
        <f t="shared" si="2"/>
        <v>-9.5312210488774189E-3</v>
      </c>
      <c r="AF39" s="75">
        <f t="shared" si="2"/>
        <v>-9.7935990030135981E-3</v>
      </c>
      <c r="AG39" s="75">
        <f t="shared" si="2"/>
        <v>-1.0144067590403278E-2</v>
      </c>
      <c r="AH39" s="75">
        <f t="shared" si="2"/>
        <v>-1.0527510919003608E-2</v>
      </c>
      <c r="AI39" s="75">
        <f t="shared" si="2"/>
        <v>-1.073431159173437E-2</v>
      </c>
    </row>
    <row r="40" spans="1:35" s="49" customFormat="1" x14ac:dyDescent="0.45">
      <c r="A40" s="56" t="s">
        <v>14</v>
      </c>
      <c r="B40" s="76"/>
      <c r="C40" s="75">
        <f t="shared" si="1"/>
        <v>3.1917398719273363E-2</v>
      </c>
      <c r="D40" s="75">
        <f t="shared" si="2"/>
        <v>2.5508044456985603E-2</v>
      </c>
      <c r="E40" s="75">
        <f t="shared" si="2"/>
        <v>1.8735305961798308E-2</v>
      </c>
      <c r="F40" s="75">
        <f t="shared" si="2"/>
        <v>2.0534914728383685E-2</v>
      </c>
      <c r="G40" s="75">
        <f t="shared" si="2"/>
        <v>1.6339886852748096E-2</v>
      </c>
      <c r="H40" s="75">
        <f t="shared" si="2"/>
        <v>1.2669722482318449E-2</v>
      </c>
      <c r="I40" s="75">
        <f t="shared" si="2"/>
        <v>8.063794006839542E-3</v>
      </c>
      <c r="J40" s="75">
        <f t="shared" si="2"/>
        <v>1.0744727898705468E-2</v>
      </c>
      <c r="K40" s="75">
        <f t="shared" si="2"/>
        <v>1.2283069401223303E-2</v>
      </c>
      <c r="L40" s="75">
        <f t="shared" si="2"/>
        <v>1.3105186272809936E-2</v>
      </c>
      <c r="M40" s="75">
        <f t="shared" si="2"/>
        <v>1.2917663258612617E-2</v>
      </c>
      <c r="N40" s="75">
        <f t="shared" si="2"/>
        <v>1.1205001357562848E-2</v>
      </c>
      <c r="O40" s="75">
        <f t="shared" si="2"/>
        <v>9.9290057640460342E-3</v>
      </c>
      <c r="P40" s="75">
        <f t="shared" si="2"/>
        <v>1.1749769257970511E-2</v>
      </c>
      <c r="Q40" s="75">
        <f t="shared" si="2"/>
        <v>7.9327720539952972E-3</v>
      </c>
      <c r="R40" s="75">
        <f t="shared" si="2"/>
        <v>6.7998751737448973E-3</v>
      </c>
      <c r="S40" s="75">
        <f t="shared" si="2"/>
        <v>5.6636156759323295E-3</v>
      </c>
      <c r="T40" s="75">
        <f t="shared" si="2"/>
        <v>4.3531059750226324E-3</v>
      </c>
      <c r="U40" s="75">
        <f t="shared" si="2"/>
        <v>6.4368747129851323E-3</v>
      </c>
      <c r="V40" s="75">
        <f t="shared" si="2"/>
        <v>4.5313520401662243E-3</v>
      </c>
      <c r="W40" s="75">
        <f t="shared" si="2"/>
        <v>6.2545870673439505E-3</v>
      </c>
      <c r="X40" s="75">
        <f t="shared" si="2"/>
        <v>3.8882509414050566E-3</v>
      </c>
      <c r="Y40" s="75">
        <f t="shared" si="2"/>
        <v>4.1032582484701874E-3</v>
      </c>
      <c r="Z40" s="75">
        <f t="shared" si="2"/>
        <v>4.8584087751612406E-3</v>
      </c>
      <c r="AA40" s="75">
        <f t="shared" si="2"/>
        <v>4.0185864721495402E-3</v>
      </c>
      <c r="AB40" s="75">
        <f t="shared" si="2"/>
        <v>2.092584903180557E-3</v>
      </c>
      <c r="AC40" s="75">
        <f t="shared" si="2"/>
        <v>4.6522170370486715E-4</v>
      </c>
      <c r="AD40" s="75">
        <f t="shared" si="2"/>
        <v>3.2029496369158157E-3</v>
      </c>
      <c r="AE40" s="75">
        <f t="shared" si="2"/>
        <v>1.5847087241334142E-3</v>
      </c>
      <c r="AF40" s="75">
        <f t="shared" si="2"/>
        <v>-3.5650076955890371E-3</v>
      </c>
      <c r="AG40" s="75">
        <f t="shared" si="2"/>
        <v>-1.3262510317331431E-3</v>
      </c>
      <c r="AH40" s="75">
        <f t="shared" si="2"/>
        <v>-7.4500721659377048E-3</v>
      </c>
      <c r="AI40" s="75">
        <f t="shared" si="2"/>
        <v>-9.6438291197470209E-3</v>
      </c>
    </row>
    <row r="41" spans="1:35" s="49" customFormat="1" x14ac:dyDescent="0.45">
      <c r="A41" s="56" t="s">
        <v>26</v>
      </c>
      <c r="B41" s="76"/>
      <c r="C41" s="75">
        <f t="shared" si="1"/>
        <v>9.2189297195657965E-3</v>
      </c>
      <c r="D41" s="75">
        <f t="shared" si="2"/>
        <v>-9.0296758764011349E-3</v>
      </c>
      <c r="E41" s="75">
        <f t="shared" si="2"/>
        <v>2.2134262544661102E-3</v>
      </c>
      <c r="F41" s="75">
        <f t="shared" si="2"/>
        <v>1.9405805990278389E-2</v>
      </c>
      <c r="G41" s="75">
        <f t="shared" si="2"/>
        <v>2.1253333732382293E-2</v>
      </c>
      <c r="H41" s="75">
        <f t="shared" si="2"/>
        <v>1.0526848091372535E-2</v>
      </c>
      <c r="I41" s="75">
        <f t="shared" si="2"/>
        <v>1.9638851113067561E-2</v>
      </c>
      <c r="J41" s="75">
        <f t="shared" si="2"/>
        <v>1.2740968431135315E-2</v>
      </c>
      <c r="K41" s="75">
        <f t="shared" si="2"/>
        <v>3.2654926246186117E-3</v>
      </c>
      <c r="L41" s="75">
        <f t="shared" si="2"/>
        <v>1.2301852762174699E-2</v>
      </c>
      <c r="M41" s="75">
        <f t="shared" si="2"/>
        <v>2.1929570815504642E-2</v>
      </c>
      <c r="N41" s="75">
        <f t="shared" si="2"/>
        <v>-2.6099522947825491E-3</v>
      </c>
      <c r="O41" s="75">
        <f t="shared" si="2"/>
        <v>1.1807913511255198E-2</v>
      </c>
      <c r="P41" s="75">
        <f t="shared" si="2"/>
        <v>1.5210838568974689E-2</v>
      </c>
      <c r="Q41" s="75">
        <f t="shared" si="2"/>
        <v>1.5756022369154823E-2</v>
      </c>
      <c r="R41" s="75">
        <f t="shared" si="2"/>
        <v>1.6349703933899281E-2</v>
      </c>
      <c r="S41" s="75">
        <f t="shared" si="2"/>
        <v>9.5734319163861461E-3</v>
      </c>
      <c r="T41" s="75">
        <f t="shared" si="2"/>
        <v>1.386342018121604E-2</v>
      </c>
      <c r="U41" s="75">
        <f t="shared" si="2"/>
        <v>3.6218344633984732E-3</v>
      </c>
      <c r="V41" s="75">
        <f t="shared" si="2"/>
        <v>1.0795708541555845E-2</v>
      </c>
      <c r="W41" s="75">
        <f t="shared" si="2"/>
        <v>8.8416651122756873E-3</v>
      </c>
      <c r="X41" s="75">
        <f t="shared" si="2"/>
        <v>6.7592664112923516E-3</v>
      </c>
      <c r="Y41" s="75">
        <f t="shared" si="2"/>
        <v>9.8243643244311004E-3</v>
      </c>
      <c r="Z41" s="75">
        <f t="shared" si="2"/>
        <v>1.3569435738296186E-2</v>
      </c>
      <c r="AA41" s="75">
        <f t="shared" si="2"/>
        <v>1.1114628235560812E-2</v>
      </c>
      <c r="AB41" s="75">
        <f t="shared" si="2"/>
        <v>1.3541072974285398E-2</v>
      </c>
      <c r="AC41" s="75">
        <f t="shared" si="2"/>
        <v>7.5848521369036069E-3</v>
      </c>
      <c r="AD41" s="75">
        <f t="shared" si="2"/>
        <v>6.4817917360726514E-3</v>
      </c>
      <c r="AE41" s="75">
        <f t="shared" si="2"/>
        <v>7.1668358312367451E-3</v>
      </c>
      <c r="AF41" s="75">
        <f t="shared" si="2"/>
        <v>1.3537119971060909E-2</v>
      </c>
      <c r="AG41" s="75">
        <f t="shared" si="2"/>
        <v>1.20700628798531E-2</v>
      </c>
      <c r="AH41" s="75">
        <f t="shared" si="2"/>
        <v>8.7075839965961264E-3</v>
      </c>
      <c r="AI41" s="75">
        <f t="shared" si="2"/>
        <v>1.137720279541932E-2</v>
      </c>
    </row>
    <row r="42" spans="1:35" s="49" customFormat="1" x14ac:dyDescent="0.45">
      <c r="A42" s="56" t="s">
        <v>27</v>
      </c>
      <c r="B42" s="76"/>
      <c r="C42" s="75">
        <f t="shared" si="1"/>
        <v>0</v>
      </c>
      <c r="D42" s="75">
        <f t="shared" si="2"/>
        <v>0</v>
      </c>
      <c r="E42" s="75">
        <f t="shared" si="2"/>
        <v>0</v>
      </c>
      <c r="F42" s="75">
        <f t="shared" si="2"/>
        <v>0</v>
      </c>
      <c r="G42" s="75">
        <f t="shared" si="2"/>
        <v>0</v>
      </c>
      <c r="H42" s="75">
        <f t="shared" si="2"/>
        <v>0</v>
      </c>
      <c r="I42" s="75">
        <f t="shared" si="2"/>
        <v>0</v>
      </c>
      <c r="J42" s="75">
        <f t="shared" si="2"/>
        <v>0</v>
      </c>
      <c r="K42" s="75">
        <f t="shared" si="2"/>
        <v>0</v>
      </c>
      <c r="L42" s="75">
        <f t="shared" si="2"/>
        <v>0</v>
      </c>
      <c r="M42" s="75">
        <f t="shared" si="2"/>
        <v>0</v>
      </c>
      <c r="N42" s="75">
        <f t="shared" si="2"/>
        <v>0</v>
      </c>
      <c r="O42" s="75">
        <f t="shared" si="2"/>
        <v>0</v>
      </c>
      <c r="P42" s="75">
        <f t="shared" si="2"/>
        <v>0</v>
      </c>
      <c r="Q42" s="75">
        <f t="shared" si="2"/>
        <v>0</v>
      </c>
      <c r="R42" s="75">
        <f t="shared" si="2"/>
        <v>0</v>
      </c>
      <c r="S42" s="75">
        <f t="shared" si="2"/>
        <v>0</v>
      </c>
      <c r="T42" s="75">
        <f t="shared" si="2"/>
        <v>0</v>
      </c>
      <c r="U42" s="75">
        <f t="shared" si="2"/>
        <v>0</v>
      </c>
      <c r="V42" s="75">
        <f t="shared" si="2"/>
        <v>0</v>
      </c>
      <c r="W42" s="75">
        <f t="shared" si="2"/>
        <v>0</v>
      </c>
      <c r="X42" s="75">
        <f t="shared" si="2"/>
        <v>0</v>
      </c>
      <c r="Y42" s="75">
        <f t="shared" si="2"/>
        <v>0</v>
      </c>
      <c r="Z42" s="75">
        <f t="shared" si="2"/>
        <v>0</v>
      </c>
      <c r="AA42" s="75">
        <f t="shared" si="2"/>
        <v>0</v>
      </c>
      <c r="AB42" s="75">
        <f t="shared" si="2"/>
        <v>0</v>
      </c>
      <c r="AC42" s="75">
        <f t="shared" si="2"/>
        <v>0</v>
      </c>
      <c r="AD42" s="75">
        <f t="shared" si="2"/>
        <v>0</v>
      </c>
      <c r="AE42" s="75">
        <f t="shared" si="2"/>
        <v>0</v>
      </c>
      <c r="AF42" s="75">
        <f t="shared" si="2"/>
        <v>0</v>
      </c>
      <c r="AG42" s="75">
        <f t="shared" si="2"/>
        <v>0</v>
      </c>
      <c r="AH42" s="75">
        <f t="shared" si="2"/>
        <v>0</v>
      </c>
      <c r="AI42" s="75">
        <f t="shared" si="2"/>
        <v>0</v>
      </c>
    </row>
    <row r="43" spans="1:35" s="49" customFormat="1" x14ac:dyDescent="0.45">
      <c r="A43" s="56" t="s">
        <v>28</v>
      </c>
      <c r="B43" s="76"/>
      <c r="C43" s="75">
        <f t="shared" si="1"/>
        <v>-1.4751276188705167E-2</v>
      </c>
      <c r="D43" s="75">
        <f t="shared" si="2"/>
        <v>-9.4842083527720451E-3</v>
      </c>
      <c r="E43" s="75">
        <f t="shared" si="2"/>
        <v>-1.4683215693283243E-2</v>
      </c>
      <c r="F43" s="75">
        <f t="shared" si="2"/>
        <v>-4.5546043907461947E-4</v>
      </c>
      <c r="G43" s="75">
        <f t="shared" si="2"/>
        <v>-4.5723644725479136E-2</v>
      </c>
      <c r="H43" s="75">
        <f t="shared" si="2"/>
        <v>-4.6976523133075106E-2</v>
      </c>
      <c r="I43" s="75">
        <f t="shared" si="2"/>
        <v>-6.0688855245155451E-2</v>
      </c>
      <c r="J43" s="75">
        <f t="shared" si="2"/>
        <v>-4.4641820263907575E-2</v>
      </c>
      <c r="K43" s="75">
        <f t="shared" si="2"/>
        <v>-8.9654759997136263E-2</v>
      </c>
      <c r="L43" s="75">
        <f t="shared" si="2"/>
        <v>-6.9489491950397095E-2</v>
      </c>
      <c r="M43" s="75">
        <f t="shared" si="2"/>
        <v>-3.9301384293178789E-2</v>
      </c>
      <c r="N43" s="75">
        <f t="shared" si="2"/>
        <v>-3.1546430988115041E-2</v>
      </c>
      <c r="O43" s="75">
        <f t="shared" si="2"/>
        <v>-3.8714745269876012E-2</v>
      </c>
      <c r="P43" s="75">
        <f t="shared" si="2"/>
        <v>-2.2688338192979728E-2</v>
      </c>
      <c r="Q43" s="75">
        <f t="shared" si="2"/>
        <v>-5.0180751427741269E-2</v>
      </c>
      <c r="R43" s="75">
        <f t="shared" si="2"/>
        <v>-6.8432178901320556E-2</v>
      </c>
      <c r="S43" s="75">
        <f t="shared" si="2"/>
        <v>-6.6491578330613907E-2</v>
      </c>
      <c r="T43" s="75">
        <f t="shared" si="2"/>
        <v>-4.9396738329875324E-2</v>
      </c>
      <c r="U43" s="75">
        <f t="shared" si="2"/>
        <v>-3.3084331937484592E-2</v>
      </c>
      <c r="V43" s="75">
        <f t="shared" si="2"/>
        <v>-6.504836338581918E-2</v>
      </c>
      <c r="W43" s="75">
        <f t="shared" si="2"/>
        <v>-3.302513192194885E-2</v>
      </c>
      <c r="X43" s="75">
        <f t="shared" si="2"/>
        <v>-5.351665550313689E-2</v>
      </c>
      <c r="Y43" s="75">
        <f t="shared" si="2"/>
        <v>-5.011713036550592E-2</v>
      </c>
      <c r="Z43" s="75">
        <f t="shared" si="2"/>
        <v>-5.874943052923861E-2</v>
      </c>
      <c r="AA43" s="75">
        <f t="shared" si="2"/>
        <v>-8.6810190557681688E-2</v>
      </c>
      <c r="AB43" s="75">
        <f t="shared" si="2"/>
        <v>-7.0975030225493813E-2</v>
      </c>
      <c r="AC43" s="75">
        <f t="shared" si="2"/>
        <v>-0.10143561526850263</v>
      </c>
      <c r="AD43" s="75">
        <f t="shared" si="2"/>
        <v>-4.7211690761910084E-2</v>
      </c>
      <c r="AE43" s="75">
        <f t="shared" si="2"/>
        <v>-4.0660881212912427E-2</v>
      </c>
      <c r="AF43" s="75">
        <f t="shared" si="2"/>
        <v>-0.16638118657809375</v>
      </c>
      <c r="AG43" s="75">
        <f t="shared" si="2"/>
        <v>-8.0713313236445289E-2</v>
      </c>
      <c r="AH43" s="75">
        <f t="shared" si="2"/>
        <v>-6.3180578440093602E-2</v>
      </c>
      <c r="AI43" s="75">
        <f t="shared" si="2"/>
        <v>-0.15190890310242364</v>
      </c>
    </row>
    <row r="44" spans="1:35" s="49" customFormat="1" x14ac:dyDescent="0.45">
      <c r="A44" s="56" t="s">
        <v>15</v>
      </c>
      <c r="B44" s="76"/>
      <c r="C44" s="75">
        <f t="shared" si="1"/>
        <v>-2.8667626326040791E-3</v>
      </c>
      <c r="D44" s="75">
        <f t="shared" si="2"/>
        <v>-1.2453708338014811E-2</v>
      </c>
      <c r="E44" s="75">
        <f t="shared" si="2"/>
        <v>7.5423539430935641E-3</v>
      </c>
      <c r="F44" s="75">
        <f t="shared" si="2"/>
        <v>-0.20528809069082971</v>
      </c>
      <c r="G44" s="75">
        <f t="shared" si="2"/>
        <v>-0.30094956255122596</v>
      </c>
      <c r="H44" s="75">
        <f t="shared" si="2"/>
        <v>-0.42752923796855447</v>
      </c>
      <c r="I44" s="75">
        <f t="shared" si="2"/>
        <v>-3.5937373643135503E-3</v>
      </c>
      <c r="J44" s="75">
        <f t="shared" si="2"/>
        <v>1.5775769221617006E-4</v>
      </c>
      <c r="K44" s="75">
        <f t="shared" si="2"/>
        <v>1.8197975069308289E-3</v>
      </c>
      <c r="L44" s="75">
        <f t="shared" si="2"/>
        <v>2.2466457666122587E-3</v>
      </c>
      <c r="M44" s="75">
        <f t="shared" si="2"/>
        <v>2.3214268009848394E-3</v>
      </c>
      <c r="N44" s="75">
        <f t="shared" si="2"/>
        <v>-0.35933993059787611</v>
      </c>
      <c r="O44" s="75">
        <f t="shared" si="2"/>
        <v>-1.8138052689896749E-3</v>
      </c>
      <c r="P44" s="75">
        <f t="shared" si="2"/>
        <v>-0.54780110067542986</v>
      </c>
      <c r="Q44" s="75">
        <f t="shared" ref="D44:AI48" si="3">IFERROR((Q20-P20)/P20,0)</f>
        <v>-1.1655096424221242E-2</v>
      </c>
      <c r="R44" s="75">
        <f t="shared" si="3"/>
        <v>-1.0139286414535724E-2</v>
      </c>
      <c r="S44" s="75">
        <f t="shared" si="3"/>
        <v>-1.4591421711473995E-2</v>
      </c>
      <c r="T44" s="75">
        <f t="shared" si="3"/>
        <v>-1.0733493018147399E-2</v>
      </c>
      <c r="U44" s="75">
        <f t="shared" si="3"/>
        <v>-6.6003108186823848E-3</v>
      </c>
      <c r="V44" s="75">
        <f t="shared" si="3"/>
        <v>-1.0644966100666379E-2</v>
      </c>
      <c r="W44" s="75">
        <f t="shared" si="3"/>
        <v>-8.2779638613373115E-3</v>
      </c>
      <c r="X44" s="75">
        <f t="shared" si="3"/>
        <v>-6.1343505155872077E-3</v>
      </c>
      <c r="Y44" s="75">
        <f t="shared" si="3"/>
        <v>-5.0643919856376805E-3</v>
      </c>
      <c r="Z44" s="75">
        <f t="shared" si="3"/>
        <v>-0.41617627487997128</v>
      </c>
      <c r="AA44" s="75">
        <f t="shared" si="3"/>
        <v>-0.39799621698222265</v>
      </c>
      <c r="AB44" s="75">
        <f t="shared" si="3"/>
        <v>-0.52130954749290193</v>
      </c>
      <c r="AC44" s="75">
        <f t="shared" si="3"/>
        <v>-5.3634213142021443E-2</v>
      </c>
      <c r="AD44" s="75">
        <f t="shared" si="3"/>
        <v>-6.3208545280636269E-2</v>
      </c>
      <c r="AE44" s="75">
        <f t="shared" si="3"/>
        <v>-9.0313596102026092E-2</v>
      </c>
      <c r="AF44" s="75">
        <f t="shared" si="3"/>
        <v>-9.5993290361692699E-2</v>
      </c>
      <c r="AG44" s="75">
        <f t="shared" si="3"/>
        <v>-9.1782472678548818E-2</v>
      </c>
      <c r="AH44" s="75">
        <f t="shared" si="3"/>
        <v>-0.54635377717509537</v>
      </c>
      <c r="AI44" s="75">
        <f t="shared" si="3"/>
        <v>-9.1538594970821993E-2</v>
      </c>
    </row>
    <row r="45" spans="1:35" s="49" customFormat="1" x14ac:dyDescent="0.45">
      <c r="A45" s="56" t="s">
        <v>29</v>
      </c>
      <c r="B45" s="76"/>
      <c r="C45" s="75">
        <f t="shared" si="1"/>
        <v>-2.0934005774134155E-2</v>
      </c>
      <c r="D45" s="75">
        <f t="shared" si="3"/>
        <v>-2.4218123773150312E-2</v>
      </c>
      <c r="E45" s="75">
        <f t="shared" si="3"/>
        <v>-2.2910515537000659E-2</v>
      </c>
      <c r="F45" s="75">
        <f t="shared" si="3"/>
        <v>-1.2286633326412142E-2</v>
      </c>
      <c r="G45" s="75">
        <f t="shared" si="3"/>
        <v>-2.1407471105574366E-2</v>
      </c>
      <c r="H45" s="75">
        <f t="shared" si="3"/>
        <v>-4.5584523924868899E-2</v>
      </c>
      <c r="I45" s="75">
        <f t="shared" si="3"/>
        <v>-1.8565024882677032E-2</v>
      </c>
      <c r="J45" s="75">
        <f t="shared" si="3"/>
        <v>-3.235094493245802E-2</v>
      </c>
      <c r="K45" s="75">
        <f t="shared" si="3"/>
        <v>-3.2516030796570582E-2</v>
      </c>
      <c r="L45" s="75">
        <f t="shared" si="3"/>
        <v>-4.9237726007979654E-2</v>
      </c>
      <c r="M45" s="75">
        <f t="shared" si="3"/>
        <v>-2.9932800303662289E-2</v>
      </c>
      <c r="N45" s="75">
        <f t="shared" si="3"/>
        <v>-1.8988525992796317E-2</v>
      </c>
      <c r="O45" s="75">
        <f t="shared" si="3"/>
        <v>-5.9638841564391636E-2</v>
      </c>
      <c r="P45" s="75">
        <f t="shared" si="3"/>
        <v>-3.4712496719514922E-2</v>
      </c>
      <c r="Q45" s="75">
        <f t="shared" si="3"/>
        <v>-5.1842996768990596E-2</v>
      </c>
      <c r="R45" s="75">
        <f t="shared" si="3"/>
        <v>-5.4807214997119533E-2</v>
      </c>
      <c r="S45" s="75">
        <f t="shared" si="3"/>
        <v>-5.7373431740891254E-2</v>
      </c>
      <c r="T45" s="75">
        <f t="shared" si="3"/>
        <v>-5.0038508675861827E-2</v>
      </c>
      <c r="U45" s="75">
        <f t="shared" si="3"/>
        <v>-1.1382983702528288E-2</v>
      </c>
      <c r="V45" s="75">
        <f t="shared" si="3"/>
        <v>-4.7393950881513436E-2</v>
      </c>
      <c r="W45" s="75">
        <f t="shared" si="3"/>
        <v>-2.7876834429643879E-2</v>
      </c>
      <c r="X45" s="75">
        <f t="shared" si="3"/>
        <v>-2.7939446999243521E-2</v>
      </c>
      <c r="Y45" s="75">
        <f t="shared" si="3"/>
        <v>-2.4327483630091386E-2</v>
      </c>
      <c r="Z45" s="75">
        <f t="shared" si="3"/>
        <v>-3.1481654048458575E-2</v>
      </c>
      <c r="AA45" s="75">
        <f t="shared" si="3"/>
        <v>-2.6538686705140556E-2</v>
      </c>
      <c r="AB45" s="75">
        <f t="shared" si="3"/>
        <v>-4.0887667528990007E-2</v>
      </c>
      <c r="AC45" s="75">
        <f t="shared" si="3"/>
        <v>-2.5689500032542761E-2</v>
      </c>
      <c r="AD45" s="75">
        <f t="shared" si="3"/>
        <v>-3.7542231796640055E-2</v>
      </c>
      <c r="AE45" s="75">
        <f t="shared" si="3"/>
        <v>-2.4637776812221606E-2</v>
      </c>
      <c r="AF45" s="75">
        <f t="shared" si="3"/>
        <v>-4.0985640941584446E-2</v>
      </c>
      <c r="AG45" s="75">
        <f t="shared" si="3"/>
        <v>-2.2066295734897337E-2</v>
      </c>
      <c r="AH45" s="75">
        <f t="shared" si="3"/>
        <v>-1.5838111772008341E-2</v>
      </c>
      <c r="AI45" s="75">
        <f t="shared" si="3"/>
        <v>-2.7497478940891076E-2</v>
      </c>
    </row>
    <row r="46" spans="1:35" s="49" customFormat="1" x14ac:dyDescent="0.45">
      <c r="A46" s="56" t="s">
        <v>16</v>
      </c>
      <c r="B46" s="76"/>
      <c r="C46" s="75">
        <f t="shared" si="1"/>
        <v>-5.0487069361254844E-3</v>
      </c>
      <c r="D46" s="75">
        <f t="shared" si="3"/>
        <v>-4.9331740610223853E-3</v>
      </c>
      <c r="E46" s="75">
        <f t="shared" si="3"/>
        <v>-1.5233773022388701E-2</v>
      </c>
      <c r="F46" s="75">
        <f t="shared" si="3"/>
        <v>-1.9271405017650695E-2</v>
      </c>
      <c r="G46" s="75">
        <f t="shared" si="3"/>
        <v>-1.9025422469614001E-2</v>
      </c>
      <c r="H46" s="75">
        <f t="shared" si="3"/>
        <v>-4.8742450628545618E-2</v>
      </c>
      <c r="I46" s="75">
        <f t="shared" si="3"/>
        <v>-9.8630946210071478E-3</v>
      </c>
      <c r="J46" s="75">
        <f t="shared" si="3"/>
        <v>-9.2277777171975855E-3</v>
      </c>
      <c r="K46" s="75">
        <f t="shared" si="3"/>
        <v>-1.0569739523468217E-2</v>
      </c>
      <c r="L46" s="75">
        <f t="shared" si="3"/>
        <v>-2.9861039185831079E-2</v>
      </c>
      <c r="M46" s="75">
        <f t="shared" si="3"/>
        <v>6.5220881470208995E-3</v>
      </c>
      <c r="N46" s="75">
        <f t="shared" si="3"/>
        <v>-4.2127978182342225E-3</v>
      </c>
      <c r="O46" s="75">
        <f t="shared" si="3"/>
        <v>-5.8111959185723821E-3</v>
      </c>
      <c r="P46" s="75">
        <f t="shared" si="3"/>
        <v>5.3823961069121773E-3</v>
      </c>
      <c r="Q46" s="75">
        <f t="shared" si="3"/>
        <v>-5.6797149426747644E-3</v>
      </c>
      <c r="R46" s="75">
        <f t="shared" si="3"/>
        <v>-8.017956745046146E-3</v>
      </c>
      <c r="S46" s="75">
        <f t="shared" si="3"/>
        <v>-8.4181207560916262E-3</v>
      </c>
      <c r="T46" s="75">
        <f t="shared" si="3"/>
        <v>-1.0253668159087547E-2</v>
      </c>
      <c r="U46" s="75">
        <f t="shared" si="3"/>
        <v>-8.2578802753202375E-3</v>
      </c>
      <c r="V46" s="75">
        <f t="shared" si="3"/>
        <v>-1.0207058093944694E-2</v>
      </c>
      <c r="W46" s="75">
        <f t="shared" si="3"/>
        <v>-1.0121647428232355E-2</v>
      </c>
      <c r="X46" s="75">
        <f t="shared" si="3"/>
        <v>-1.1372760077348842E-2</v>
      </c>
      <c r="Y46" s="75">
        <f t="shared" si="3"/>
        <v>-1.1564906808765313E-2</v>
      </c>
      <c r="Z46" s="75">
        <f t="shared" si="3"/>
        <v>-1.0291412874815501E-2</v>
      </c>
      <c r="AA46" s="75">
        <f t="shared" si="3"/>
        <v>-1.2272774336499436E-2</v>
      </c>
      <c r="AB46" s="75">
        <f t="shared" si="3"/>
        <v>-1.3865939651007455E-2</v>
      </c>
      <c r="AC46" s="75">
        <f t="shared" si="3"/>
        <v>-1.394213091161745E-2</v>
      </c>
      <c r="AD46" s="75">
        <f t="shared" si="3"/>
        <v>-1.3265121875939832E-2</v>
      </c>
      <c r="AE46" s="75">
        <f t="shared" si="3"/>
        <v>-1.2029490000673038E-2</v>
      </c>
      <c r="AF46" s="75">
        <f t="shared" si="3"/>
        <v>-1.3439115197004005E-2</v>
      </c>
      <c r="AG46" s="75">
        <f t="shared" si="3"/>
        <v>-1.1902563193123513E-2</v>
      </c>
      <c r="AH46" s="75">
        <f t="shared" si="3"/>
        <v>-1.2638967048413531E-2</v>
      </c>
      <c r="AI46" s="75">
        <f t="shared" si="3"/>
        <v>-1.3142112927020463E-2</v>
      </c>
    </row>
    <row r="47" spans="1:35" s="49" customFormat="1" x14ac:dyDescent="0.45">
      <c r="A47" s="56" t="s">
        <v>30</v>
      </c>
      <c r="B47" s="76"/>
      <c r="C47" s="75">
        <f t="shared" si="1"/>
        <v>-3.8462793356639963E-2</v>
      </c>
      <c r="D47" s="75">
        <f t="shared" si="3"/>
        <v>-1.8803518926597772E-2</v>
      </c>
      <c r="E47" s="75">
        <f t="shared" si="3"/>
        <v>-1.1408432935020458E-2</v>
      </c>
      <c r="F47" s="75">
        <f t="shared" si="3"/>
        <v>6.0798947719600312E-3</v>
      </c>
      <c r="G47" s="75">
        <f t="shared" si="3"/>
        <v>-8.1279077186916619E-3</v>
      </c>
      <c r="H47" s="75">
        <f t="shared" si="3"/>
        <v>-1.3983370568923834E-2</v>
      </c>
      <c r="I47" s="75">
        <f t="shared" si="3"/>
        <v>-1.6525343327354813E-3</v>
      </c>
      <c r="J47" s="75">
        <f t="shared" si="3"/>
        <v>1.8508255077311004E-3</v>
      </c>
      <c r="K47" s="75">
        <f t="shared" si="3"/>
        <v>9.4609227635179399E-3</v>
      </c>
      <c r="L47" s="75">
        <f t="shared" si="3"/>
        <v>1.2072106728775928E-3</v>
      </c>
      <c r="M47" s="75">
        <f t="shared" si="3"/>
        <v>1.1109769386802363E-2</v>
      </c>
      <c r="N47" s="75">
        <f t="shared" si="3"/>
        <v>-9.955042428044414E-4</v>
      </c>
      <c r="O47" s="75">
        <f t="shared" si="3"/>
        <v>-1.7084028613174169E-2</v>
      </c>
      <c r="P47" s="75">
        <f t="shared" si="3"/>
        <v>4.5587105679009877E-4</v>
      </c>
      <c r="Q47" s="75">
        <f t="shared" si="3"/>
        <v>1.9814408217363332E-3</v>
      </c>
      <c r="R47" s="75">
        <f t="shared" si="3"/>
        <v>1.9623468769169117E-3</v>
      </c>
      <c r="S47" s="75">
        <f t="shared" si="3"/>
        <v>-4.0292958626592388E-3</v>
      </c>
      <c r="T47" s="75">
        <f t="shared" si="3"/>
        <v>-1.661156697528786E-3</v>
      </c>
      <c r="U47" s="75">
        <f t="shared" si="3"/>
        <v>2.7526713998048007E-3</v>
      </c>
      <c r="V47" s="75">
        <f t="shared" si="3"/>
        <v>2.9708745666378522E-3</v>
      </c>
      <c r="W47" s="75">
        <f t="shared" si="3"/>
        <v>-2.4273243853706844E-3</v>
      </c>
      <c r="X47" s="75">
        <f t="shared" si="3"/>
        <v>5.881530897606041E-3</v>
      </c>
      <c r="Y47" s="75">
        <f t="shared" si="3"/>
        <v>7.0349026586871153E-3</v>
      </c>
      <c r="Z47" s="75">
        <f t="shared" si="3"/>
        <v>8.9745039973572957E-3</v>
      </c>
      <c r="AA47" s="75">
        <f t="shared" si="3"/>
        <v>1.2436862475535389E-2</v>
      </c>
      <c r="AB47" s="75">
        <f t="shared" si="3"/>
        <v>3.3818223341824938E-3</v>
      </c>
      <c r="AC47" s="75">
        <f t="shared" si="3"/>
        <v>2.8825900035641533E-3</v>
      </c>
      <c r="AD47" s="75">
        <f t="shared" si="3"/>
        <v>-6.2683247287000467E-4</v>
      </c>
      <c r="AE47" s="75">
        <f t="shared" si="3"/>
        <v>-2.1095933854910474E-3</v>
      </c>
      <c r="AF47" s="75">
        <f t="shared" si="3"/>
        <v>-2.5281030343700838E-2</v>
      </c>
      <c r="AG47" s="75">
        <f t="shared" si="3"/>
        <v>-4.9309878407264645E-3</v>
      </c>
      <c r="AH47" s="75">
        <f t="shared" si="3"/>
        <v>-1.0943630495789419E-2</v>
      </c>
      <c r="AI47" s="75">
        <f t="shared" si="3"/>
        <v>-3.1312312348349122E-2</v>
      </c>
    </row>
    <row r="48" spans="1:35" s="49" customFormat="1" x14ac:dyDescent="0.45">
      <c r="A48" s="56" t="s">
        <v>31</v>
      </c>
      <c r="B48" s="76"/>
      <c r="C48" s="75">
        <f t="shared" si="1"/>
        <v>0.87598566275632661</v>
      </c>
      <c r="D48" s="75">
        <f t="shared" si="3"/>
        <v>0.91544570340345077</v>
      </c>
      <c r="E48" s="75">
        <f t="shared" si="3"/>
        <v>1.4781045797136592</v>
      </c>
      <c r="F48" s="75">
        <f t="shared" si="3"/>
        <v>0.30814008202373822</v>
      </c>
      <c r="G48" s="75">
        <f t="shared" si="3"/>
        <v>6.9467480495106371E-2</v>
      </c>
      <c r="H48" s="75">
        <f t="shared" si="3"/>
        <v>5.4727766498921152E-2</v>
      </c>
      <c r="I48" s="75">
        <f t="shared" si="3"/>
        <v>3.8421855610515164E-2</v>
      </c>
      <c r="J48" s="75">
        <f t="shared" si="3"/>
        <v>2.2779674558478766E-2</v>
      </c>
      <c r="K48" s="75">
        <f t="shared" si="3"/>
        <v>8.1653902746173634E-3</v>
      </c>
      <c r="L48" s="75">
        <f t="shared" si="3"/>
        <v>-2.9871701874640407E-3</v>
      </c>
      <c r="M48" s="75">
        <f t="shared" si="3"/>
        <v>-6.2635250092544729E-3</v>
      </c>
      <c r="N48" s="75">
        <f t="shared" si="3"/>
        <v>0.25379646673461359</v>
      </c>
      <c r="O48" s="75">
        <f>IFERROR((O24-N24)/N24,0)</f>
        <v>8.9422775213867958</v>
      </c>
      <c r="P48" s="75">
        <f t="shared" si="3"/>
        <v>2.8819126389613783</v>
      </c>
      <c r="Q48" s="75">
        <f t="shared" si="3"/>
        <v>1.3800808167250054</v>
      </c>
      <c r="R48" s="75">
        <f t="shared" si="3"/>
        <v>0.90367704281391292</v>
      </c>
      <c r="S48" s="75">
        <f t="shared" si="3"/>
        <v>0.66661766026941338</v>
      </c>
      <c r="T48" s="75">
        <f t="shared" si="3"/>
        <v>0.52758196682303438</v>
      </c>
      <c r="U48" s="75">
        <f t="shared" si="3"/>
        <v>0.432523903956335</v>
      </c>
      <c r="V48" s="75">
        <f t="shared" si="3"/>
        <v>0.36725293873056242</v>
      </c>
      <c r="W48" s="75">
        <f t="shared" si="3"/>
        <v>0.31130267200065875</v>
      </c>
      <c r="X48" s="75">
        <f t="shared" si="3"/>
        <v>0.27139408674861987</v>
      </c>
      <c r="Y48" s="75">
        <f t="shared" si="3"/>
        <v>0.24153670993177234</v>
      </c>
      <c r="Z48" s="75">
        <f t="shared" si="3"/>
        <v>0.21844742156651772</v>
      </c>
      <c r="AA48" s="75">
        <f t="shared" si="3"/>
        <v>0.19872214553195006</v>
      </c>
      <c r="AB48" s="75">
        <f t="shared" si="3"/>
        <v>0.18021102465245253</v>
      </c>
      <c r="AC48" s="75">
        <f t="shared" si="3"/>
        <v>0.16608031970395751</v>
      </c>
      <c r="AD48" s="75">
        <f t="shared" si="3"/>
        <v>0.15318512436229159</v>
      </c>
      <c r="AE48" s="75">
        <f t="shared" si="3"/>
        <v>0.14131874986331527</v>
      </c>
      <c r="AF48" s="75">
        <f t="shared" si="3"/>
        <v>0.1334400924497875</v>
      </c>
      <c r="AG48" s="75">
        <f t="shared" si="3"/>
        <v>0.12254470262788948</v>
      </c>
      <c r="AH48" s="75">
        <f t="shared" si="3"/>
        <v>0.12790636484804874</v>
      </c>
      <c r="AI48" s="75">
        <f t="shared" si="3"/>
        <v>0.1067050431292627</v>
      </c>
    </row>
    <row r="49" spans="1:35" s="49" customFormat="1" x14ac:dyDescent="0.45">
      <c r="A49" s="56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</row>
    <row r="51" spans="1:35" ht="20.25" customHeight="1" x14ac:dyDescent="0.45">
      <c r="A51" s="57" t="s">
        <v>364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</row>
    <row r="52" spans="1:35" x14ac:dyDescent="0.45">
      <c r="A52" s="59" t="s">
        <v>369</v>
      </c>
      <c r="B52" s="60" t="s">
        <v>199</v>
      </c>
      <c r="C52" s="60" t="s">
        <v>618</v>
      </c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</row>
    <row r="53" spans="1:35" x14ac:dyDescent="0.45">
      <c r="A53" s="59"/>
      <c r="B53" s="60"/>
      <c r="C53" s="12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</row>
    <row r="54" spans="1:35" x14ac:dyDescent="0.45">
      <c r="A54" s="55"/>
      <c r="B54" s="56">
        <v>2017</v>
      </c>
      <c r="C54" s="56">
        <v>2018</v>
      </c>
      <c r="D54" s="56">
        <v>2019</v>
      </c>
      <c r="E54" s="56">
        <v>2020</v>
      </c>
      <c r="F54" s="56">
        <v>2021</v>
      </c>
      <c r="G54" s="56">
        <v>2022</v>
      </c>
      <c r="H54" s="56">
        <v>2023</v>
      </c>
      <c r="I54" s="56">
        <v>2024</v>
      </c>
      <c r="J54" s="56">
        <v>2025</v>
      </c>
      <c r="K54" s="56">
        <v>2026</v>
      </c>
      <c r="L54" s="56">
        <v>2027</v>
      </c>
      <c r="M54" s="56">
        <v>2028</v>
      </c>
      <c r="N54" s="56">
        <v>2029</v>
      </c>
      <c r="O54" s="56">
        <v>2030</v>
      </c>
      <c r="P54" s="56">
        <v>2031</v>
      </c>
      <c r="Q54" s="56">
        <v>2032</v>
      </c>
      <c r="R54" s="56">
        <v>2033</v>
      </c>
      <c r="S54" s="56">
        <v>2034</v>
      </c>
      <c r="T54" s="56">
        <v>2035</v>
      </c>
      <c r="U54" s="56">
        <v>2036</v>
      </c>
      <c r="V54" s="56">
        <v>2037</v>
      </c>
      <c r="W54" s="56">
        <v>2038</v>
      </c>
      <c r="X54" s="56">
        <v>2039</v>
      </c>
      <c r="Y54" s="56">
        <v>2040</v>
      </c>
      <c r="Z54" s="56">
        <v>2041</v>
      </c>
      <c r="AA54" s="56">
        <v>2042</v>
      </c>
      <c r="AB54" s="56">
        <v>2043</v>
      </c>
      <c r="AC54" s="56">
        <v>2044</v>
      </c>
      <c r="AD54" s="56">
        <v>2045</v>
      </c>
      <c r="AE54" s="56">
        <v>2046</v>
      </c>
      <c r="AF54" s="56">
        <v>2047</v>
      </c>
      <c r="AG54" s="56">
        <v>2048</v>
      </c>
      <c r="AH54" s="56">
        <v>2049</v>
      </c>
      <c r="AI54" s="56">
        <v>2050</v>
      </c>
    </row>
    <row r="55" spans="1:35" x14ac:dyDescent="0.45">
      <c r="A55" s="56" t="s">
        <v>17</v>
      </c>
      <c r="B55" s="62">
        <v>0</v>
      </c>
      <c r="C55" s="62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61">
        <v>0</v>
      </c>
      <c r="AA55" s="61">
        <v>0</v>
      </c>
      <c r="AB55" s="61">
        <v>0</v>
      </c>
      <c r="AC55" s="61">
        <v>0</v>
      </c>
      <c r="AD55" s="61">
        <v>0</v>
      </c>
      <c r="AE55" s="61">
        <v>0</v>
      </c>
      <c r="AF55" s="61">
        <v>0</v>
      </c>
      <c r="AG55" s="61">
        <v>0</v>
      </c>
      <c r="AH55" s="61">
        <v>0</v>
      </c>
      <c r="AI55" s="61">
        <v>0</v>
      </c>
    </row>
    <row r="56" spans="1:35" x14ac:dyDescent="0.45">
      <c r="A56" s="56" t="s">
        <v>18</v>
      </c>
      <c r="B56" s="63" cm="1">
        <f t="array" ref="B56">(SUMPRODUCT(EuroStatData*($B$52=EurostatCategory)*($A56=EuroStat_EPS_Fuel)*(B$54=EuroStatYear))+SUMPRODUCT(EuroStatData*($C$52=EurostatCategory)*($A56=EuroStat_EPS_Fuel)*(B$54=EuroStatYear)))*BTU_per_TJ</f>
        <v>1769370385808722.5</v>
      </c>
      <c r="C56" s="63" cm="1">
        <f t="array" ref="C56">(SUMPRODUCT(EuroStatData*($B$52=EurostatCategory)*($A56=EuroStat_EPS_Fuel)*(C$54=EuroStatYear))+SUMPRODUCT(EuroStatData*($C$52=EurostatCategory)*($A56=EuroStat_EPS_Fuel)*(C$54=EuroStatYear)))*BTU_per_TJ</f>
        <v>1637837103797743.8</v>
      </c>
      <c r="D56" s="77">
        <f t="shared" ref="D56:AI56" si="4">C56*(1+D29)</f>
        <v>1621900342250366.5</v>
      </c>
      <c r="E56" s="77">
        <f t="shared" si="4"/>
        <v>1590529586305081.5</v>
      </c>
      <c r="F56" s="77">
        <f t="shared" si="4"/>
        <v>1573322669241062.5</v>
      </c>
      <c r="G56" s="77">
        <f t="shared" si="4"/>
        <v>1543489799749896</v>
      </c>
      <c r="H56" s="77">
        <f t="shared" si="4"/>
        <v>1503820063765824.8</v>
      </c>
      <c r="I56" s="77">
        <f t="shared" si="4"/>
        <v>1475555922667346.8</v>
      </c>
      <c r="J56" s="77">
        <f t="shared" si="4"/>
        <v>1457799666421272.3</v>
      </c>
      <c r="K56" s="77">
        <f t="shared" si="4"/>
        <v>1440700403635950.3</v>
      </c>
      <c r="L56" s="77">
        <f t="shared" si="4"/>
        <v>1429323196400286.8</v>
      </c>
      <c r="M56" s="77">
        <f t="shared" si="4"/>
        <v>1423443912479585.5</v>
      </c>
      <c r="N56" s="77">
        <f t="shared" si="4"/>
        <v>1419762669730425.3</v>
      </c>
      <c r="O56" s="77">
        <f t="shared" si="4"/>
        <v>1401186541285140.3</v>
      </c>
      <c r="P56" s="77">
        <f t="shared" si="4"/>
        <v>1387048835553027.8</v>
      </c>
      <c r="Q56" s="77">
        <f t="shared" si="4"/>
        <v>1356810437418873.5</v>
      </c>
      <c r="R56" s="77">
        <f t="shared" si="4"/>
        <v>1312380349088389</v>
      </c>
      <c r="S56" s="77">
        <f t="shared" si="4"/>
        <v>1274445409232502.8</v>
      </c>
      <c r="T56" s="77">
        <f t="shared" si="4"/>
        <v>1236485733691468.8</v>
      </c>
      <c r="U56" s="77">
        <f t="shared" si="4"/>
        <v>1213170726436796</v>
      </c>
      <c r="V56" s="77">
        <f t="shared" si="4"/>
        <v>1184114617079996.3</v>
      </c>
      <c r="W56" s="77">
        <f t="shared" si="4"/>
        <v>1150734250283959</v>
      </c>
      <c r="X56" s="77">
        <f t="shared" si="4"/>
        <v>1121488173887839.6</v>
      </c>
      <c r="Y56" s="77">
        <f t="shared" si="4"/>
        <v>1088852119303204.8</v>
      </c>
      <c r="Z56" s="77">
        <f t="shared" si="4"/>
        <v>1057152352018258.5</v>
      </c>
      <c r="AA56" s="77">
        <f t="shared" si="4"/>
        <v>1025666263151937.3</v>
      </c>
      <c r="AB56" s="77">
        <f t="shared" si="4"/>
        <v>986799277404930.13</v>
      </c>
      <c r="AC56" s="77">
        <f t="shared" si="4"/>
        <v>949604060396515</v>
      </c>
      <c r="AD56" s="77">
        <f t="shared" si="4"/>
        <v>923185208262258.75</v>
      </c>
      <c r="AE56" s="77">
        <f t="shared" si="4"/>
        <v>896708464833384.5</v>
      </c>
      <c r="AF56" s="77">
        <f t="shared" si="4"/>
        <v>850529756172875.88</v>
      </c>
      <c r="AG56" s="77">
        <f t="shared" si="4"/>
        <v>816631830519572.5</v>
      </c>
      <c r="AH56" s="77">
        <f t="shared" si="4"/>
        <v>763885275641372.5</v>
      </c>
      <c r="AI56" s="77">
        <f t="shared" si="4"/>
        <v>720478441956608.38</v>
      </c>
    </row>
    <row r="57" spans="1:35" x14ac:dyDescent="0.45">
      <c r="A57" s="56" t="s">
        <v>11</v>
      </c>
      <c r="B57" s="63" cm="1">
        <f t="array" ref="B57">(SUMPRODUCT(EuroStatData*($B$52=EurostatCategory)*($A57=EuroStat_EPS_Fuel)*(B$54=EuroStatYear))+SUMPRODUCT(EuroStatData*($C$52=EurostatCategory)*($A57=EuroStat_EPS_Fuel)*(B$54=EuroStatYear)))*BTU_per_TJ</f>
        <v>2663650455112149.5</v>
      </c>
      <c r="C57" s="63" cm="1">
        <f t="array" ref="C57">(SUMPRODUCT(EuroStatData*($B$52=EurostatCategory)*($A57=EuroStat_EPS_Fuel)*(C$54=EuroStatYear))+SUMPRODUCT(EuroStatData*($C$52=EurostatCategory)*($A57=EuroStat_EPS_Fuel)*(C$54=EuroStatYear)))*BTU_per_TJ</f>
        <v>2348075703146939</v>
      </c>
      <c r="D57" s="77">
        <f t="shared" ref="D57:AI57" si="5">C57*(1+D30)</f>
        <v>2310952025724934.5</v>
      </c>
      <c r="E57" s="77">
        <f t="shared" si="5"/>
        <v>2294635923282744.5</v>
      </c>
      <c r="F57" s="77">
        <f t="shared" si="5"/>
        <v>2287987190711037.5</v>
      </c>
      <c r="G57" s="77">
        <f t="shared" si="5"/>
        <v>2286179831759870.5</v>
      </c>
      <c r="H57" s="77">
        <f t="shared" si="5"/>
        <v>2291442118728017.5</v>
      </c>
      <c r="I57" s="77">
        <f t="shared" si="5"/>
        <v>2285727399250341</v>
      </c>
      <c r="J57" s="77">
        <f t="shared" si="5"/>
        <v>2289267252488748.5</v>
      </c>
      <c r="K57" s="77">
        <f t="shared" si="5"/>
        <v>2303807467684704.5</v>
      </c>
      <c r="L57" s="77">
        <f t="shared" si="5"/>
        <v>2333536246951722</v>
      </c>
      <c r="M57" s="77">
        <f t="shared" si="5"/>
        <v>2337923838556392</v>
      </c>
      <c r="N57" s="77">
        <f t="shared" si="5"/>
        <v>2365342168934196</v>
      </c>
      <c r="O57" s="77">
        <f t="shared" si="5"/>
        <v>2401542773899006.5</v>
      </c>
      <c r="P57" s="77">
        <f t="shared" si="5"/>
        <v>2422025900174476.5</v>
      </c>
      <c r="Q57" s="77">
        <f t="shared" si="5"/>
        <v>2424495912631634</v>
      </c>
      <c r="R57" s="77">
        <f t="shared" si="5"/>
        <v>2429317050352568.5</v>
      </c>
      <c r="S57" s="77">
        <f t="shared" si="5"/>
        <v>2431206537064338</v>
      </c>
      <c r="T57" s="77">
        <f t="shared" si="5"/>
        <v>2426903999465091</v>
      </c>
      <c r="U57" s="77">
        <f t="shared" si="5"/>
        <v>2429259758935748.5</v>
      </c>
      <c r="V57" s="77">
        <f t="shared" si="5"/>
        <v>2425490296180044</v>
      </c>
      <c r="W57" s="77">
        <f t="shared" si="5"/>
        <v>2423118578698635</v>
      </c>
      <c r="X57" s="77">
        <f t="shared" si="5"/>
        <v>2419507393246279</v>
      </c>
      <c r="Y57" s="77">
        <f t="shared" si="5"/>
        <v>2417484811378981.5</v>
      </c>
      <c r="Z57" s="77">
        <f t="shared" si="5"/>
        <v>2415972033031174</v>
      </c>
      <c r="AA57" s="77">
        <f t="shared" si="5"/>
        <v>2413815078860946.5</v>
      </c>
      <c r="AB57" s="77">
        <f t="shared" si="5"/>
        <v>2405798572129447.5</v>
      </c>
      <c r="AC57" s="77">
        <f t="shared" si="5"/>
        <v>2399962444475547.5</v>
      </c>
      <c r="AD57" s="77">
        <f t="shared" si="5"/>
        <v>2394653999438732.5</v>
      </c>
      <c r="AE57" s="77">
        <f t="shared" si="5"/>
        <v>2389001460656526.5</v>
      </c>
      <c r="AF57" s="77">
        <f t="shared" si="5"/>
        <v>2376180533119895.5</v>
      </c>
      <c r="AG57" s="77">
        <f t="shared" si="5"/>
        <v>2370054676055802.5</v>
      </c>
      <c r="AH57" s="77">
        <f t="shared" si="5"/>
        <v>2362802347784485</v>
      </c>
      <c r="AI57" s="77">
        <f t="shared" si="5"/>
        <v>2349602379294462.5</v>
      </c>
    </row>
    <row r="58" spans="1:35" x14ac:dyDescent="0.45">
      <c r="A58" s="56" t="s">
        <v>19</v>
      </c>
      <c r="B58" s="63" cm="1">
        <f t="array" ref="B58">(SUMPRODUCT(EuroStatData*($B$52=EurostatCategory)*($A58=EuroStat_EPS_Fuel)*(B$54=EuroStatYear))+SUMPRODUCT(EuroStatData*($C$52=EurostatCategory)*($A58=EuroStat_EPS_Fuel)*(B$54=EuroStatYear)))*BTU_per_TJ</f>
        <v>7762103858922054</v>
      </c>
      <c r="C58" s="63" cm="1">
        <f t="array" ref="C58">(SUMPRODUCT(EuroStatData*($B$52=EurostatCategory)*($A58=EuroStat_EPS_Fuel)*(C$54=EuroStatYear))+SUMPRODUCT(EuroStatData*($C$52=EurostatCategory)*($A58=EuroStat_EPS_Fuel)*(C$54=EuroStatYear)))*BTU_per_TJ</f>
        <v>7767507601279241</v>
      </c>
      <c r="D58" s="77">
        <f t="shared" ref="D58:AI58" si="6">C58*(1+D31)</f>
        <v>7649938653301569</v>
      </c>
      <c r="E58" s="77">
        <f t="shared" si="6"/>
        <v>7530747835960660</v>
      </c>
      <c r="F58" s="77">
        <f t="shared" si="6"/>
        <v>7485768236620563</v>
      </c>
      <c r="G58" s="77">
        <f t="shared" si="6"/>
        <v>7145149415193688</v>
      </c>
      <c r="H58" s="77">
        <f t="shared" si="6"/>
        <v>6647587372089027</v>
      </c>
      <c r="I58" s="77">
        <f t="shared" si="6"/>
        <v>6381126521671442</v>
      </c>
      <c r="J58" s="77">
        <f t="shared" si="6"/>
        <v>6374114393812613</v>
      </c>
      <c r="K58" s="77">
        <f t="shared" si="6"/>
        <v>6361310276781604</v>
      </c>
      <c r="L58" s="77">
        <f t="shared" si="6"/>
        <v>6528200083565464</v>
      </c>
      <c r="M58" s="77">
        <f t="shared" si="6"/>
        <v>6506542568548056</v>
      </c>
      <c r="N58" s="77">
        <f t="shared" si="6"/>
        <v>6400495189611269</v>
      </c>
      <c r="O58" s="77">
        <f t="shared" si="6"/>
        <v>6263242513293227</v>
      </c>
      <c r="P58" s="77">
        <f t="shared" si="6"/>
        <v>6278316011541274</v>
      </c>
      <c r="Q58" s="77">
        <f t="shared" si="6"/>
        <v>6239168335165543</v>
      </c>
      <c r="R58" s="77">
        <f t="shared" si="6"/>
        <v>5845989774824740</v>
      </c>
      <c r="S58" s="77">
        <f t="shared" si="6"/>
        <v>5596989978177270</v>
      </c>
      <c r="T58" s="77">
        <f t="shared" si="6"/>
        <v>4977226252138225</v>
      </c>
      <c r="U58" s="77">
        <f t="shared" si="6"/>
        <v>4926259924992925</v>
      </c>
      <c r="V58" s="77">
        <f t="shared" si="6"/>
        <v>4759996458894751</v>
      </c>
      <c r="W58" s="77">
        <f t="shared" si="6"/>
        <v>4616452496625765</v>
      </c>
      <c r="X58" s="77">
        <f t="shared" si="6"/>
        <v>4676961678398811</v>
      </c>
      <c r="Y58" s="77">
        <f t="shared" si="6"/>
        <v>4736289162967365</v>
      </c>
      <c r="Z58" s="77">
        <f t="shared" si="6"/>
        <v>4509319774488313</v>
      </c>
      <c r="AA58" s="77">
        <f t="shared" si="6"/>
        <v>4557546936967011</v>
      </c>
      <c r="AB58" s="77">
        <f t="shared" si="6"/>
        <v>4448770753137758</v>
      </c>
      <c r="AC58" s="77">
        <f t="shared" si="6"/>
        <v>4492470325424189</v>
      </c>
      <c r="AD58" s="77">
        <f t="shared" si="6"/>
        <v>4760734393249134</v>
      </c>
      <c r="AE58" s="77">
        <f t="shared" si="6"/>
        <v>4759943131402450</v>
      </c>
      <c r="AF58" s="77">
        <f t="shared" si="6"/>
        <v>4619272652025381</v>
      </c>
      <c r="AG58" s="77">
        <f t="shared" si="6"/>
        <v>4330748819659407.5</v>
      </c>
      <c r="AH58" s="77">
        <f t="shared" si="6"/>
        <v>4068427962194269.5</v>
      </c>
      <c r="AI58" s="77">
        <f t="shared" si="6"/>
        <v>4037524966749674.5</v>
      </c>
    </row>
    <row r="59" spans="1:35" x14ac:dyDescent="0.45">
      <c r="A59" s="56" t="s">
        <v>20</v>
      </c>
      <c r="B59" s="78">
        <f>About!$C$81</f>
        <v>0</v>
      </c>
      <c r="C59" s="78">
        <f>About!$C$81</f>
        <v>0</v>
      </c>
      <c r="D59" s="78">
        <f>About!$C$81</f>
        <v>0</v>
      </c>
      <c r="E59" s="78">
        <f>About!$C$81</f>
        <v>0</v>
      </c>
      <c r="F59" s="78">
        <f>About!$C$81</f>
        <v>0</v>
      </c>
      <c r="G59" s="78">
        <f>About!$C$81</f>
        <v>0</v>
      </c>
      <c r="H59" s="78">
        <f>About!$C$81</f>
        <v>0</v>
      </c>
      <c r="I59" s="78">
        <f>About!$C$81</f>
        <v>0</v>
      </c>
      <c r="J59" s="78">
        <f>About!$C$81</f>
        <v>0</v>
      </c>
      <c r="K59" s="78">
        <f>About!$C$81</f>
        <v>0</v>
      </c>
      <c r="L59" s="78">
        <f>About!$C$81</f>
        <v>0</v>
      </c>
      <c r="M59" s="78">
        <f>About!$C$81</f>
        <v>0</v>
      </c>
      <c r="N59" s="78">
        <f>About!$C$81</f>
        <v>0</v>
      </c>
      <c r="O59" s="78">
        <f>About!$C$81</f>
        <v>0</v>
      </c>
      <c r="P59" s="78">
        <f>About!$C$81</f>
        <v>0</v>
      </c>
      <c r="Q59" s="78">
        <f>About!$C$81</f>
        <v>0</v>
      </c>
      <c r="R59" s="78">
        <f>About!$C$81</f>
        <v>0</v>
      </c>
      <c r="S59" s="78">
        <f>About!$C$81</f>
        <v>0</v>
      </c>
      <c r="T59" s="78">
        <f>About!$C$81</f>
        <v>0</v>
      </c>
      <c r="U59" s="78">
        <f>About!$C$81</f>
        <v>0</v>
      </c>
      <c r="V59" s="78">
        <f>About!$C$81</f>
        <v>0</v>
      </c>
      <c r="W59" s="78">
        <f>About!$C$81</f>
        <v>0</v>
      </c>
      <c r="X59" s="78">
        <f>About!$C$81</f>
        <v>0</v>
      </c>
      <c r="Y59" s="78">
        <f>About!$C$81</f>
        <v>0</v>
      </c>
      <c r="Z59" s="78">
        <f>About!$C$81</f>
        <v>0</v>
      </c>
      <c r="AA59" s="78">
        <f>About!$C$81</f>
        <v>0</v>
      </c>
      <c r="AB59" s="78">
        <f>About!$C$81</f>
        <v>0</v>
      </c>
      <c r="AC59" s="78">
        <f>About!$C$81</f>
        <v>0</v>
      </c>
      <c r="AD59" s="78">
        <f>About!$C$81</f>
        <v>0</v>
      </c>
      <c r="AE59" s="78">
        <f>About!$C$81</f>
        <v>0</v>
      </c>
      <c r="AF59" s="78">
        <f>About!$C$81</f>
        <v>0</v>
      </c>
      <c r="AG59" s="78">
        <f>About!$C$81</f>
        <v>0</v>
      </c>
      <c r="AH59" s="78">
        <f>About!$C$81</f>
        <v>0</v>
      </c>
      <c r="AI59" s="78">
        <f>About!$C$81</f>
        <v>0</v>
      </c>
    </row>
    <row r="60" spans="1:35" x14ac:dyDescent="0.45">
      <c r="A60" s="56" t="s">
        <v>21</v>
      </c>
      <c r="B60" s="78">
        <f>About!$C$81</f>
        <v>0</v>
      </c>
      <c r="C60" s="78">
        <f>About!$C$81</f>
        <v>0</v>
      </c>
      <c r="D60" s="78">
        <f>About!$C$81</f>
        <v>0</v>
      </c>
      <c r="E60" s="78">
        <f>About!$C$81</f>
        <v>0</v>
      </c>
      <c r="F60" s="78">
        <f>About!$C$81</f>
        <v>0</v>
      </c>
      <c r="G60" s="78">
        <f>About!$C$81</f>
        <v>0</v>
      </c>
      <c r="H60" s="78">
        <f>About!$C$81</f>
        <v>0</v>
      </c>
      <c r="I60" s="78">
        <f>About!$C$81</f>
        <v>0</v>
      </c>
      <c r="J60" s="78">
        <f>About!$C$81</f>
        <v>0</v>
      </c>
      <c r="K60" s="78">
        <f>About!$C$81</f>
        <v>0</v>
      </c>
      <c r="L60" s="78">
        <f>About!$C$81</f>
        <v>0</v>
      </c>
      <c r="M60" s="78">
        <f>About!$C$81</f>
        <v>0</v>
      </c>
      <c r="N60" s="78">
        <f>About!$C$81</f>
        <v>0</v>
      </c>
      <c r="O60" s="78">
        <f>About!$C$81</f>
        <v>0</v>
      </c>
      <c r="P60" s="78">
        <f>About!$C$81</f>
        <v>0</v>
      </c>
      <c r="Q60" s="78">
        <f>About!$C$81</f>
        <v>0</v>
      </c>
      <c r="R60" s="78">
        <f>About!$C$81</f>
        <v>0</v>
      </c>
      <c r="S60" s="78">
        <f>About!$C$81</f>
        <v>0</v>
      </c>
      <c r="T60" s="78">
        <f>About!$C$81</f>
        <v>0</v>
      </c>
      <c r="U60" s="78">
        <f>About!$C$81</f>
        <v>0</v>
      </c>
      <c r="V60" s="78">
        <f>About!$C$81</f>
        <v>0</v>
      </c>
      <c r="W60" s="78">
        <f>About!$C$81</f>
        <v>0</v>
      </c>
      <c r="X60" s="78">
        <f>About!$C$81</f>
        <v>0</v>
      </c>
      <c r="Y60" s="78">
        <f>About!$C$81</f>
        <v>0</v>
      </c>
      <c r="Z60" s="78">
        <f>About!$C$81</f>
        <v>0</v>
      </c>
      <c r="AA60" s="78">
        <f>About!$C$81</f>
        <v>0</v>
      </c>
      <c r="AB60" s="78">
        <f>About!$C$81</f>
        <v>0</v>
      </c>
      <c r="AC60" s="78">
        <f>About!$C$81</f>
        <v>0</v>
      </c>
      <c r="AD60" s="78">
        <f>About!$C$81</f>
        <v>0</v>
      </c>
      <c r="AE60" s="78">
        <f>About!$C$81</f>
        <v>0</v>
      </c>
      <c r="AF60" s="78">
        <f>About!$C$81</f>
        <v>0</v>
      </c>
      <c r="AG60" s="78">
        <f>About!$C$81</f>
        <v>0</v>
      </c>
      <c r="AH60" s="78">
        <f>About!$C$81</f>
        <v>0</v>
      </c>
      <c r="AI60" s="78">
        <f>About!$C$81</f>
        <v>0</v>
      </c>
    </row>
    <row r="61" spans="1:35" x14ac:dyDescent="0.45">
      <c r="A61" s="56" t="s">
        <v>22</v>
      </c>
      <c r="B61" s="78">
        <f>About!$C$81</f>
        <v>0</v>
      </c>
      <c r="C61" s="78">
        <f>About!$C$81</f>
        <v>0</v>
      </c>
      <c r="D61" s="78">
        <f>About!$C$81</f>
        <v>0</v>
      </c>
      <c r="E61" s="78">
        <f>About!$C$81</f>
        <v>0</v>
      </c>
      <c r="F61" s="78">
        <f>About!$C$81</f>
        <v>0</v>
      </c>
      <c r="G61" s="78">
        <f>About!$C$81</f>
        <v>0</v>
      </c>
      <c r="H61" s="78">
        <f>About!$C$81</f>
        <v>0</v>
      </c>
      <c r="I61" s="78">
        <f>About!$C$81</f>
        <v>0</v>
      </c>
      <c r="J61" s="78">
        <f>About!$C$81</f>
        <v>0</v>
      </c>
      <c r="K61" s="78">
        <f>About!$C$81</f>
        <v>0</v>
      </c>
      <c r="L61" s="78">
        <f>About!$C$81</f>
        <v>0</v>
      </c>
      <c r="M61" s="78">
        <f>About!$C$81</f>
        <v>0</v>
      </c>
      <c r="N61" s="78">
        <f>About!$C$81</f>
        <v>0</v>
      </c>
      <c r="O61" s="78">
        <f>About!$C$81</f>
        <v>0</v>
      </c>
      <c r="P61" s="78">
        <f>About!$C$81</f>
        <v>0</v>
      </c>
      <c r="Q61" s="78">
        <f>About!$C$81</f>
        <v>0</v>
      </c>
      <c r="R61" s="78">
        <f>About!$C$81</f>
        <v>0</v>
      </c>
      <c r="S61" s="78">
        <f>About!$C$81</f>
        <v>0</v>
      </c>
      <c r="T61" s="78">
        <f>About!$C$81</f>
        <v>0</v>
      </c>
      <c r="U61" s="78">
        <f>About!$C$81</f>
        <v>0</v>
      </c>
      <c r="V61" s="78">
        <f>About!$C$81</f>
        <v>0</v>
      </c>
      <c r="W61" s="78">
        <f>About!$C$81</f>
        <v>0</v>
      </c>
      <c r="X61" s="78">
        <f>About!$C$81</f>
        <v>0</v>
      </c>
      <c r="Y61" s="78">
        <f>About!$C$81</f>
        <v>0</v>
      </c>
      <c r="Z61" s="78">
        <f>About!$C$81</f>
        <v>0</v>
      </c>
      <c r="AA61" s="78">
        <f>About!$C$81</f>
        <v>0</v>
      </c>
      <c r="AB61" s="78">
        <f>About!$C$81</f>
        <v>0</v>
      </c>
      <c r="AC61" s="78">
        <f>About!$C$81</f>
        <v>0</v>
      </c>
      <c r="AD61" s="78">
        <f>About!$C$81</f>
        <v>0</v>
      </c>
      <c r="AE61" s="78">
        <f>About!$C$81</f>
        <v>0</v>
      </c>
      <c r="AF61" s="78">
        <f>About!$C$81</f>
        <v>0</v>
      </c>
      <c r="AG61" s="78">
        <f>About!$C$81</f>
        <v>0</v>
      </c>
      <c r="AH61" s="78">
        <f>About!$C$81</f>
        <v>0</v>
      </c>
      <c r="AI61" s="78">
        <f>About!$C$81</f>
        <v>0</v>
      </c>
    </row>
    <row r="62" spans="1:35" x14ac:dyDescent="0.45">
      <c r="A62" s="56" t="s">
        <v>12</v>
      </c>
      <c r="B62" s="63" cm="1">
        <f t="array" ref="B62">(SUMPRODUCT(EuroStatData*($B$52=EurostatCategory)*($A62=EuroStat_EPS_Fuel)*(B$54=EuroStatYear))+SUMPRODUCT(EuroStatData*($C$52=EurostatCategory)*($A62=EuroStat_EPS_Fuel)*(B$54=EuroStatYear)))*BTU_per_TJ</f>
        <v>4165397947498852.5</v>
      </c>
      <c r="C62" s="63" cm="1">
        <f t="array" ref="C62">(SUMPRODUCT(EuroStatData*($B$52=EurostatCategory)*($A62=EuroStat_EPS_Fuel)*(C$54=EuroStatYear))+SUMPRODUCT(EuroStatData*($C$52=EurostatCategory)*($A62=EuroStat_EPS_Fuel)*(C$54=EuroStatYear)))*BTU_per_TJ</f>
        <v>4138404435326699</v>
      </c>
      <c r="D62" s="77">
        <f t="shared" ref="D62:AI64" si="7">C62*(1+D35)</f>
        <v>4140915512183753</v>
      </c>
      <c r="E62" s="77">
        <f t="shared" si="7"/>
        <v>4186219532985790</v>
      </c>
      <c r="F62" s="77">
        <f t="shared" si="7"/>
        <v>4219785206490709.5</v>
      </c>
      <c r="G62" s="77">
        <f t="shared" si="7"/>
        <v>4221551658967344.5</v>
      </c>
      <c r="H62" s="77">
        <f t="shared" si="7"/>
        <v>4139021418104027.5</v>
      </c>
      <c r="I62" s="77">
        <f t="shared" si="7"/>
        <v>4180264290939383</v>
      </c>
      <c r="J62" s="77">
        <f t="shared" si="7"/>
        <v>4208618404511957.5</v>
      </c>
      <c r="K62" s="77">
        <f t="shared" si="7"/>
        <v>4227813888958482.5</v>
      </c>
      <c r="L62" s="77">
        <f t="shared" si="7"/>
        <v>4225565322952586.5</v>
      </c>
      <c r="M62" s="77">
        <f t="shared" si="7"/>
        <v>4274581715799533</v>
      </c>
      <c r="N62" s="77">
        <f t="shared" si="7"/>
        <v>4291100554603642</v>
      </c>
      <c r="O62" s="77">
        <f t="shared" si="7"/>
        <v>4290060356793475</v>
      </c>
      <c r="P62" s="77">
        <f t="shared" si="7"/>
        <v>4352145580499181</v>
      </c>
      <c r="Q62" s="77">
        <f t="shared" si="7"/>
        <v>4395707948638624</v>
      </c>
      <c r="R62" s="77">
        <f t="shared" si="7"/>
        <v>4451269369752392</v>
      </c>
      <c r="S62" s="77">
        <f t="shared" si="7"/>
        <v>4503563780780891</v>
      </c>
      <c r="T62" s="77">
        <f t="shared" si="7"/>
        <v>4548487931506221</v>
      </c>
      <c r="U62" s="77">
        <f t="shared" si="7"/>
        <v>4578800044630533</v>
      </c>
      <c r="V62" s="77">
        <f t="shared" si="7"/>
        <v>4623785515256910</v>
      </c>
      <c r="W62" s="77">
        <f t="shared" si="7"/>
        <v>4661230959791650</v>
      </c>
      <c r="X62" s="77">
        <f t="shared" si="7"/>
        <v>4697922176376032</v>
      </c>
      <c r="Y62" s="77">
        <f t="shared" si="7"/>
        <v>4743247099743521</v>
      </c>
      <c r="Z62" s="77">
        <f t="shared" si="7"/>
        <v>4795955339331358</v>
      </c>
      <c r="AA62" s="77">
        <f t="shared" si="7"/>
        <v>4842998999191709</v>
      </c>
      <c r="AB62" s="77">
        <f t="shared" si="7"/>
        <v>4895973901455656</v>
      </c>
      <c r="AC62" s="77">
        <f t="shared" si="7"/>
        <v>4947661696884207</v>
      </c>
      <c r="AD62" s="77">
        <f t="shared" si="7"/>
        <v>4994649992587395</v>
      </c>
      <c r="AE62" s="77">
        <f t="shared" si="7"/>
        <v>5046936783798819</v>
      </c>
      <c r="AF62" s="77">
        <f t="shared" si="7"/>
        <v>5132852440479824</v>
      </c>
      <c r="AG62" s="77">
        <f t="shared" si="7"/>
        <v>5201630572406025</v>
      </c>
      <c r="AH62" s="77">
        <f t="shared" si="7"/>
        <v>5305921573398600</v>
      </c>
      <c r="AI62" s="77">
        <f t="shared" si="7"/>
        <v>5416252239949335</v>
      </c>
    </row>
    <row r="63" spans="1:35" x14ac:dyDescent="0.45">
      <c r="A63" s="56" t="s">
        <v>13</v>
      </c>
      <c r="B63" s="63" cm="1">
        <f t="array" ref="B63">(SUMPRODUCT(EuroStatData*($B$52=EurostatCategory)*($A63=EuroStat_EPS_Fuel)*(B$54=EuroStatYear))+SUMPRODUCT(EuroStatData*($C$52=EurostatCategory)*($A63=EuroStat_EPS_Fuel)*(B$54=EuroStatYear)))*BTU_per_TJ</f>
        <v>4199805007475681</v>
      </c>
      <c r="C63" s="63" cm="1">
        <f t="array" ref="C63">(SUMPRODUCT(EuroStatData*($B$52=EurostatCategory)*($A63=EuroStat_EPS_Fuel)*(C$54=EuroStatYear))+SUMPRODUCT(EuroStatData*($C$52=EurostatCategory)*($A63=EuroStat_EPS_Fuel)*(C$54=EuroStatYear)))*BTU_per_TJ</f>
        <v>4218306374916586</v>
      </c>
      <c r="D63" s="77">
        <f t="shared" si="7"/>
        <v>4136478615580307.5</v>
      </c>
      <c r="E63" s="77">
        <f t="shared" si="7"/>
        <v>4050117050933480.5</v>
      </c>
      <c r="F63" s="77">
        <f t="shared" si="7"/>
        <v>3956745164298271</v>
      </c>
      <c r="G63" s="77">
        <f t="shared" si="7"/>
        <v>3870975525941232.5</v>
      </c>
      <c r="H63" s="77">
        <f t="shared" si="7"/>
        <v>3786979348018278.5</v>
      </c>
      <c r="I63" s="77">
        <f t="shared" si="7"/>
        <v>3714926203934456</v>
      </c>
      <c r="J63" s="77">
        <f t="shared" si="7"/>
        <v>3657450898772290</v>
      </c>
      <c r="K63" s="77">
        <f t="shared" si="7"/>
        <v>3616598304027257.5</v>
      </c>
      <c r="L63" s="77">
        <f t="shared" si="7"/>
        <v>3586818546682688.5</v>
      </c>
      <c r="M63" s="77">
        <f t="shared" si="7"/>
        <v>3570202715372294.5</v>
      </c>
      <c r="N63" s="77">
        <f t="shared" si="7"/>
        <v>3559130802065143.5</v>
      </c>
      <c r="O63" s="77">
        <f t="shared" si="7"/>
        <v>3550336610033025</v>
      </c>
      <c r="P63" s="77">
        <f t="shared" si="7"/>
        <v>3542507915457800.5</v>
      </c>
      <c r="Q63" s="77">
        <f t="shared" si="7"/>
        <v>3531746230985399.5</v>
      </c>
      <c r="R63" s="77">
        <f t="shared" si="7"/>
        <v>3517071969434740.5</v>
      </c>
      <c r="S63" s="77">
        <f t="shared" si="7"/>
        <v>3498628119541621</v>
      </c>
      <c r="T63" s="77">
        <f t="shared" si="7"/>
        <v>3476333781353591</v>
      </c>
      <c r="U63" s="77">
        <f t="shared" si="7"/>
        <v>3450480262179108.5</v>
      </c>
      <c r="V63" s="77">
        <f t="shared" si="7"/>
        <v>3421688821354168.5</v>
      </c>
      <c r="W63" s="77">
        <f t="shared" si="7"/>
        <v>3390333140187389</v>
      </c>
      <c r="X63" s="77">
        <f t="shared" si="7"/>
        <v>3357000247960369</v>
      </c>
      <c r="Y63" s="77">
        <f t="shared" si="7"/>
        <v>3322560861629191</v>
      </c>
      <c r="Z63" s="77">
        <f t="shared" si="7"/>
        <v>3288860397844910</v>
      </c>
      <c r="AA63" s="77">
        <f t="shared" si="7"/>
        <v>3254609983851388.5</v>
      </c>
      <c r="AB63" s="77">
        <f t="shared" si="7"/>
        <v>3220856536127668</v>
      </c>
      <c r="AC63" s="77">
        <f t="shared" si="7"/>
        <v>3187123831783933</v>
      </c>
      <c r="AD63" s="77">
        <f t="shared" si="7"/>
        <v>3155858695898154</v>
      </c>
      <c r="AE63" s="77">
        <f t="shared" si="7"/>
        <v>3126275269043735.5</v>
      </c>
      <c r="AF63" s="77">
        <f t="shared" si="7"/>
        <v>3098533657555323</v>
      </c>
      <c r="AG63" s="77">
        <f t="shared" si="7"/>
        <v>3072772225218561.5</v>
      </c>
      <c r="AH63" s="77">
        <f t="shared" si="7"/>
        <v>3050053041700909.5</v>
      </c>
      <c r="AI63" s="77">
        <f t="shared" si="7"/>
        <v>3030121310742781.5</v>
      </c>
    </row>
    <row r="64" spans="1:35" x14ac:dyDescent="0.45">
      <c r="A64" s="56" t="s">
        <v>23</v>
      </c>
      <c r="B64" s="63" cm="1">
        <f t="array" ref="B64">(SUMPRODUCT(EuroStatData*($B$52=EurostatCategory)*($A64=EuroStat_EPS_Fuel)*(B$54=EuroStatYear))+SUMPRODUCT(EuroStatData*($C$52=EurostatCategory)*($A64=EuroStat_EPS_Fuel)*(B$54=EuroStatYear)))*BTU_per_TJ</f>
        <v>9413120341769230</v>
      </c>
      <c r="C64" s="63" cm="1">
        <f t="array" ref="C64">(SUMPRODUCT(EuroStatData*($B$52=EurostatCategory)*($A64=EuroStat_EPS_Fuel)*(C$54=EuroStatYear))+SUMPRODUCT(EuroStatData*($C$52=EurostatCategory)*($A64=EuroStat_EPS_Fuel)*(C$54=EuroStatYear)))*BTU_per_TJ</f>
        <v>9202062379816762</v>
      </c>
      <c r="D64" s="77">
        <f t="shared" si="7"/>
        <v>9189444068677264</v>
      </c>
      <c r="E64" s="77">
        <f t="shared" si="7"/>
        <v>9129532851361546</v>
      </c>
      <c r="F64" s="77">
        <f t="shared" si="7"/>
        <v>9042291551070158</v>
      </c>
      <c r="G64" s="77">
        <f t="shared" si="7"/>
        <v>8946683205455677</v>
      </c>
      <c r="H64" s="77">
        <f t="shared" si="7"/>
        <v>8866075855828055</v>
      </c>
      <c r="I64" s="77">
        <f t="shared" si="7"/>
        <v>8715655595013678</v>
      </c>
      <c r="J64" s="77">
        <f t="shared" si="7"/>
        <v>8582233344929715</v>
      </c>
      <c r="K64" s="77">
        <f t="shared" si="7"/>
        <v>8481135468175228</v>
      </c>
      <c r="L64" s="77">
        <f t="shared" si="7"/>
        <v>8358375779826522</v>
      </c>
      <c r="M64" s="77">
        <f t="shared" si="7"/>
        <v>8268049908881277</v>
      </c>
      <c r="N64" s="77">
        <f t="shared" si="7"/>
        <v>8170646368841524</v>
      </c>
      <c r="O64" s="77">
        <f t="shared" si="7"/>
        <v>8058083331150237</v>
      </c>
      <c r="P64" s="77">
        <f t="shared" si="7"/>
        <v>7983965063675079</v>
      </c>
      <c r="Q64" s="77">
        <f t="shared" si="7"/>
        <v>7907186888626623</v>
      </c>
      <c r="R64" s="77">
        <f t="shared" si="7"/>
        <v>7809130412442802</v>
      </c>
      <c r="S64" s="77">
        <f t="shared" si="7"/>
        <v>7710093608934440</v>
      </c>
      <c r="T64" s="77">
        <f t="shared" si="7"/>
        <v>7605009623347581</v>
      </c>
      <c r="U64" s="77">
        <f t="shared" si="7"/>
        <v>7511334266110856</v>
      </c>
      <c r="V64" s="77">
        <f t="shared" si="7"/>
        <v>7408135681264795</v>
      </c>
      <c r="W64" s="77">
        <f t="shared" si="7"/>
        <v>7300329282799042</v>
      </c>
      <c r="X64" s="77">
        <f t="shared" si="7"/>
        <v>7188731024445873</v>
      </c>
      <c r="Y64" s="77">
        <f t="shared" si="7"/>
        <v>7074081210566452</v>
      </c>
      <c r="Z64" s="77">
        <f t="shared" si="7"/>
        <v>6960934935686462</v>
      </c>
      <c r="AA64" s="77">
        <f t="shared" si="7"/>
        <v>6850158095702536</v>
      </c>
      <c r="AB64" s="77">
        <f t="shared" si="7"/>
        <v>6733328997125175</v>
      </c>
      <c r="AC64" s="77">
        <f t="shared" si="7"/>
        <v>6617633451082807</v>
      </c>
      <c r="AD64" s="77">
        <f t="shared" si="7"/>
        <v>6504979101427340</v>
      </c>
      <c r="AE64" s="77">
        <f t="shared" si="7"/>
        <v>6396802357082696</v>
      </c>
      <c r="AF64" s="77">
        <f t="shared" si="7"/>
        <v>6287504199663204</v>
      </c>
      <c r="AG64" s="77">
        <f t="shared" si="7"/>
        <v>6180510092130518</v>
      </c>
      <c r="AH64" s="77">
        <f t="shared" si="7"/>
        <v>6071526348775754</v>
      </c>
      <c r="AI64" s="77">
        <f t="shared" si="7"/>
        <v>5961940438021166</v>
      </c>
    </row>
    <row r="65" spans="1:35" x14ac:dyDescent="0.45">
      <c r="A65" s="56" t="s">
        <v>24</v>
      </c>
      <c r="B65" s="63" cm="1">
        <f t="array" ref="B65">(SUMPRODUCT(EuroStatData*($B$52=EurostatCategory)*($A65=EuroStat_EPS_Fuel)*(B$54=EuroStatYear))+SUMPRODUCT(EuroStatData*($C$52=EurostatCategory)*($A65=EuroStat_EPS_Fuel)*(B$54=EuroStatYear)))*BTU_per_TJ</f>
        <v>89807897624285.297</v>
      </c>
      <c r="C65" s="63" cm="1">
        <f t="array" ref="C65">(SUMPRODUCT(EuroStatData*($B$52=EurostatCategory)*($A65=EuroStat_EPS_Fuel)*(C$54=EuroStatYear))+SUMPRODUCT(EuroStatData*($C$52=EurostatCategory)*($A65=EuroStat_EPS_Fuel)*(C$54=EuroStatYear)))*BTU_per_TJ</f>
        <v>93853481551809.672</v>
      </c>
      <c r="D65" s="77">
        <f t="shared" ref="D65:AI65" si="8">C65*(1+D38)</f>
        <v>93334444299553.906</v>
      </c>
      <c r="E65" s="77">
        <f t="shared" si="8"/>
        <v>92864133070741.766</v>
      </c>
      <c r="F65" s="77">
        <f t="shared" si="8"/>
        <v>92295959860098.125</v>
      </c>
      <c r="G65" s="77">
        <f t="shared" si="8"/>
        <v>91879960122719.641</v>
      </c>
      <c r="H65" s="77">
        <f t="shared" si="8"/>
        <v>91529107446078.922</v>
      </c>
      <c r="I65" s="77">
        <f t="shared" si="8"/>
        <v>91562178643104.734</v>
      </c>
      <c r="J65" s="77">
        <f t="shared" si="8"/>
        <v>91993365086962.25</v>
      </c>
      <c r="K65" s="77">
        <f t="shared" si="8"/>
        <v>92861697208081.813</v>
      </c>
      <c r="L65" s="77">
        <f t="shared" si="8"/>
        <v>94070905704550.406</v>
      </c>
      <c r="M65" s="77">
        <f t="shared" si="8"/>
        <v>95676253659306.094</v>
      </c>
      <c r="N65" s="77">
        <f t="shared" si="8"/>
        <v>97538121692237.188</v>
      </c>
      <c r="O65" s="77">
        <f t="shared" si="8"/>
        <v>99604917617224.313</v>
      </c>
      <c r="P65" s="77">
        <f t="shared" si="8"/>
        <v>101020198065584.3</v>
      </c>
      <c r="Q65" s="77">
        <f t="shared" si="8"/>
        <v>102441598860033.31</v>
      </c>
      <c r="R65" s="77">
        <f t="shared" si="8"/>
        <v>103850078273367.81</v>
      </c>
      <c r="S65" s="77">
        <f t="shared" si="8"/>
        <v>105242139152849.86</v>
      </c>
      <c r="T65" s="77">
        <f t="shared" si="8"/>
        <v>106640752311656.77</v>
      </c>
      <c r="U65" s="77">
        <f t="shared" si="8"/>
        <v>108048505216373.94</v>
      </c>
      <c r="V65" s="77">
        <f t="shared" si="8"/>
        <v>109499193594009.38</v>
      </c>
      <c r="W65" s="77">
        <f t="shared" si="8"/>
        <v>111007682298526.55</v>
      </c>
      <c r="X65" s="77">
        <f t="shared" si="8"/>
        <v>112589001899657.77</v>
      </c>
      <c r="Y65" s="77">
        <f t="shared" si="8"/>
        <v>114281313948391.34</v>
      </c>
      <c r="Z65" s="77">
        <f t="shared" si="8"/>
        <v>116130594642445.14</v>
      </c>
      <c r="AA65" s="77">
        <f t="shared" si="8"/>
        <v>118084394484484.44</v>
      </c>
      <c r="AB65" s="77">
        <f t="shared" si="8"/>
        <v>120176353683673.41</v>
      </c>
      <c r="AC65" s="77">
        <f t="shared" si="8"/>
        <v>122380540718385.55</v>
      </c>
      <c r="AD65" s="77">
        <f t="shared" si="8"/>
        <v>124782157608954.47</v>
      </c>
      <c r="AE65" s="77">
        <f t="shared" si="8"/>
        <v>127325454444470.86</v>
      </c>
      <c r="AF65" s="77">
        <f t="shared" si="8"/>
        <v>130008671328611.94</v>
      </c>
      <c r="AG65" s="77">
        <f t="shared" si="8"/>
        <v>132835632367489.77</v>
      </c>
      <c r="AH65" s="77">
        <f t="shared" si="8"/>
        <v>135843301328124.16</v>
      </c>
      <c r="AI65" s="77">
        <f t="shared" si="8"/>
        <v>139022974729914.64</v>
      </c>
    </row>
    <row r="66" spans="1:35" x14ac:dyDescent="0.45">
      <c r="A66" s="56" t="s">
        <v>25</v>
      </c>
      <c r="B66" s="63" cm="1">
        <f t="array" ref="B66">(SUMPRODUCT(EuroStatData*($B$52=EurostatCategory)*($A66=EuroStat_EPS_Fuel)*(B$54=EuroStatYear))+SUMPRODUCT(EuroStatData*($C$52=EurostatCategory)*($A66=EuroStat_EPS_Fuel)*(B$54=EuroStatYear)))*BTU_per_TJ</f>
        <v>470056326182592.56</v>
      </c>
      <c r="C66" s="63" cm="1">
        <f t="array" ref="C66">(SUMPRODUCT(EuroStatData*($B$52=EurostatCategory)*($A66=EuroStat_EPS_Fuel)*(C$54=EuroStatYear))+SUMPRODUCT(EuroStatData*($C$52=EurostatCategory)*($A66=EuroStat_EPS_Fuel)*(C$54=EuroStatYear)))*BTU_per_TJ</f>
        <v>492941446377927.19</v>
      </c>
      <c r="D66" s="77">
        <f t="shared" ref="D66:AI67" si="9">C66*(1+D39)</f>
        <v>508645655712105.94</v>
      </c>
      <c r="E66" s="77">
        <f t="shared" si="9"/>
        <v>521451176148105.25</v>
      </c>
      <c r="F66" s="77">
        <f t="shared" si="9"/>
        <v>527151294493977.94</v>
      </c>
      <c r="G66" s="77">
        <f t="shared" si="9"/>
        <v>531733403728643.44</v>
      </c>
      <c r="H66" s="77">
        <f t="shared" si="9"/>
        <v>531551532820383.13</v>
      </c>
      <c r="I66" s="77">
        <f t="shared" si="9"/>
        <v>529680441340092.25</v>
      </c>
      <c r="J66" s="77">
        <f t="shared" si="9"/>
        <v>528128050388747</v>
      </c>
      <c r="K66" s="77">
        <f t="shared" si="9"/>
        <v>527530738525815.44</v>
      </c>
      <c r="L66" s="77">
        <f t="shared" si="9"/>
        <v>526930411079600</v>
      </c>
      <c r="M66" s="77">
        <f t="shared" si="9"/>
        <v>527357434165743.5</v>
      </c>
      <c r="N66" s="77">
        <f t="shared" si="9"/>
        <v>528256689611856.31</v>
      </c>
      <c r="O66" s="77">
        <f t="shared" si="9"/>
        <v>529104583989220.88</v>
      </c>
      <c r="P66" s="77">
        <f t="shared" si="9"/>
        <v>528560521972372.38</v>
      </c>
      <c r="Q66" s="77">
        <f t="shared" si="9"/>
        <v>527849913227643.88</v>
      </c>
      <c r="R66" s="77">
        <f t="shared" si="9"/>
        <v>526346597849091.88</v>
      </c>
      <c r="S66" s="77">
        <f t="shared" si="9"/>
        <v>524553564270707.81</v>
      </c>
      <c r="T66" s="77">
        <f t="shared" si="9"/>
        <v>522299337683987.5</v>
      </c>
      <c r="U66" s="77">
        <f t="shared" si="9"/>
        <v>519743759103396.25</v>
      </c>
      <c r="V66" s="77">
        <f t="shared" si="9"/>
        <v>516656032130594.13</v>
      </c>
      <c r="W66" s="77">
        <f t="shared" si="9"/>
        <v>513127555218387.44</v>
      </c>
      <c r="X66" s="77">
        <f t="shared" si="9"/>
        <v>509173516872393.19</v>
      </c>
      <c r="Y66" s="77">
        <f t="shared" si="9"/>
        <v>504927831720584.06</v>
      </c>
      <c r="Z66" s="77">
        <f t="shared" si="9"/>
        <v>500686175512620.63</v>
      </c>
      <c r="AA66" s="77">
        <f t="shared" si="9"/>
        <v>496317121933768.31</v>
      </c>
      <c r="AB66" s="77">
        <f t="shared" si="9"/>
        <v>491759330102024</v>
      </c>
      <c r="AC66" s="77">
        <f t="shared" si="9"/>
        <v>487143433711011.13</v>
      </c>
      <c r="AD66" s="77">
        <f t="shared" si="9"/>
        <v>482516825884897.06</v>
      </c>
      <c r="AE66" s="77">
        <f t="shared" si="9"/>
        <v>477917851357585.44</v>
      </c>
      <c r="AF66" s="77">
        <f t="shared" si="9"/>
        <v>473237315565007.38</v>
      </c>
      <c r="AG66" s="77">
        <f t="shared" si="9"/>
        <v>468436764249614.94</v>
      </c>
      <c r="AH66" s="77">
        <f t="shared" si="9"/>
        <v>463505291099114.38</v>
      </c>
      <c r="AI66" s="77">
        <f t="shared" si="9"/>
        <v>458529880880038.94</v>
      </c>
    </row>
    <row r="67" spans="1:35" x14ac:dyDescent="0.45">
      <c r="A67" s="56" t="s">
        <v>14</v>
      </c>
      <c r="B67" s="63" cm="1">
        <f t="array" ref="B67">(SUMPRODUCT(EuroStatData*($B$52=EurostatCategory)*($A67=EuroStat_EPS_Fuel)*(B$54=EuroStatYear))+SUMPRODUCT(EuroStatData*($C$52=EurostatCategory)*($A67=EuroStat_EPS_Fuel)*(B$54=EuroStatYear)))*BTU_per_TJ</f>
        <v>1242913561157512.5</v>
      </c>
      <c r="C67" s="63" cm="1">
        <f t="array" ref="C67">(SUMPRODUCT(EuroStatData*($B$52=EurostatCategory)*($A67=EuroStat_EPS_Fuel)*(C$54=EuroStatYear))+SUMPRODUCT(EuroStatData*($C$52=EurostatCategory)*($A67=EuroStat_EPS_Fuel)*(C$54=EuroStatYear)))*BTU_per_TJ</f>
        <v>1367647198408278</v>
      </c>
      <c r="D67" s="77">
        <f t="shared" si="9"/>
        <v>1402533203946748</v>
      </c>
      <c r="E67" s="77">
        <f t="shared" si="9"/>
        <v>1428810092644271.5</v>
      </c>
      <c r="F67" s="77">
        <f t="shared" si="9"/>
        <v>1458150586059775.8</v>
      </c>
      <c r="G67" s="77">
        <f t="shared" si="9"/>
        <v>1481976601650260.8</v>
      </c>
      <c r="H67" s="77">
        <f t="shared" si="9"/>
        <v>1500752833918459</v>
      </c>
      <c r="I67" s="77">
        <f t="shared" si="9"/>
        <v>1512854595626358.3</v>
      </c>
      <c r="J67" s="77">
        <f t="shared" si="9"/>
        <v>1529109806606669.5</v>
      </c>
      <c r="K67" s="77">
        <f t="shared" si="9"/>
        <v>1547891968483310.3</v>
      </c>
      <c r="L67" s="77">
        <f t="shared" si="9"/>
        <v>1568177381060470.5</v>
      </c>
      <c r="M67" s="77">
        <f t="shared" si="9"/>
        <v>1588434568398782.5</v>
      </c>
      <c r="N67" s="77">
        <f t="shared" si="9"/>
        <v>1606232979894090.8</v>
      </c>
      <c r="O67" s="77">
        <f t="shared" si="9"/>
        <v>1622181276409860</v>
      </c>
      <c r="P67" s="77">
        <f t="shared" si="9"/>
        <v>1641241532102275.8</v>
      </c>
      <c r="Q67" s="77">
        <f t="shared" si="9"/>
        <v>1654261127061993</v>
      </c>
      <c r="R67" s="77">
        <f t="shared" si="9"/>
        <v>1665509896230793</v>
      </c>
      <c r="S67" s="77">
        <f t="shared" si="9"/>
        <v>1674942704187506.3</v>
      </c>
      <c r="T67" s="77">
        <f t="shared" si="9"/>
        <v>1682233907280925.3</v>
      </c>
      <c r="U67" s="77">
        <f t="shared" si="9"/>
        <v>1693062236180027.8</v>
      </c>
      <c r="V67" s="77">
        <f t="shared" si="9"/>
        <v>1700734097198070.5</v>
      </c>
      <c r="W67" s="77">
        <f t="shared" si="9"/>
        <v>1711371486687396.5</v>
      </c>
      <c r="X67" s="77">
        <f t="shared" si="9"/>
        <v>1718025728481602.5</v>
      </c>
      <c r="Y67" s="77">
        <f t="shared" si="9"/>
        <v>1725075231723078.5</v>
      </c>
      <c r="Z67" s="77">
        <f t="shared" si="9"/>
        <v>1733456352366695.3</v>
      </c>
      <c r="AA67" s="77">
        <f t="shared" si="9"/>
        <v>1740422396614377.8</v>
      </c>
      <c r="AB67" s="77">
        <f t="shared" si="9"/>
        <v>1744064378246690.3</v>
      </c>
      <c r="AC67" s="77">
        <f t="shared" si="9"/>
        <v>1744875754848109.3</v>
      </c>
      <c r="AD67" s="77">
        <f t="shared" si="9"/>
        <v>1750464504013563.5</v>
      </c>
      <c r="AE67" s="77">
        <f t="shared" si="9"/>
        <v>1753238480384359.8</v>
      </c>
      <c r="AF67" s="77">
        <f t="shared" si="9"/>
        <v>1746988171709586.8</v>
      </c>
      <c r="AG67" s="77">
        <f t="shared" si="9"/>
        <v>1744671226844431.3</v>
      </c>
      <c r="AH67" s="77">
        <f t="shared" si="9"/>
        <v>1731673300298605</v>
      </c>
      <c r="AI67" s="77">
        <f t="shared" si="9"/>
        <v>1714973338899296.8</v>
      </c>
    </row>
    <row r="68" spans="1:35" x14ac:dyDescent="0.45">
      <c r="A68" s="56" t="s">
        <v>26</v>
      </c>
      <c r="B68" s="62">
        <v>0</v>
      </c>
      <c r="C68" s="62">
        <v>0</v>
      </c>
      <c r="D68" s="62">
        <v>0</v>
      </c>
      <c r="E68" s="62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</row>
    <row r="69" spans="1:35" x14ac:dyDescent="0.45">
      <c r="A69" s="56" t="s">
        <v>27</v>
      </c>
      <c r="B69" s="78">
        <f>About!$C$81</f>
        <v>0</v>
      </c>
      <c r="C69" s="78">
        <f>About!$C$81</f>
        <v>0</v>
      </c>
      <c r="D69" s="78">
        <f>About!$C$81</f>
        <v>0</v>
      </c>
      <c r="E69" s="78">
        <f>About!$C$81</f>
        <v>0</v>
      </c>
      <c r="F69" s="78">
        <f>About!$C$81</f>
        <v>0</v>
      </c>
      <c r="G69" s="78">
        <f>About!$C$81</f>
        <v>0</v>
      </c>
      <c r="H69" s="78">
        <f>About!$C$81</f>
        <v>0</v>
      </c>
      <c r="I69" s="78">
        <f>About!$C$81</f>
        <v>0</v>
      </c>
      <c r="J69" s="78">
        <f>About!$C$81</f>
        <v>0</v>
      </c>
      <c r="K69" s="78">
        <f>About!$C$81</f>
        <v>0</v>
      </c>
      <c r="L69" s="78">
        <f>About!$C$81</f>
        <v>0</v>
      </c>
      <c r="M69" s="78">
        <f>About!$C$81</f>
        <v>0</v>
      </c>
      <c r="N69" s="78">
        <f>About!$C$81</f>
        <v>0</v>
      </c>
      <c r="O69" s="78">
        <f>About!$C$81</f>
        <v>0</v>
      </c>
      <c r="P69" s="78">
        <f>About!$C$81</f>
        <v>0</v>
      </c>
      <c r="Q69" s="78">
        <f>About!$C$81</f>
        <v>0</v>
      </c>
      <c r="R69" s="78">
        <f>About!$C$81</f>
        <v>0</v>
      </c>
      <c r="S69" s="78">
        <f>About!$C$81</f>
        <v>0</v>
      </c>
      <c r="T69" s="78">
        <f>About!$C$81</f>
        <v>0</v>
      </c>
      <c r="U69" s="78">
        <f>About!$C$81</f>
        <v>0</v>
      </c>
      <c r="V69" s="78">
        <f>About!$C$81</f>
        <v>0</v>
      </c>
      <c r="W69" s="78">
        <f>About!$C$81</f>
        <v>0</v>
      </c>
      <c r="X69" s="78">
        <f>About!$C$81</f>
        <v>0</v>
      </c>
      <c r="Y69" s="78">
        <f>About!$C$81</f>
        <v>0</v>
      </c>
      <c r="Z69" s="78">
        <f>About!$C$81</f>
        <v>0</v>
      </c>
      <c r="AA69" s="78">
        <f>About!$C$81</f>
        <v>0</v>
      </c>
      <c r="AB69" s="78">
        <f>About!$C$81</f>
        <v>0</v>
      </c>
      <c r="AC69" s="78">
        <f>About!$C$81</f>
        <v>0</v>
      </c>
      <c r="AD69" s="78">
        <f>About!$C$81</f>
        <v>0</v>
      </c>
      <c r="AE69" s="78">
        <f>About!$C$81</f>
        <v>0</v>
      </c>
      <c r="AF69" s="78">
        <f>About!$C$81</f>
        <v>0</v>
      </c>
      <c r="AG69" s="78">
        <f>About!$C$81</f>
        <v>0</v>
      </c>
      <c r="AH69" s="78">
        <f>About!$C$81</f>
        <v>0</v>
      </c>
      <c r="AI69" s="78">
        <f>About!$C$81</f>
        <v>0</v>
      </c>
    </row>
    <row r="70" spans="1:35" x14ac:dyDescent="0.45">
      <c r="A70" s="56" t="s">
        <v>28</v>
      </c>
      <c r="B70" s="63" cm="1">
        <f t="array" ref="B70">(SUMPRODUCT(EuroStatData*($B$52=EurostatCategory)*($A70=EuroStat_EPS_Fuel)*(B$54=EuroStatYear))+SUMPRODUCT(EuroStatData*($C$52=EurostatCategory)*($A70=EuroStat_EPS_Fuel)*(B$54=EuroStatYear)))*BTU_per_TJ</f>
        <v>3160571929646474.5</v>
      </c>
      <c r="C70" s="63" cm="1">
        <f t="array" ref="C70">(SUMPRODUCT(EuroStatData*($B$52=EurostatCategory)*($A70=EuroStat_EPS_Fuel)*(C$54=EuroStatYear))+SUMPRODUCT(EuroStatData*($C$52=EurostatCategory)*($A70=EuroStat_EPS_Fuel)*(C$54=EuroStatYear)))*BTU_per_TJ</f>
        <v>3082731931132596</v>
      </c>
      <c r="D70" s="77">
        <f t="shared" ref="D70:AI70" si="10">C70*(1+D43)</f>
        <v>3053494659201991</v>
      </c>
      <c r="E70" s="77">
        <f t="shared" si="10"/>
        <v>3008659538502640</v>
      </c>
      <c r="F70" s="77">
        <f t="shared" si="10"/>
        <v>3007289213108207.5</v>
      </c>
      <c r="G70" s="77">
        <f t="shared" si="10"/>
        <v>2869784989541282</v>
      </c>
      <c r="H70" s="77">
        <f t="shared" si="10"/>
        <v>2734972468593144.5</v>
      </c>
      <c r="I70" s="77">
        <f t="shared" si="10"/>
        <v>2568990120347209.5</v>
      </c>
      <c r="J70" s="77">
        <f t="shared" si="10"/>
        <v>2454305725134915</v>
      </c>
      <c r="K70" s="77">
        <f t="shared" si="10"/>
        <v>2234265534388346.8</v>
      </c>
      <c r="L70" s="77">
        <f t="shared" si="10"/>
        <v>2079007557521418</v>
      </c>
      <c r="M70" s="77">
        <f t="shared" si="10"/>
        <v>1997299682554845.8</v>
      </c>
      <c r="N70" s="77">
        <f t="shared" si="10"/>
        <v>1934292005956545.3</v>
      </c>
      <c r="O70" s="77">
        <f t="shared" si="10"/>
        <v>1859406383668380</v>
      </c>
      <c r="P70" s="77">
        <f t="shared" si="10"/>
        <v>1817219542797526.3</v>
      </c>
      <c r="Q70" s="77">
        <f t="shared" si="10"/>
        <v>1726030100630770</v>
      </c>
      <c r="R70" s="77">
        <f t="shared" si="10"/>
        <v>1607914099995340.8</v>
      </c>
      <c r="S70" s="77">
        <f t="shared" si="10"/>
        <v>1501001353666602</v>
      </c>
      <c r="T70" s="77">
        <f t="shared" si="10"/>
        <v>1426856782566744.3</v>
      </c>
      <c r="U70" s="77">
        <f t="shared" si="10"/>
        <v>1379650179145054.8</v>
      </c>
      <c r="V70" s="77">
        <f t="shared" si="10"/>
        <v>1289906192946716.8</v>
      </c>
      <c r="W70" s="77">
        <f t="shared" si="10"/>
        <v>1247306870757712.5</v>
      </c>
      <c r="X70" s="77">
        <f t="shared" si="10"/>
        <v>1180555178648676.3</v>
      </c>
      <c r="Y70" s="77">
        <f t="shared" si="10"/>
        <v>1121389140856667.4</v>
      </c>
      <c r="Z70" s="77">
        <f t="shared" si="10"/>
        <v>1055508167429666</v>
      </c>
      <c r="AA70" s="77">
        <f t="shared" si="10"/>
        <v>963879302279907.25</v>
      </c>
      <c r="AB70" s="77">
        <f t="shared" si="10"/>
        <v>895467939666863</v>
      </c>
      <c r="AC70" s="77">
        <f t="shared" si="10"/>
        <v>804635598253536.38</v>
      </c>
      <c r="AD70" s="77">
        <f t="shared" si="10"/>
        <v>766647391212765.88</v>
      </c>
      <c r="AE70" s="77">
        <f t="shared" si="10"/>
        <v>735474832706474.38</v>
      </c>
      <c r="AF70" s="77">
        <f t="shared" si="10"/>
        <v>613105657342446.13</v>
      </c>
      <c r="AG70" s="77">
        <f t="shared" si="10"/>
        <v>563619868374328.63</v>
      </c>
      <c r="AH70" s="77">
        <f t="shared" si="10"/>
        <v>528010039070109.13</v>
      </c>
      <c r="AI70" s="77">
        <f t="shared" si="10"/>
        <v>447800613207901</v>
      </c>
    </row>
    <row r="71" spans="1:35" x14ac:dyDescent="0.45">
      <c r="A71" s="56" t="s">
        <v>15</v>
      </c>
      <c r="B71" s="63" cm="1">
        <f t="array" ref="B71">(SUMPRODUCT(EuroStatData*($B$52=EurostatCategory)*($A71=EuroStat_EPS_Fuel)*(B$54=EuroStatYear))+SUMPRODUCT(EuroStatData*($C$52=EurostatCategory)*($A71=EuroStat_EPS_Fuel)*(B$54=EuroStatYear)))*BTU_per_TJ</f>
        <v>875407792588829.88</v>
      </c>
      <c r="C71" s="63" cm="1">
        <f t="array" ref="C71">(SUMPRODUCT(EuroStatData*($B$52=EurostatCategory)*($A71=EuroStat_EPS_Fuel)*(C$54=EuroStatYear))+SUMPRODUCT(EuroStatData*($C$52=EurostatCategory)*($A71=EuroStat_EPS_Fuel)*(C$54=EuroStatYear)))*BTU_per_TJ</f>
        <v>848761383367757.5</v>
      </c>
      <c r="D71" s="77">
        <f t="shared" ref="D71:AI71" si="11">C71*(1+D44)</f>
        <v>838191156650725.5</v>
      </c>
      <c r="E71" s="77">
        <f t="shared" si="11"/>
        <v>844513091026156.38</v>
      </c>
      <c r="F71" s="77">
        <f t="shared" si="11"/>
        <v>671144611005985.88</v>
      </c>
      <c r="G71" s="77">
        <f t="shared" si="11"/>
        <v>469163933915121.69</v>
      </c>
      <c r="H71" s="77">
        <f t="shared" si="11"/>
        <v>268582634766060.47</v>
      </c>
      <c r="I71" s="77">
        <f t="shared" si="11"/>
        <v>267617419316095.91</v>
      </c>
      <c r="J71" s="77">
        <f t="shared" si="11"/>
        <v>267659638022564.09</v>
      </c>
      <c r="K71" s="77">
        <f t="shared" si="11"/>
        <v>268146724364543.53</v>
      </c>
      <c r="L71" s="77">
        <f t="shared" si="11"/>
        <v>268749155067668.06</v>
      </c>
      <c r="M71" s="77">
        <f t="shared" si="11"/>
        <v>269373036558984.16</v>
      </c>
      <c r="N71" s="77">
        <f t="shared" si="11"/>
        <v>172576548296939.63</v>
      </c>
      <c r="O71" s="77">
        <f t="shared" si="11"/>
        <v>172263528044334.59</v>
      </c>
      <c r="P71" s="77">
        <f t="shared" si="11"/>
        <v>77897377775415.328</v>
      </c>
      <c r="Q71" s="77">
        <f t="shared" si="11"/>
        <v>76989476326248.875</v>
      </c>
      <c r="R71" s="77">
        <f t="shared" si="11"/>
        <v>76208857974871.922</v>
      </c>
      <c r="S71" s="77">
        <f t="shared" si="11"/>
        <v>75096862390010.734</v>
      </c>
      <c r="T71" s="77">
        <f t="shared" si="11"/>
        <v>74290810741862.781</v>
      </c>
      <c r="U71" s="77">
        <f t="shared" si="11"/>
        <v>73800468299994.578</v>
      </c>
      <c r="V71" s="77">
        <f t="shared" si="11"/>
        <v>73014864816727.828</v>
      </c>
      <c r="W71" s="77">
        <f t="shared" si="11"/>
        <v>72410450404434.531</v>
      </c>
      <c r="X71" s="77">
        <f t="shared" si="11"/>
        <v>71966259320662.188</v>
      </c>
      <c r="Y71" s="77">
        <f t="shared" si="11"/>
        <v>71601793973722.297</v>
      </c>
      <c r="Z71" s="77">
        <f t="shared" si="11"/>
        <v>41802826083015.375</v>
      </c>
      <c r="AA71" s="77">
        <f t="shared" si="11"/>
        <v>25165459442809.473</v>
      </c>
      <c r="AB71" s="77">
        <f t="shared" si="11"/>
        <v>12046465168227.49</v>
      </c>
      <c r="AC71" s="77">
        <f t="shared" si="11"/>
        <v>11400362487786.84</v>
      </c>
      <c r="AD71" s="77">
        <f t="shared" si="11"/>
        <v>10679762159261.898</v>
      </c>
      <c r="AE71" s="77">
        <f t="shared" si="11"/>
        <v>9715234433144.6172</v>
      </c>
      <c r="AF71" s="77">
        <f t="shared" si="11"/>
        <v>8782637113271.8516</v>
      </c>
      <c r="AG71" s="77">
        <f t="shared" si="11"/>
        <v>7976544962377.3691</v>
      </c>
      <c r="AH71" s="77">
        <f t="shared" si="11"/>
        <v>3618529493375.5146</v>
      </c>
      <c r="AI71" s="77">
        <f t="shared" si="11"/>
        <v>3287294387691.4399</v>
      </c>
    </row>
    <row r="72" spans="1:35" x14ac:dyDescent="0.45">
      <c r="A72" s="56" t="s">
        <v>29</v>
      </c>
      <c r="B72" s="63" cm="1">
        <f t="array" ref="B72">(SUMPRODUCT(EuroStatData*($B$52=EurostatCategory)*($A72=EuroStat_EPS_Fuel)*(B$54=EuroStatYear))+SUMPRODUCT(EuroStatData*($C$52=EurostatCategory)*($A72=EuroStat_EPS_Fuel)*(B$54=EuroStatYear)))*BTU_per_TJ</f>
        <v>2796362077584358.5</v>
      </c>
      <c r="C72" s="63" cm="1">
        <f t="array" ref="C72">(SUMPRODUCT(EuroStatData*($B$52=EurostatCategory)*($A72=EuroStat_EPS_Fuel)*(C$54=EuroStatYear))+SUMPRODUCT(EuroStatData*($C$52=EurostatCategory)*($A72=EuroStat_EPS_Fuel)*(C$54=EuroStatYear)))*BTU_per_TJ</f>
        <v>2741352888397003</v>
      </c>
      <c r="D72" s="77">
        <f t="shared" ref="D72:D73" si="12">C72*(1+D45)</f>
        <v>2674962464839921</v>
      </c>
      <c r="E72" s="77">
        <f t="shared" ref="E72:E73" si="13">D72*(1+E45)</f>
        <v>2613677695728312.5</v>
      </c>
      <c r="F72" s="77">
        <f t="shared" ref="F72:F73" si="14">E72*(1+F45)</f>
        <v>2581564396247477</v>
      </c>
      <c r="G72" s="77">
        <f t="shared" ref="G72:G73" si="15">F72*(1+G45)</f>
        <v>2526299631027629.5</v>
      </c>
      <c r="H72" s="77">
        <f t="shared" ref="H72:H73" si="16">G72*(1+H45)</f>
        <v>2411139465055663</v>
      </c>
      <c r="I72" s="77">
        <f t="shared" ref="I72:I73" si="17">H72*(1+I45)</f>
        <v>2366376600891300</v>
      </c>
      <c r="J72" s="77">
        <f t="shared" ref="J72:J73" si="18">I72*(1+J45)</f>
        <v>2289822081786408.5</v>
      </c>
      <c r="K72" s="77">
        <f t="shared" ref="K72:K73" si="19">J72*(1+K45)</f>
        <v>2215366156456374.3</v>
      </c>
      <c r="L72" s="77">
        <f t="shared" ref="L72:L73" si="20">K72*(1+L45)</f>
        <v>2106286564637424.3</v>
      </c>
      <c r="M72" s="77">
        <f t="shared" ref="M72:M73" si="21">L72*(1+M45)</f>
        <v>2043239509515845.3</v>
      </c>
      <c r="N72" s="77">
        <f t="shared" ref="N72:N73" si="22">M72*(1+N45)</f>
        <v>2004441402979895.3</v>
      </c>
      <c r="O72" s="77">
        <f t="shared" ref="O72:O73" si="23">N72*(1+O45)</f>
        <v>1884898839722470.5</v>
      </c>
      <c r="P72" s="77">
        <f t="shared" ref="P72:P73" si="24">O72*(1+P45)</f>
        <v>1819469294931986.8</v>
      </c>
      <c r="Q72" s="77">
        <f t="shared" ref="Q72:Q73" si="25">P72*(1+Q45)</f>
        <v>1725142554153550</v>
      </c>
      <c r="R72" s="77">
        <f t="shared" ref="R72:R73" si="26">Q72*(1+R45)</f>
        <v>1630592295287376.5</v>
      </c>
      <c r="S72" s="77">
        <f t="shared" ref="S72:S73" si="27">R72*(1+S45)</f>
        <v>1537039619536483</v>
      </c>
      <c r="T72" s="77">
        <f t="shared" ref="T72:T73" si="28">S72*(1+T45)</f>
        <v>1460128449199163.5</v>
      </c>
      <c r="U72" s="77">
        <f t="shared" ref="U72:U73" si="29">T72*(1+U45)</f>
        <v>1443507830858331.5</v>
      </c>
      <c r="V72" s="77">
        <f t="shared" ref="V72:V73" si="30">U72*(1+V45)</f>
        <v>1375094291625551.8</v>
      </c>
      <c r="W72" s="77">
        <f t="shared" ref="W72:W73" si="31">V72*(1+W45)</f>
        <v>1336761015732757.8</v>
      </c>
      <c r="X72" s="77">
        <f t="shared" ref="X72:X73" si="32">W72*(1+X45)</f>
        <v>1299412652183037.5</v>
      </c>
      <c r="Y72" s="77">
        <f t="shared" ref="Y72:Y73" si="33">X72*(1+Y45)</f>
        <v>1267801212158321</v>
      </c>
      <c r="Z72" s="77">
        <f t="shared" ref="Z72:Z73" si="34">Y72*(1+Z45)</f>
        <v>1227888732994936.3</v>
      </c>
      <c r="AA72" s="77">
        <f t="shared" ref="AA72:AA73" si="35">Z72*(1+AA45)</f>
        <v>1195302178601211.5</v>
      </c>
      <c r="AB72" s="77">
        <f t="shared" ref="AB72:AB73" si="36">AA72*(1+AB45)</f>
        <v>1146429060525887.8</v>
      </c>
      <c r="AC72" s="77">
        <f t="shared" ref="AC72:AC73" si="37">AB72*(1+AC45)</f>
        <v>1116977871138200</v>
      </c>
      <c r="AD72" s="77">
        <f t="shared" ref="AD72:AD73" si="38">AC72*(1+AD45)</f>
        <v>1075044028988212.1</v>
      </c>
      <c r="AE72" s="77">
        <f t="shared" ref="AE72:AE73" si="39">AD72*(1+AE45)</f>
        <v>1048557334138689.1</v>
      </c>
      <c r="AF72" s="77">
        <f t="shared" ref="AF72:AF73" si="40">AE72*(1+AF45)</f>
        <v>1005581539735015.9</v>
      </c>
      <c r="AG72" s="77">
        <f t="shared" ref="AG72:AG73" si="41">AF72*(1+AG45)</f>
        <v>983392080093669.5</v>
      </c>
      <c r="AH72" s="77">
        <f t="shared" ref="AH72:AH73" si="42">AG72*(1+AH45)</f>
        <v>967817006413438.25</v>
      </c>
      <c r="AI72" s="77">
        <f t="shared" ref="AI72:AI73" si="43">AH72*(1+AI45)</f>
        <v>941204478660948.5</v>
      </c>
    </row>
    <row r="73" spans="1:35" x14ac:dyDescent="0.45">
      <c r="A73" s="56" t="s">
        <v>16</v>
      </c>
      <c r="B73" s="63" cm="1">
        <f t="array" ref="B73">(SUMPRODUCT(EuroStatData*($B$52=EurostatCategory)*($A73=EuroStat_EPS_Fuel)*(B$54=EuroStatYear))+SUMPRODUCT(EuroStatData*($C$52=EurostatCategory)*($A73=EuroStat_EPS_Fuel)*(B$54=EuroStatYear)))*BTU_per_TJ</f>
        <v>629613892336042.38</v>
      </c>
      <c r="C73" s="63" cm="1">
        <f t="array" ref="C73">(SUMPRODUCT(EuroStatData*($B$52=EurostatCategory)*($A73=EuroStat_EPS_Fuel)*(C$54=EuroStatYear))+SUMPRODUCT(EuroStatData*($C$52=EurostatCategory)*($A73=EuroStat_EPS_Fuel)*(C$54=EuroStatYear)))*BTU_per_TJ</f>
        <v>609154889197585.25</v>
      </c>
      <c r="D73" s="77">
        <f t="shared" si="12"/>
        <v>606149822099050.75</v>
      </c>
      <c r="E73" s="77">
        <f t="shared" si="13"/>
        <v>596915873291632.5</v>
      </c>
      <c r="F73" s="77">
        <f t="shared" si="14"/>
        <v>585412465735964.75</v>
      </c>
      <c r="G73" s="77">
        <f t="shared" si="15"/>
        <v>574274746256359.63</v>
      </c>
      <c r="H73" s="77">
        <f t="shared" si="16"/>
        <v>546283187789738.44</v>
      </c>
      <c r="I73" s="77">
        <f t="shared" si="17"/>
        <v>540895145018702.88</v>
      </c>
      <c r="J73" s="77">
        <f t="shared" si="18"/>
        <v>535903884852158.94</v>
      </c>
      <c r="K73" s="77">
        <f t="shared" si="19"/>
        <v>530239520379656.94</v>
      </c>
      <c r="L73" s="77">
        <f t="shared" si="20"/>
        <v>514406017283723.75</v>
      </c>
      <c r="M73" s="77">
        <f t="shared" si="21"/>
        <v>517761018671806.19</v>
      </c>
      <c r="N73" s="77">
        <f t="shared" si="22"/>
        <v>515579796181978.88</v>
      </c>
      <c r="O73" s="77">
        <f t="shared" si="23"/>
        <v>512583660974707.81</v>
      </c>
      <c r="P73" s="77">
        <f t="shared" si="24"/>
        <v>515342589276004.88</v>
      </c>
      <c r="Q73" s="77">
        <f t="shared" si="25"/>
        <v>512415590271097.25</v>
      </c>
      <c r="R73" s="77">
        <f t="shared" si="26"/>
        <v>508307064232816.31</v>
      </c>
      <c r="S73" s="77">
        <f t="shared" si="27"/>
        <v>504028073984930.06</v>
      </c>
      <c r="T73" s="77">
        <f t="shared" si="28"/>
        <v>498859937371424.56</v>
      </c>
      <c r="U73" s="77">
        <f t="shared" si="29"/>
        <v>494740411734457.56</v>
      </c>
      <c r="V73" s="77">
        <f t="shared" si="30"/>
        <v>489690567610461.81</v>
      </c>
      <c r="W73" s="77">
        <f t="shared" si="31"/>
        <v>484734092336177.69</v>
      </c>
      <c r="X73" s="77">
        <f t="shared" si="32"/>
        <v>479221327802726.88</v>
      </c>
      <c r="Y73" s="77">
        <f t="shared" si="33"/>
        <v>473679177805915.56</v>
      </c>
      <c r="Z73" s="77">
        <f t="shared" si="34"/>
        <v>468804349816911.75</v>
      </c>
      <c r="AA73" s="77">
        <f t="shared" si="35"/>
        <v>463050819823639.44</v>
      </c>
      <c r="AB73" s="77">
        <f t="shared" si="36"/>
        <v>456630185100615.31</v>
      </c>
      <c r="AC73" s="77">
        <f t="shared" si="37"/>
        <v>450263787281746.44</v>
      </c>
      <c r="AD73" s="77">
        <f t="shared" si="38"/>
        <v>444290983267131.81</v>
      </c>
      <c r="AE73" s="77">
        <f t="shared" si="39"/>
        <v>438946389326530.69</v>
      </c>
      <c r="AF73" s="77">
        <f t="shared" si="40"/>
        <v>433047338235062.44</v>
      </c>
      <c r="AG73" s="77">
        <f t="shared" si="41"/>
        <v>427892964926105.69</v>
      </c>
      <c r="AH73" s="77">
        <f t="shared" si="42"/>
        <v>422484839842156.69</v>
      </c>
      <c r="AI73" s="77">
        <f t="shared" si="43"/>
        <v>416932496366996.88</v>
      </c>
    </row>
    <row r="74" spans="1:35" x14ac:dyDescent="0.45">
      <c r="A74" s="56" t="s">
        <v>30</v>
      </c>
      <c r="B74" s="63" cm="1">
        <f t="array" ref="B74">(SUMPRODUCT(EuroStatData*($B$52=EurostatCategory)*($A74=EuroStat_EPS_Fuel)*(B$54=EuroStatYear))+SUMPRODUCT(EuroStatData*($C$52=EurostatCategory)*($A74=EuroStat_EPS_Fuel)*(B$54=EuroStatYear)))*BTU_per_TJ</f>
        <v>878812251216380.5</v>
      </c>
      <c r="C74" s="63" cm="1">
        <f t="array" ref="C74">(SUMPRODUCT(EuroStatData*($B$52=EurostatCategory)*($A74=EuroStat_EPS_Fuel)*(C$54=EuroStatYear))+SUMPRODUCT(EuroStatData*($C$52=EurostatCategory)*($A74=EuroStat_EPS_Fuel)*(C$54=EuroStatYear)))*BTU_per_TJ</f>
        <v>882060104864593.13</v>
      </c>
      <c r="D74" s="77">
        <f t="shared" ref="D74:AH74" si="44">C74*(1+D47)</f>
        <v>865474270988374.88</v>
      </c>
      <c r="E74" s="77">
        <f t="shared" si="44"/>
        <v>855600565810818.25</v>
      </c>
      <c r="F74" s="77">
        <f t="shared" si="44"/>
        <v>860802527217777.5</v>
      </c>
      <c r="G74" s="77">
        <f t="shared" si="44"/>
        <v>853806003712534.88</v>
      </c>
      <c r="H74" s="77">
        <f t="shared" si="44"/>
        <v>841866917968650.5</v>
      </c>
      <c r="I74" s="77">
        <f t="shared" si="44"/>
        <v>840475703983113.13</v>
      </c>
      <c r="J74" s="77">
        <f t="shared" si="44"/>
        <v>842031277854673.38</v>
      </c>
      <c r="K74" s="77">
        <f t="shared" si="44"/>
        <v>849997670738922.63</v>
      </c>
      <c r="L74" s="77">
        <f t="shared" si="44"/>
        <v>851023796998959.75</v>
      </c>
      <c r="M74" s="77">
        <f t="shared" si="44"/>
        <v>860478475126299</v>
      </c>
      <c r="N74" s="77">
        <f t="shared" si="44"/>
        <v>859621865153468.88</v>
      </c>
      <c r="O74" s="77">
        <f t="shared" si="44"/>
        <v>844936060612676.88</v>
      </c>
      <c r="P74" s="77">
        <f t="shared" si="44"/>
        <v>845321242507548.5</v>
      </c>
      <c r="Q74" s="77">
        <f t="shared" si="44"/>
        <v>846996196524933.75</v>
      </c>
      <c r="R74" s="77">
        <f t="shared" si="44"/>
        <v>848658296865945</v>
      </c>
      <c r="S74" s="77">
        <f t="shared" si="44"/>
        <v>845238801501571.63</v>
      </c>
      <c r="T74" s="77">
        <f t="shared" si="44"/>
        <v>843834727405446.13</v>
      </c>
      <c r="U74" s="77">
        <f t="shared" si="44"/>
        <v>846157527125737.13</v>
      </c>
      <c r="V74" s="77">
        <f t="shared" si="44"/>
        <v>848671355002444.25</v>
      </c>
      <c r="W74" s="77">
        <f t="shared" si="44"/>
        <v>846611354327281.25</v>
      </c>
      <c r="X74" s="77">
        <f t="shared" si="44"/>
        <v>851590725166021.38</v>
      </c>
      <c r="Y74" s="77">
        <f t="shared" si="44"/>
        <v>857581583022605.13</v>
      </c>
      <c r="Z74" s="77">
        <f t="shared" si="44"/>
        <v>865277952367501.38</v>
      </c>
      <c r="AA74" s="77">
        <f t="shared" si="44"/>
        <v>876039295264208.75</v>
      </c>
      <c r="AB74" s="77">
        <f t="shared" si="44"/>
        <v>879001904518554.88</v>
      </c>
      <c r="AC74" s="77">
        <f t="shared" si="44"/>
        <v>881535706621633.88</v>
      </c>
      <c r="AD74" s="77">
        <f t="shared" si="44"/>
        <v>880983131414729</v>
      </c>
      <c r="AE74" s="77">
        <f t="shared" si="44"/>
        <v>879124615227967.38</v>
      </c>
      <c r="AF74" s="77">
        <f t="shared" si="44"/>
        <v>856899439154494.75</v>
      </c>
      <c r="AG74" s="77">
        <f t="shared" si="44"/>
        <v>852674078439298.63</v>
      </c>
      <c r="AH74" s="77">
        <f t="shared" si="44"/>
        <v>843342728391521.25</v>
      </c>
      <c r="AI74" s="77">
        <f>AH74*(1+AI47)</f>
        <v>816935717463417</v>
      </c>
    </row>
    <row r="75" spans="1:35" x14ac:dyDescent="0.45">
      <c r="A75" s="56" t="s">
        <v>31</v>
      </c>
      <c r="B75" s="141">
        <f>JRC_CFENE!U83*BTU_per_ktoe</f>
        <v>1290868995.2225955</v>
      </c>
      <c r="C75" s="141">
        <f>JRC_CFENE!V83*BTU_per_ktoe</f>
        <v>2421651727.5342541</v>
      </c>
      <c r="D75" s="141">
        <f>JRC_CFENE!W83*BTU_per_ktoe</f>
        <v>4638542396.645031</v>
      </c>
      <c r="E75" s="141">
        <f>JRC_CFENE!X83*BTU_per_ktoe</f>
        <v>11494793156.322023</v>
      </c>
      <c r="F75" s="141">
        <f>JRC_CFENE!Y83*BTU_per_ktoe</f>
        <v>15036799662.356997</v>
      </c>
      <c r="G75" s="141">
        <f>JRC_CFENE!Z83*BTU_per_ktoe</f>
        <v>16081368249.610603</v>
      </c>
      <c r="H75" s="141">
        <f>JRC_CFENE!AA83*BTU_per_ktoe</f>
        <v>16961465616.158457</v>
      </c>
      <c r="I75" s="141">
        <f>JRC_CFENE!AB83*BTU_per_ktoe</f>
        <v>17613156599.005215</v>
      </c>
      <c r="J75" s="141">
        <f>JRC_CFENE!AC83*BTU_per_ktoe</f>
        <v>18014378574.278076</v>
      </c>
      <c r="K75" s="141">
        <f>JRC_CFENE!AD83*BTU_per_ktoe</f>
        <v>18161473005.891762</v>
      </c>
      <c r="L75" s="141">
        <f>JRC_CFENE!AE83*BTU_per_ktoe</f>
        <v>18107221595.168129</v>
      </c>
      <c r="M75" s="141">
        <f>JRC_CFENE!AF83*BTU_per_ktoe</f>
        <v>17993806559.858681</v>
      </c>
      <c r="N75" s="141">
        <f>JRC_CFENE!AG83*BTU_per_ktoe</f>
        <v>22560571087.856926</v>
      </c>
      <c r="O75" s="141">
        <f>JRC_CFENE!AH83*BTU_per_ktoe</f>
        <v>224303458796.44876</v>
      </c>
      <c r="P75" s="141">
        <f>JRC_CFENE!AI83*BTU_per_ktoe</f>
        <v>870726431664.68713</v>
      </c>
      <c r="Q75" s="141">
        <f>JRC_CFENE!AJ83*BTU_per_ktoe</f>
        <v>2072399276620.5381</v>
      </c>
      <c r="R75" s="141">
        <f>JRC_CFENE!AK83*BTU_per_ktoe</f>
        <v>3945178926446.6782</v>
      </c>
      <c r="S75" s="141">
        <f>JRC_CFENE!AL83*BTU_per_ktoe</f>
        <v>6575104871738.7588</v>
      </c>
      <c r="T75" s="141">
        <f>JRC_CFENE!AM83*BTU_per_ktoe</f>
        <v>10044011632038.408</v>
      </c>
      <c r="U75" s="141">
        <f>JRC_CFENE!AN83*BTU_per_ktoe</f>
        <v>14388286754510.5</v>
      </c>
      <c r="V75" s="141">
        <f>JRC_CFENE!AO83*BTU_per_ktoe</f>
        <v>19672427348402.508</v>
      </c>
      <c r="W75" s="141">
        <f>JRC_CFENE!AP83*BTU_per_ktoe</f>
        <v>25796506546699.043</v>
      </c>
      <c r="X75" s="141">
        <f>JRC_CFENE!AQ83*BTU_per_ktoe</f>
        <v>32797525882245.223</v>
      </c>
      <c r="Y75" s="141">
        <f>JRC_CFENE!AR83*BTU_per_ktoe</f>
        <v>40719332377744.883</v>
      </c>
      <c r="Z75" s="141">
        <f>JRC_CFENE!AS83*BTU_per_ktoe</f>
        <v>49614365543573.273</v>
      </c>
      <c r="AA75" s="141">
        <f>JRC_CFENE!AT83*BTU_per_ktoe</f>
        <v>59473838713598.609</v>
      </c>
      <c r="AB75" s="141">
        <f>JRC_CFENE!AU83*BTU_per_ktoe</f>
        <v>70191680128190.914</v>
      </c>
      <c r="AC75" s="141">
        <f>JRC_CFENE!AV83*BTU_per_ktoe</f>
        <v>81849136804438.781</v>
      </c>
      <c r="AD75" s="141">
        <f>JRC_CFENE!AW83*BTU_per_ktoe</f>
        <v>94387207004772.953</v>
      </c>
      <c r="AE75" s="141">
        <f>JRC_CFENE!AX83*BTU_per_ktoe</f>
        <v>107725889101777.42</v>
      </c>
      <c r="AF75" s="141">
        <f>JRC_CFENE!AY83*BTU_per_ktoe</f>
        <v>122100841702754.16</v>
      </c>
      <c r="AG75" s="141">
        <f>JRC_CFENE!AZ83*BTU_per_ktoe</f>
        <v>137063653039833.17</v>
      </c>
      <c r="AH75" s="141">
        <f>JRC_CFENE!BA83*BTU_per_ktoe</f>
        <v>154594966652952.44</v>
      </c>
      <c r="AI75" s="141">
        <f>JRC_CFENE!BB83*BTU_per_ktoe</f>
        <v>171091029237222.66</v>
      </c>
    </row>
    <row r="76" spans="1:35" x14ac:dyDescent="0.45">
      <c r="A76" s="56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</row>
    <row r="78" spans="1:35" ht="20.25" customHeight="1" x14ac:dyDescent="0.45">
      <c r="A78" s="57" t="s">
        <v>365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</row>
    <row r="79" spans="1:35" x14ac:dyDescent="0.45">
      <c r="A79" s="59" t="s">
        <v>369</v>
      </c>
      <c r="B79" s="60" t="s">
        <v>198</v>
      </c>
    </row>
    <row r="80" spans="1:35" x14ac:dyDescent="0.45">
      <c r="A80" s="59"/>
      <c r="B80" s="60"/>
    </row>
    <row r="81" spans="1:35" x14ac:dyDescent="0.45">
      <c r="A81" s="56" t="s">
        <v>60</v>
      </c>
      <c r="B81" s="56">
        <f>B54</f>
        <v>2017</v>
      </c>
      <c r="C81" s="56">
        <f t="shared" ref="C81:AI81" si="45">C54</f>
        <v>2018</v>
      </c>
      <c r="D81" s="56">
        <f t="shared" si="45"/>
        <v>2019</v>
      </c>
      <c r="E81" s="56">
        <f t="shared" si="45"/>
        <v>2020</v>
      </c>
      <c r="F81" s="56">
        <f t="shared" si="45"/>
        <v>2021</v>
      </c>
      <c r="G81" s="56">
        <f t="shared" si="45"/>
        <v>2022</v>
      </c>
      <c r="H81" s="56">
        <f t="shared" si="45"/>
        <v>2023</v>
      </c>
      <c r="I81" s="56">
        <f t="shared" si="45"/>
        <v>2024</v>
      </c>
      <c r="J81" s="56">
        <f t="shared" si="45"/>
        <v>2025</v>
      </c>
      <c r="K81" s="56">
        <f t="shared" si="45"/>
        <v>2026</v>
      </c>
      <c r="L81" s="56">
        <f t="shared" si="45"/>
        <v>2027</v>
      </c>
      <c r="M81" s="56">
        <f t="shared" si="45"/>
        <v>2028</v>
      </c>
      <c r="N81" s="56">
        <f t="shared" si="45"/>
        <v>2029</v>
      </c>
      <c r="O81" s="56">
        <f t="shared" si="45"/>
        <v>2030</v>
      </c>
      <c r="P81" s="56">
        <f t="shared" si="45"/>
        <v>2031</v>
      </c>
      <c r="Q81" s="56">
        <f t="shared" si="45"/>
        <v>2032</v>
      </c>
      <c r="R81" s="56">
        <f t="shared" si="45"/>
        <v>2033</v>
      </c>
      <c r="S81" s="56">
        <f t="shared" si="45"/>
        <v>2034</v>
      </c>
      <c r="T81" s="56">
        <f t="shared" si="45"/>
        <v>2035</v>
      </c>
      <c r="U81" s="56">
        <f t="shared" si="45"/>
        <v>2036</v>
      </c>
      <c r="V81" s="56">
        <f t="shared" si="45"/>
        <v>2037</v>
      </c>
      <c r="W81" s="56">
        <f t="shared" si="45"/>
        <v>2038</v>
      </c>
      <c r="X81" s="56">
        <f t="shared" si="45"/>
        <v>2039</v>
      </c>
      <c r="Y81" s="56">
        <f t="shared" si="45"/>
        <v>2040</v>
      </c>
      <c r="Z81" s="56">
        <f t="shared" si="45"/>
        <v>2041</v>
      </c>
      <c r="AA81" s="56">
        <f t="shared" si="45"/>
        <v>2042</v>
      </c>
      <c r="AB81" s="56">
        <f t="shared" si="45"/>
        <v>2043</v>
      </c>
      <c r="AC81" s="56">
        <f t="shared" si="45"/>
        <v>2044</v>
      </c>
      <c r="AD81" s="56">
        <f t="shared" si="45"/>
        <v>2045</v>
      </c>
      <c r="AE81" s="56">
        <f t="shared" si="45"/>
        <v>2046</v>
      </c>
      <c r="AF81" s="56">
        <f t="shared" si="45"/>
        <v>2047</v>
      </c>
      <c r="AG81" s="56">
        <f t="shared" si="45"/>
        <v>2048</v>
      </c>
      <c r="AH81" s="56">
        <f t="shared" si="45"/>
        <v>2049</v>
      </c>
      <c r="AI81" s="56">
        <f t="shared" si="45"/>
        <v>2050</v>
      </c>
    </row>
    <row r="82" spans="1:35" x14ac:dyDescent="0.45">
      <c r="A82" s="56" t="s">
        <v>17</v>
      </c>
      <c r="B82" s="62">
        <v>0</v>
      </c>
      <c r="C82" s="62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0</v>
      </c>
      <c r="AA82" s="61">
        <v>0</v>
      </c>
      <c r="AB82" s="61">
        <v>0</v>
      </c>
      <c r="AC82" s="61">
        <v>0</v>
      </c>
      <c r="AD82" s="61">
        <v>0</v>
      </c>
      <c r="AE82" s="61">
        <v>0</v>
      </c>
      <c r="AF82" s="61">
        <v>0</v>
      </c>
      <c r="AG82" s="61">
        <v>0</v>
      </c>
      <c r="AH82" s="61">
        <v>0</v>
      </c>
      <c r="AI82" s="61">
        <v>0</v>
      </c>
    </row>
    <row r="83" spans="1:35" x14ac:dyDescent="0.45">
      <c r="A83" s="56" t="s">
        <v>18</v>
      </c>
      <c r="B83" s="63" cm="1">
        <f t="array" ref="B83">SUMPRODUCT(EuroStatData*($B$79=EurostatCategory)*($A83=EuroStat_EPS_Fuel)*(B$54=EuroStatYear))*BTU_per_TJ</f>
        <v>4304727594014679</v>
      </c>
      <c r="C83" s="63" cm="1">
        <f t="array" ref="C83">SUMPRODUCT(EuroStatData*($B$79=EurostatCategory)*($A83=EuroStat_EPS_Fuel)*(C$54=EuroStatYear))*BTU_per_TJ</f>
        <v>4120223580775381.5</v>
      </c>
      <c r="D83" s="77">
        <f>C83*(1+D29)</f>
        <v>4080132279524212</v>
      </c>
      <c r="E83" s="77">
        <f t="shared" ref="E83:AI85" si="46">D83*(1+E29)</f>
        <v>4001214462793352</v>
      </c>
      <c r="F83" s="77">
        <f t="shared" si="46"/>
        <v>3957927895847698</v>
      </c>
      <c r="G83" s="77">
        <f t="shared" si="46"/>
        <v>3882878861926875</v>
      </c>
      <c r="H83" s="77">
        <f t="shared" si="46"/>
        <v>3783083722797527.5</v>
      </c>
      <c r="I83" s="77">
        <f t="shared" si="46"/>
        <v>3711981059184472.5</v>
      </c>
      <c r="J83" s="77">
        <f t="shared" si="46"/>
        <v>3667312547571366</v>
      </c>
      <c r="K83" s="77">
        <f t="shared" si="46"/>
        <v>3624296801024535.5</v>
      </c>
      <c r="L83" s="77">
        <f t="shared" si="46"/>
        <v>3595675738876747</v>
      </c>
      <c r="M83" s="77">
        <f t="shared" si="46"/>
        <v>3580885523053710</v>
      </c>
      <c r="N83" s="77">
        <f t="shared" si="46"/>
        <v>3571624807719762</v>
      </c>
      <c r="O83" s="77">
        <f t="shared" si="46"/>
        <v>3524893785274182</v>
      </c>
      <c r="P83" s="77">
        <f t="shared" si="46"/>
        <v>3489328277324432.5</v>
      </c>
      <c r="Q83" s="77">
        <f t="shared" si="46"/>
        <v>3413259075602036</v>
      </c>
      <c r="R83" s="77">
        <f t="shared" si="46"/>
        <v>3301488559956298</v>
      </c>
      <c r="S83" s="77">
        <f t="shared" si="46"/>
        <v>3206057559298726</v>
      </c>
      <c r="T83" s="77">
        <f t="shared" si="46"/>
        <v>3110564332334889.5</v>
      </c>
      <c r="U83" s="77">
        <f t="shared" si="46"/>
        <v>3051911953258909</v>
      </c>
      <c r="V83" s="77">
        <f t="shared" si="46"/>
        <v>2978816975339628</v>
      </c>
      <c r="W83" s="77">
        <f t="shared" si="46"/>
        <v>2894843682703227</v>
      </c>
      <c r="X83" s="77">
        <f t="shared" si="46"/>
        <v>2821270814355674</v>
      </c>
      <c r="Y83" s="77">
        <f t="shared" si="46"/>
        <v>2739169950129746.5</v>
      </c>
      <c r="Z83" s="77">
        <f t="shared" si="46"/>
        <v>2659424456289318.5</v>
      </c>
      <c r="AA83" s="77">
        <f t="shared" si="46"/>
        <v>2580216502389266.5</v>
      </c>
      <c r="AB83" s="77">
        <f t="shared" si="46"/>
        <v>2482440801242215.5</v>
      </c>
      <c r="AC83" s="77">
        <f t="shared" si="46"/>
        <v>2388870683765468.5</v>
      </c>
      <c r="AD83" s="77">
        <f t="shared" si="46"/>
        <v>2322410119837480.5</v>
      </c>
      <c r="AE83" s="77">
        <f t="shared" si="46"/>
        <v>2255803921721176</v>
      </c>
      <c r="AF83" s="77">
        <f t="shared" si="46"/>
        <v>2139634490761526.5</v>
      </c>
      <c r="AG83" s="77">
        <f t="shared" si="46"/>
        <v>2054359201605933.8</v>
      </c>
      <c r="AH83" s="77">
        <f t="shared" si="46"/>
        <v>1921667373639713.5</v>
      </c>
      <c r="AI83" s="77">
        <f t="shared" si="46"/>
        <v>1812471007712930.8</v>
      </c>
    </row>
    <row r="84" spans="1:35" x14ac:dyDescent="0.45">
      <c r="A84" s="56" t="s">
        <v>11</v>
      </c>
      <c r="B84" s="63" cm="1">
        <f t="array" ref="B84">SUMPRODUCT(EuroStatData*($B$79=EurostatCategory)*($A84=EuroStat_EPS_Fuel)*(B$54=EuroStatYear))*BTU_per_TJ</f>
        <v>1.396792574668349E+16</v>
      </c>
      <c r="C84" s="63" cm="1">
        <f t="array" ref="C84">SUMPRODUCT(EuroStatData*($B$79=EurostatCategory)*($A84=EuroStat_EPS_Fuel)*(C$54=EuroStatYear))*BTU_per_TJ</f>
        <v>1.308019706798449E+16</v>
      </c>
      <c r="D84" s="77">
        <f t="shared" ref="D84:S85" si="47">C84*(1+D30)</f>
        <v>1.2873395806884894E+16</v>
      </c>
      <c r="E84" s="77">
        <f t="shared" si="47"/>
        <v>1.2782505281064434E+16</v>
      </c>
      <c r="F84" s="77">
        <f t="shared" si="47"/>
        <v>1.2745467832836636E+16</v>
      </c>
      <c r="G84" s="77">
        <f t="shared" si="47"/>
        <v>1.273539975401696E+16</v>
      </c>
      <c r="H84" s="77">
        <f t="shared" si="47"/>
        <v>1.2764713864494488E+16</v>
      </c>
      <c r="I84" s="77">
        <f t="shared" si="47"/>
        <v>1.2732879432216144E+16</v>
      </c>
      <c r="J84" s="77">
        <f t="shared" si="47"/>
        <v>1.2752598548549598E+16</v>
      </c>
      <c r="K84" s="77">
        <f t="shared" si="47"/>
        <v>1.2833596311917754E+16</v>
      </c>
      <c r="L84" s="77">
        <f t="shared" si="47"/>
        <v>1.2999203532707972E+16</v>
      </c>
      <c r="M84" s="77">
        <f t="shared" si="47"/>
        <v>1.302364506275149E+16</v>
      </c>
      <c r="N84" s="77">
        <f t="shared" si="47"/>
        <v>1.3176381690508476E+16</v>
      </c>
      <c r="O84" s="77">
        <f t="shared" si="47"/>
        <v>1.3378040881600728E+16</v>
      </c>
      <c r="P84" s="77">
        <f t="shared" si="47"/>
        <v>1.3492144242021554E+16</v>
      </c>
      <c r="Q84" s="77">
        <f t="shared" si="47"/>
        <v>1.3505903700311888E+16</v>
      </c>
      <c r="R84" s="77">
        <f t="shared" si="47"/>
        <v>1.3532760343561166E+16</v>
      </c>
      <c r="S84" s="77">
        <f t="shared" si="47"/>
        <v>1.3543285923513362E+16</v>
      </c>
      <c r="T84" s="77">
        <f t="shared" si="46"/>
        <v>1.3519318195549934E+16</v>
      </c>
      <c r="U84" s="77">
        <f t="shared" si="46"/>
        <v>1.3532441195834668E+16</v>
      </c>
      <c r="V84" s="77">
        <f t="shared" si="46"/>
        <v>1.3511443016083068E+16</v>
      </c>
      <c r="W84" s="77">
        <f t="shared" si="46"/>
        <v>1.3498231120059086E+16</v>
      </c>
      <c r="X84" s="77">
        <f t="shared" si="46"/>
        <v>1.3478114640295444E+16</v>
      </c>
      <c r="Y84" s="77">
        <f t="shared" si="46"/>
        <v>1.346684764009825E+16</v>
      </c>
      <c r="Z84" s="77">
        <f t="shared" si="46"/>
        <v>1.3458420552810142E+16</v>
      </c>
      <c r="AA84" s="77">
        <f t="shared" si="46"/>
        <v>1.3446405017887066E+16</v>
      </c>
      <c r="AB84" s="77">
        <f t="shared" si="46"/>
        <v>1.3401748243105784E+16</v>
      </c>
      <c r="AC84" s="77">
        <f t="shared" si="46"/>
        <v>1.3369237494101986E+16</v>
      </c>
      <c r="AD84" s="77">
        <f t="shared" si="46"/>
        <v>1.3339666255358258E+16</v>
      </c>
      <c r="AE84" s="77">
        <f t="shared" si="46"/>
        <v>1.3308178207035716E+16</v>
      </c>
      <c r="AF84" s="77">
        <f t="shared" si="46"/>
        <v>1.3236757912303002E+16</v>
      </c>
      <c r="AG84" s="77">
        <f t="shared" si="46"/>
        <v>1.3202633195837834E+16</v>
      </c>
      <c r="AH84" s="77">
        <f t="shared" si="46"/>
        <v>1.3162233355720492E+16</v>
      </c>
      <c r="AI84" s="77">
        <f t="shared" si="46"/>
        <v>1.3088701574394498E+16</v>
      </c>
    </row>
    <row r="85" spans="1:35" x14ac:dyDescent="0.45">
      <c r="A85" s="56" t="s">
        <v>19</v>
      </c>
      <c r="B85" s="140">
        <f>Euratom!B31</f>
        <v>8804296582606409</v>
      </c>
      <c r="C85" s="140">
        <f>Euratom!B38</f>
        <v>7896311820186260</v>
      </c>
      <c r="D85" s="77">
        <f t="shared" si="47"/>
        <v>7776793292331835</v>
      </c>
      <c r="E85" s="77">
        <f t="shared" si="46"/>
        <v>7655626000564824</v>
      </c>
      <c r="F85" s="77">
        <f t="shared" si="46"/>
        <v>7609900529774431</v>
      </c>
      <c r="G85" s="77">
        <f t="shared" si="46"/>
        <v>7263633417609907</v>
      </c>
      <c r="H85" s="77">
        <f t="shared" si="46"/>
        <v>6757820582409552</v>
      </c>
      <c r="I85" s="77">
        <f t="shared" si="46"/>
        <v>6486941161265150</v>
      </c>
      <c r="J85" s="77">
        <f t="shared" si="46"/>
        <v>6479812755225714</v>
      </c>
      <c r="K85" s="77">
        <f t="shared" si="46"/>
        <v>6466796314708507</v>
      </c>
      <c r="L85" s="77">
        <f t="shared" si="46"/>
        <v>6636453561488537</v>
      </c>
      <c r="M85" s="77">
        <f t="shared" si="46"/>
        <v>6614436912055242</v>
      </c>
      <c r="N85" s="77">
        <f t="shared" si="46"/>
        <v>6506631008954431</v>
      </c>
      <c r="O85" s="77">
        <f t="shared" si="46"/>
        <v>6367102348540393</v>
      </c>
      <c r="P85" s="77">
        <f t="shared" si="46"/>
        <v>6382425802149631</v>
      </c>
      <c r="Q85" s="77">
        <f t="shared" si="46"/>
        <v>6342628961828857</v>
      </c>
      <c r="R85" s="77">
        <f t="shared" si="46"/>
        <v>5942930542100038</v>
      </c>
      <c r="S85" s="77">
        <f t="shared" si="46"/>
        <v>5689801721580109</v>
      </c>
      <c r="T85" s="77">
        <f t="shared" si="46"/>
        <v>5059760801525030</v>
      </c>
      <c r="U85" s="77">
        <f t="shared" si="46"/>
        <v>5007949328382392</v>
      </c>
      <c r="V85" s="77">
        <f t="shared" si="46"/>
        <v>4838928808544094</v>
      </c>
      <c r="W85" s="77">
        <f t="shared" si="46"/>
        <v>4693004537315277</v>
      </c>
      <c r="X85" s="77">
        <f t="shared" si="46"/>
        <v>4754517108887864</v>
      </c>
      <c r="Y85" s="77">
        <f t="shared" si="46"/>
        <v>4814828387834464</v>
      </c>
      <c r="Z85" s="77">
        <f t="shared" si="46"/>
        <v>4584095293376671</v>
      </c>
      <c r="AA85" s="77">
        <f t="shared" si="46"/>
        <v>4633122179822442</v>
      </c>
      <c r="AB85" s="77">
        <f t="shared" si="46"/>
        <v>4522542221589221</v>
      </c>
      <c r="AC85" s="77">
        <f t="shared" si="46"/>
        <v>4566966439355754</v>
      </c>
      <c r="AD85" s="77">
        <f t="shared" si="46"/>
        <v>4839678979649695</v>
      </c>
      <c r="AE85" s="77">
        <f t="shared" si="46"/>
        <v>4838874596751917</v>
      </c>
      <c r="AF85" s="77">
        <f t="shared" si="46"/>
        <v>4695871457769023</v>
      </c>
      <c r="AG85" s="77">
        <f t="shared" si="46"/>
        <v>4402563196629804.5</v>
      </c>
      <c r="AH85" s="77">
        <f t="shared" si="46"/>
        <v>4135892419617340</v>
      </c>
      <c r="AI85" s="77">
        <f t="shared" si="46"/>
        <v>4104476977144116</v>
      </c>
    </row>
    <row r="86" spans="1:35" x14ac:dyDescent="0.45">
      <c r="A86" s="56" t="s">
        <v>20</v>
      </c>
      <c r="B86" s="78">
        <f>About!$C$81</f>
        <v>0</v>
      </c>
      <c r="C86" s="78">
        <f>About!$C$81</f>
        <v>0</v>
      </c>
      <c r="D86" s="78">
        <f>About!$C$81</f>
        <v>0</v>
      </c>
      <c r="E86" s="78">
        <f>About!$C$81</f>
        <v>0</v>
      </c>
      <c r="F86" s="78">
        <f>About!$C$81</f>
        <v>0</v>
      </c>
      <c r="G86" s="78">
        <f>About!$C$81</f>
        <v>0</v>
      </c>
      <c r="H86" s="78">
        <f>About!$C$81</f>
        <v>0</v>
      </c>
      <c r="I86" s="78">
        <f>About!$C$81</f>
        <v>0</v>
      </c>
      <c r="J86" s="78">
        <f>About!$C$81</f>
        <v>0</v>
      </c>
      <c r="K86" s="78">
        <f>About!$C$81</f>
        <v>0</v>
      </c>
      <c r="L86" s="78">
        <f>About!$C$81</f>
        <v>0</v>
      </c>
      <c r="M86" s="78">
        <f>About!$C$81</f>
        <v>0</v>
      </c>
      <c r="N86" s="78">
        <f>About!$C$81</f>
        <v>0</v>
      </c>
      <c r="O86" s="78">
        <f>About!$C$81</f>
        <v>0</v>
      </c>
      <c r="P86" s="78">
        <f>About!$C$81</f>
        <v>0</v>
      </c>
      <c r="Q86" s="78">
        <f>About!$C$81</f>
        <v>0</v>
      </c>
      <c r="R86" s="78">
        <f>About!$C$81</f>
        <v>0</v>
      </c>
      <c r="S86" s="78">
        <f>About!$C$81</f>
        <v>0</v>
      </c>
      <c r="T86" s="78">
        <f>About!$C$81</f>
        <v>0</v>
      </c>
      <c r="U86" s="78">
        <f>About!$C$81</f>
        <v>0</v>
      </c>
      <c r="V86" s="78">
        <f>About!$C$81</f>
        <v>0</v>
      </c>
      <c r="W86" s="78">
        <f>About!$C$81</f>
        <v>0</v>
      </c>
      <c r="X86" s="78">
        <f>About!$C$81</f>
        <v>0</v>
      </c>
      <c r="Y86" s="78">
        <f>About!$C$81</f>
        <v>0</v>
      </c>
      <c r="Z86" s="78">
        <f>About!$C$81</f>
        <v>0</v>
      </c>
      <c r="AA86" s="78">
        <f>About!$C$81</f>
        <v>0</v>
      </c>
      <c r="AB86" s="78">
        <f>About!$C$81</f>
        <v>0</v>
      </c>
      <c r="AC86" s="78">
        <f>About!$C$81</f>
        <v>0</v>
      </c>
      <c r="AD86" s="78">
        <f>About!$C$81</f>
        <v>0</v>
      </c>
      <c r="AE86" s="78">
        <f>About!$C$81</f>
        <v>0</v>
      </c>
      <c r="AF86" s="78">
        <f>About!$C$81</f>
        <v>0</v>
      </c>
      <c r="AG86" s="78">
        <f>About!$C$81</f>
        <v>0</v>
      </c>
      <c r="AH86" s="78">
        <f>About!$C$81</f>
        <v>0</v>
      </c>
      <c r="AI86" s="78">
        <f>About!$C$81</f>
        <v>0</v>
      </c>
    </row>
    <row r="87" spans="1:35" x14ac:dyDescent="0.45">
      <c r="A87" s="56" t="s">
        <v>21</v>
      </c>
      <c r="B87" s="78">
        <f>About!$C$81</f>
        <v>0</v>
      </c>
      <c r="C87" s="78">
        <f>About!$C$81</f>
        <v>0</v>
      </c>
      <c r="D87" s="78">
        <f>About!$C$81</f>
        <v>0</v>
      </c>
      <c r="E87" s="78">
        <f>About!$C$81</f>
        <v>0</v>
      </c>
      <c r="F87" s="78">
        <f>About!$C$81</f>
        <v>0</v>
      </c>
      <c r="G87" s="78">
        <f>About!$C$81</f>
        <v>0</v>
      </c>
      <c r="H87" s="78">
        <f>About!$C$81</f>
        <v>0</v>
      </c>
      <c r="I87" s="78">
        <f>About!$C$81</f>
        <v>0</v>
      </c>
      <c r="J87" s="78">
        <f>About!$C$81</f>
        <v>0</v>
      </c>
      <c r="K87" s="78">
        <f>About!$C$81</f>
        <v>0</v>
      </c>
      <c r="L87" s="78">
        <f>About!$C$81</f>
        <v>0</v>
      </c>
      <c r="M87" s="78">
        <f>About!$C$81</f>
        <v>0</v>
      </c>
      <c r="N87" s="78">
        <f>About!$C$81</f>
        <v>0</v>
      </c>
      <c r="O87" s="78">
        <f>About!$C$81</f>
        <v>0</v>
      </c>
      <c r="P87" s="78">
        <f>About!$C$81</f>
        <v>0</v>
      </c>
      <c r="Q87" s="78">
        <f>About!$C$81</f>
        <v>0</v>
      </c>
      <c r="R87" s="78">
        <f>About!$C$81</f>
        <v>0</v>
      </c>
      <c r="S87" s="78">
        <f>About!$C$81</f>
        <v>0</v>
      </c>
      <c r="T87" s="78">
        <f>About!$C$81</f>
        <v>0</v>
      </c>
      <c r="U87" s="78">
        <f>About!$C$81</f>
        <v>0</v>
      </c>
      <c r="V87" s="78">
        <f>About!$C$81</f>
        <v>0</v>
      </c>
      <c r="W87" s="78">
        <f>About!$C$81</f>
        <v>0</v>
      </c>
      <c r="X87" s="78">
        <f>About!$C$81</f>
        <v>0</v>
      </c>
      <c r="Y87" s="78">
        <f>About!$C$81</f>
        <v>0</v>
      </c>
      <c r="Z87" s="78">
        <f>About!$C$81</f>
        <v>0</v>
      </c>
      <c r="AA87" s="78">
        <f>About!$C$81</f>
        <v>0</v>
      </c>
      <c r="AB87" s="78">
        <f>About!$C$81</f>
        <v>0</v>
      </c>
      <c r="AC87" s="78">
        <f>About!$C$81</f>
        <v>0</v>
      </c>
      <c r="AD87" s="78">
        <f>About!$C$81</f>
        <v>0</v>
      </c>
      <c r="AE87" s="78">
        <f>About!$C$81</f>
        <v>0</v>
      </c>
      <c r="AF87" s="78">
        <f>About!$C$81</f>
        <v>0</v>
      </c>
      <c r="AG87" s="78">
        <f>About!$C$81</f>
        <v>0</v>
      </c>
      <c r="AH87" s="78">
        <f>About!$C$81</f>
        <v>0</v>
      </c>
      <c r="AI87" s="78">
        <f>About!$C$81</f>
        <v>0</v>
      </c>
    </row>
    <row r="88" spans="1:35" x14ac:dyDescent="0.45">
      <c r="A88" s="56" t="s">
        <v>22</v>
      </c>
      <c r="B88" s="78">
        <f>About!$C$81</f>
        <v>0</v>
      </c>
      <c r="C88" s="78">
        <f>About!$C$81</f>
        <v>0</v>
      </c>
      <c r="D88" s="78">
        <f>About!$C$81</f>
        <v>0</v>
      </c>
      <c r="E88" s="78">
        <f>About!$C$81</f>
        <v>0</v>
      </c>
      <c r="F88" s="78">
        <f>About!$C$81</f>
        <v>0</v>
      </c>
      <c r="G88" s="78">
        <f>About!$C$81</f>
        <v>0</v>
      </c>
      <c r="H88" s="78">
        <f>About!$C$81</f>
        <v>0</v>
      </c>
      <c r="I88" s="78">
        <f>About!$C$81</f>
        <v>0</v>
      </c>
      <c r="J88" s="78">
        <f>About!$C$81</f>
        <v>0</v>
      </c>
      <c r="K88" s="78">
        <f>About!$C$81</f>
        <v>0</v>
      </c>
      <c r="L88" s="78">
        <f>About!$C$81</f>
        <v>0</v>
      </c>
      <c r="M88" s="78">
        <f>About!$C$81</f>
        <v>0</v>
      </c>
      <c r="N88" s="78">
        <f>About!$C$81</f>
        <v>0</v>
      </c>
      <c r="O88" s="78">
        <f>About!$C$81</f>
        <v>0</v>
      </c>
      <c r="P88" s="78">
        <f>About!$C$81</f>
        <v>0</v>
      </c>
      <c r="Q88" s="78">
        <f>About!$C$81</f>
        <v>0</v>
      </c>
      <c r="R88" s="78">
        <f>About!$C$81</f>
        <v>0</v>
      </c>
      <c r="S88" s="78">
        <f>About!$C$81</f>
        <v>0</v>
      </c>
      <c r="T88" s="78">
        <f>About!$C$81</f>
        <v>0</v>
      </c>
      <c r="U88" s="78">
        <f>About!$C$81</f>
        <v>0</v>
      </c>
      <c r="V88" s="78">
        <f>About!$C$81</f>
        <v>0</v>
      </c>
      <c r="W88" s="78">
        <f>About!$C$81</f>
        <v>0</v>
      </c>
      <c r="X88" s="78">
        <f>About!$C$81</f>
        <v>0</v>
      </c>
      <c r="Y88" s="78">
        <f>About!$C$81</f>
        <v>0</v>
      </c>
      <c r="Z88" s="78">
        <f>About!$C$81</f>
        <v>0</v>
      </c>
      <c r="AA88" s="78">
        <f>About!$C$81</f>
        <v>0</v>
      </c>
      <c r="AB88" s="78">
        <f>About!$C$81</f>
        <v>0</v>
      </c>
      <c r="AC88" s="78">
        <f>About!$C$81</f>
        <v>0</v>
      </c>
      <c r="AD88" s="78">
        <f>About!$C$81</f>
        <v>0</v>
      </c>
      <c r="AE88" s="78">
        <f>About!$C$81</f>
        <v>0</v>
      </c>
      <c r="AF88" s="78">
        <f>About!$C$81</f>
        <v>0</v>
      </c>
      <c r="AG88" s="78">
        <f>About!$C$81</f>
        <v>0</v>
      </c>
      <c r="AH88" s="78">
        <f>About!$C$81</f>
        <v>0</v>
      </c>
      <c r="AI88" s="78">
        <f>About!$C$81</f>
        <v>0</v>
      </c>
    </row>
    <row r="89" spans="1:35" x14ac:dyDescent="0.45">
      <c r="A89" s="56" t="s">
        <v>12</v>
      </c>
      <c r="B89" s="63" cm="1">
        <f t="array" ref="B89">SUMPRODUCT(EuroStatData*($B$79=EurostatCategory)*($A89=EuroStat_EPS_Fuel)*(B$54=EuroStatYear))*BTU_per_TJ</f>
        <v>312642855049688.31</v>
      </c>
      <c r="C89" s="63" cm="1">
        <f t="array" ref="C89">SUMPRODUCT(EuroStatData*($B$79=EurostatCategory)*($A89=EuroStat_EPS_Fuel)*(C$54=EuroStatYear))*BTU_per_TJ</f>
        <v>330330619117967.81</v>
      </c>
      <c r="D89" s="77">
        <f t="shared" ref="D89:D94" si="48">C89*(1+D35)</f>
        <v>330531055200474.06</v>
      </c>
      <c r="E89" s="77">
        <f t="shared" ref="E89:AI89" si="49">D89*(1+E35)</f>
        <v>334147256921195.63</v>
      </c>
      <c r="F89" s="77">
        <f t="shared" si="49"/>
        <v>336826494749026.81</v>
      </c>
      <c r="G89" s="77">
        <f t="shared" si="49"/>
        <v>336967494341833.19</v>
      </c>
      <c r="H89" s="77">
        <f t="shared" si="49"/>
        <v>330379867156917.38</v>
      </c>
      <c r="I89" s="77">
        <f t="shared" si="49"/>
        <v>333671904929158.75</v>
      </c>
      <c r="J89" s="77">
        <f t="shared" si="49"/>
        <v>335935152042228.88</v>
      </c>
      <c r="K89" s="77">
        <f t="shared" si="49"/>
        <v>337467350347296</v>
      </c>
      <c r="L89" s="77">
        <f t="shared" si="49"/>
        <v>337287868082461.13</v>
      </c>
      <c r="M89" s="77">
        <f t="shared" si="49"/>
        <v>341200394189828.69</v>
      </c>
      <c r="N89" s="77">
        <f t="shared" si="49"/>
        <v>342518940584833.31</v>
      </c>
      <c r="O89" s="77">
        <f t="shared" si="49"/>
        <v>342435911197056.56</v>
      </c>
      <c r="P89" s="77">
        <f t="shared" si="49"/>
        <v>347391601416628.94</v>
      </c>
      <c r="Q89" s="77">
        <f t="shared" si="49"/>
        <v>350868783084739.88</v>
      </c>
      <c r="R89" s="77">
        <f t="shared" si="49"/>
        <v>355303738373042</v>
      </c>
      <c r="S89" s="77">
        <f t="shared" si="49"/>
        <v>359477918408225</v>
      </c>
      <c r="T89" s="77">
        <f t="shared" si="49"/>
        <v>363063798607794.19</v>
      </c>
      <c r="U89" s="77">
        <f t="shared" si="49"/>
        <v>365483334748257.81</v>
      </c>
      <c r="V89" s="77">
        <f t="shared" si="49"/>
        <v>369074109549404.31</v>
      </c>
      <c r="W89" s="77">
        <f t="shared" si="49"/>
        <v>372063033679370.75</v>
      </c>
      <c r="X89" s="77">
        <f t="shared" si="49"/>
        <v>374991754755312.13</v>
      </c>
      <c r="Y89" s="77">
        <f t="shared" si="49"/>
        <v>378609624934855.13</v>
      </c>
      <c r="Z89" s="77">
        <f t="shared" si="49"/>
        <v>382816837083344.38</v>
      </c>
      <c r="AA89" s="77">
        <f t="shared" si="49"/>
        <v>386571898129237</v>
      </c>
      <c r="AB89" s="77">
        <f t="shared" si="49"/>
        <v>390800395497252.75</v>
      </c>
      <c r="AC89" s="77">
        <f t="shared" si="49"/>
        <v>394926155009543.69</v>
      </c>
      <c r="AD89" s="77">
        <f t="shared" si="49"/>
        <v>398676796845908.06</v>
      </c>
      <c r="AE89" s="77">
        <f t="shared" si="49"/>
        <v>402850368661442.31</v>
      </c>
      <c r="AF89" s="77">
        <f t="shared" si="49"/>
        <v>409708222335940.13</v>
      </c>
      <c r="AG89" s="77">
        <f t="shared" si="49"/>
        <v>415198145627878</v>
      </c>
      <c r="AH89" s="77">
        <f t="shared" si="49"/>
        <v>423522733392241.94</v>
      </c>
      <c r="AI89" s="77">
        <f t="shared" si="49"/>
        <v>432329411898163.56</v>
      </c>
    </row>
    <row r="90" spans="1:35" x14ac:dyDescent="0.45">
      <c r="A90" s="56" t="s">
        <v>13</v>
      </c>
      <c r="B90" s="63" cm="1">
        <f t="array" ref="B90">SUMPRODUCT(EuroStatData*($B$79=EurostatCategory)*($A90=EuroStat_EPS_Fuel)*(B$54=EuroStatYear))*BTU_per_TJ</f>
        <v>1013941160881174.4</v>
      </c>
      <c r="C90" s="63" cm="1">
        <f t="array" ref="C90">SUMPRODUCT(EuroStatData*($B$79=EurostatCategory)*($A90=EuroStat_EPS_Fuel)*(C$54=EuroStatYear))*BTU_per_TJ</f>
        <v>883299075291375.75</v>
      </c>
      <c r="D90" s="77">
        <f t="shared" si="48"/>
        <v>866164619485915.38</v>
      </c>
      <c r="E90" s="77">
        <f t="shared" ref="E90:E91" si="50">D90*(1+E36)</f>
        <v>848080800196054.75</v>
      </c>
      <c r="F90" s="77">
        <f t="shared" ref="F90:F91" si="51">E90*(1+F36)</f>
        <v>828529043212845.5</v>
      </c>
      <c r="G90" s="77">
        <f t="shared" ref="G90:G91" si="52">F90*(1+G36)</f>
        <v>810569171284305</v>
      </c>
      <c r="H90" s="77">
        <f t="shared" ref="H90:H91" si="53">G90*(1+H36)</f>
        <v>792980655967225.38</v>
      </c>
      <c r="I90" s="77">
        <f t="shared" ref="I90:I91" si="54">H90*(1+I36)</f>
        <v>777892971507052.63</v>
      </c>
      <c r="J90" s="77">
        <f t="shared" ref="J90:J91" si="55">I90*(1+J36)</f>
        <v>765857837168846.88</v>
      </c>
      <c r="K90" s="77">
        <f t="shared" ref="K90:K91" si="56">J90*(1+K36)</f>
        <v>757303442121556.25</v>
      </c>
      <c r="L90" s="77">
        <f t="shared" ref="L90:L91" si="57">K90*(1+L36)</f>
        <v>751067661742664.38</v>
      </c>
      <c r="M90" s="77">
        <f t="shared" ref="M90:M91" si="58">L90*(1+M36)</f>
        <v>747588362913413.5</v>
      </c>
      <c r="N90" s="77">
        <f t="shared" ref="N90:N91" si="59">M90*(1+N36)</f>
        <v>745269941747026.25</v>
      </c>
      <c r="O90" s="77">
        <f t="shared" ref="O90:O91" si="60">N90*(1+O36)</f>
        <v>743428467705193.88</v>
      </c>
      <c r="P90" s="77">
        <f t="shared" ref="P90:P91" si="61">O90*(1+P36)</f>
        <v>741789165562477.63</v>
      </c>
      <c r="Q90" s="77">
        <f t="shared" ref="Q90:Q91" si="62">P90*(1+Q36)</f>
        <v>739535705263914.63</v>
      </c>
      <c r="R90" s="77">
        <f t="shared" ref="R90:R91" si="63">Q90*(1+R36)</f>
        <v>736462964569840</v>
      </c>
      <c r="S90" s="77">
        <f t="shared" ref="S90:S91" si="64">R90*(1+S36)</f>
        <v>732600884837490.63</v>
      </c>
      <c r="T90" s="77">
        <f t="shared" ref="T90:T91" si="65">S90*(1+T36)</f>
        <v>727932525890682.38</v>
      </c>
      <c r="U90" s="77">
        <f t="shared" ref="U90:U91" si="66">T90*(1+U36)</f>
        <v>722518886493686.38</v>
      </c>
      <c r="V90" s="77">
        <f t="shared" ref="V90:V91" si="67">U90*(1+V36)</f>
        <v>716490056248401.25</v>
      </c>
      <c r="W90" s="77">
        <f t="shared" ref="W90:W91" si="68">V90*(1+W36)</f>
        <v>709924282755883.13</v>
      </c>
      <c r="X90" s="77">
        <f t="shared" ref="X90:X91" si="69">W90*(1+X36)</f>
        <v>702944487960514.38</v>
      </c>
      <c r="Y90" s="77">
        <f t="shared" ref="Y90:Y91" si="70">X90*(1+Y36)</f>
        <v>695732997045387.63</v>
      </c>
      <c r="Z90" s="77">
        <f t="shared" ref="Z90:Z91" si="71">Y90*(1+Z36)</f>
        <v>688676234010214.63</v>
      </c>
      <c r="AA90" s="77">
        <f t="shared" ref="AA90:AA91" si="72">Z90*(1+AA36)</f>
        <v>681504313262892.75</v>
      </c>
      <c r="AB90" s="77">
        <f t="shared" ref="AB90:AB91" si="73">AA90*(1+AB36)</f>
        <v>674436455570159.88</v>
      </c>
      <c r="AC90" s="77">
        <f t="shared" ref="AC90:AC91" si="74">AB90*(1+AC36)</f>
        <v>667372941470976.5</v>
      </c>
      <c r="AD90" s="77">
        <f t="shared" ref="AD90:AD91" si="75">AC90*(1+AD36)</f>
        <v>660826127853790.13</v>
      </c>
      <c r="AE90" s="77">
        <f t="shared" ref="AE90:AE91" si="76">AD90*(1+AE36)</f>
        <v>654631458414926.88</v>
      </c>
      <c r="AF90" s="77">
        <f t="shared" ref="AF90:AF91" si="77">AE90*(1+AF36)</f>
        <v>648822458878876.88</v>
      </c>
      <c r="AG90" s="77">
        <f t="shared" ref="AG90:AG91" si="78">AF90*(1+AG36)</f>
        <v>643428102153971.5</v>
      </c>
      <c r="AH90" s="77">
        <f t="shared" ref="AH90:AH91" si="79">AG90*(1+AH36)</f>
        <v>638670782033307.25</v>
      </c>
      <c r="AI90" s="77">
        <f t="shared" ref="AI90:AI91" si="80">AH90*(1+AI36)</f>
        <v>634497145042651.5</v>
      </c>
    </row>
    <row r="91" spans="1:35" x14ac:dyDescent="0.45">
      <c r="A91" s="56" t="s">
        <v>23</v>
      </c>
      <c r="B91" s="63" cm="1">
        <f t="array" ref="B91">SUMPRODUCT(EuroStatData*($B$79=EurostatCategory)*($A91=EuroStat_EPS_Fuel)*(B$54=EuroStatYear))*BTU_per_TJ</f>
        <v>4830704037462619</v>
      </c>
      <c r="C91" s="63" cm="1">
        <f t="array" ref="C91">SUMPRODUCT(EuroStatData*($B$79=EurostatCategory)*($A91=EuroStat_EPS_Fuel)*(C$54=EuroStatYear))*BTU_per_TJ</f>
        <v>4541267074251927</v>
      </c>
      <c r="D91" s="77">
        <f t="shared" si="48"/>
        <v>4535039870116020</v>
      </c>
      <c r="E91" s="77">
        <f t="shared" si="50"/>
        <v>4505473363463015</v>
      </c>
      <c r="F91" s="77">
        <f t="shared" si="51"/>
        <v>4462419314471000.5</v>
      </c>
      <c r="G91" s="77">
        <f t="shared" si="52"/>
        <v>4415236083794902</v>
      </c>
      <c r="H91" s="77">
        <f t="shared" si="53"/>
        <v>4375455924989467</v>
      </c>
      <c r="I91" s="77">
        <f t="shared" si="54"/>
        <v>4301222720568360</v>
      </c>
      <c r="J91" s="77">
        <f t="shared" si="55"/>
        <v>4235378125490645</v>
      </c>
      <c r="K91" s="77">
        <f t="shared" si="56"/>
        <v>4185485781792897.5</v>
      </c>
      <c r="L91" s="77">
        <f t="shared" si="57"/>
        <v>4124903218044345</v>
      </c>
      <c r="M91" s="77">
        <f t="shared" si="58"/>
        <v>4080326916912496</v>
      </c>
      <c r="N91" s="77">
        <f t="shared" si="59"/>
        <v>4032257748171768.5</v>
      </c>
      <c r="O91" s="77">
        <f t="shared" si="60"/>
        <v>3976707286139865</v>
      </c>
      <c r="P91" s="77">
        <f t="shared" si="61"/>
        <v>3940129524134709.5</v>
      </c>
      <c r="Q91" s="77">
        <f t="shared" si="62"/>
        <v>3902239083494635.5</v>
      </c>
      <c r="R91" s="77">
        <f t="shared" si="63"/>
        <v>3853847687269431.5</v>
      </c>
      <c r="S91" s="77">
        <f t="shared" si="64"/>
        <v>3804972494258554</v>
      </c>
      <c r="T91" s="77">
        <f t="shared" si="65"/>
        <v>3753112984500887.5</v>
      </c>
      <c r="U91" s="77">
        <f t="shared" si="66"/>
        <v>3706883693943046.5</v>
      </c>
      <c r="V91" s="77">
        <f t="shared" si="67"/>
        <v>3655954639549900.5</v>
      </c>
      <c r="W91" s="77">
        <f t="shared" si="68"/>
        <v>3602751604454201</v>
      </c>
      <c r="X91" s="77">
        <f t="shared" si="69"/>
        <v>3547677266193390.5</v>
      </c>
      <c r="Y91" s="77">
        <f t="shared" si="70"/>
        <v>3491096968935061</v>
      </c>
      <c r="Z91" s="77">
        <f t="shared" si="71"/>
        <v>3435258676226488</v>
      </c>
      <c r="AA91" s="77">
        <f t="shared" si="72"/>
        <v>3380589712330734</v>
      </c>
      <c r="AB91" s="77">
        <f t="shared" si="73"/>
        <v>3322933926400877.5</v>
      </c>
      <c r="AC91" s="77">
        <f t="shared" si="74"/>
        <v>3265837554718786.5</v>
      </c>
      <c r="AD91" s="77">
        <f t="shared" si="75"/>
        <v>3210242029743457.5</v>
      </c>
      <c r="AE91" s="77">
        <f t="shared" si="76"/>
        <v>3156856226972809</v>
      </c>
      <c r="AF91" s="77">
        <f t="shared" si="77"/>
        <v>3102917000843000.5</v>
      </c>
      <c r="AG91" s="77">
        <f t="shared" si="78"/>
        <v>3050114835673714.5</v>
      </c>
      <c r="AH91" s="77">
        <f t="shared" si="79"/>
        <v>2996330774568972.5</v>
      </c>
      <c r="AI91" s="77">
        <f t="shared" si="80"/>
        <v>2942249540626975.5</v>
      </c>
    </row>
    <row r="92" spans="1:35" x14ac:dyDescent="0.45">
      <c r="A92" s="56" t="s">
        <v>24</v>
      </c>
      <c r="B92" s="63" cm="1">
        <f t="array" ref="B92">SUMPRODUCT(EuroStatData*($B$79=EurostatCategory)*($A92=EuroStat_EPS_Fuel)*(B$54=EuroStatYear))*BTU_per_TJ</f>
        <v>50292782953843.539</v>
      </c>
      <c r="C92" s="63" cm="1">
        <f t="array" ref="C92">SUMPRODUCT(EuroStatData*($B$79=EurostatCategory)*($A92=EuroStat_EPS_Fuel)*(C$54=EuroStatYear))*BTU_per_TJ</f>
        <v>56138629867714.383</v>
      </c>
      <c r="D92" s="77">
        <f t="shared" si="48"/>
        <v>55828166795805.25</v>
      </c>
      <c r="E92" s="77">
        <f t="shared" ref="E92:AI94" si="81">D92*(1+E38)</f>
        <v>55546849283014.422</v>
      </c>
      <c r="F92" s="77">
        <f t="shared" si="81"/>
        <v>55206995448658.086</v>
      </c>
      <c r="G92" s="77">
        <f t="shared" si="81"/>
        <v>54958164452773.664</v>
      </c>
      <c r="H92" s="77">
        <f t="shared" si="81"/>
        <v>54748301289187.594</v>
      </c>
      <c r="I92" s="77">
        <f t="shared" si="81"/>
        <v>54768082885548.406</v>
      </c>
      <c r="J92" s="77">
        <f t="shared" si="81"/>
        <v>55025997837401.633</v>
      </c>
      <c r="K92" s="77">
        <f t="shared" si="81"/>
        <v>55545392267355.398</v>
      </c>
      <c r="L92" s="77">
        <f t="shared" si="81"/>
        <v>56268682518220.227</v>
      </c>
      <c r="M92" s="77">
        <f t="shared" si="81"/>
        <v>57228924303083.281</v>
      </c>
      <c r="N92" s="77">
        <f t="shared" si="81"/>
        <v>58342604037015.68</v>
      </c>
      <c r="O92" s="77">
        <f t="shared" si="81"/>
        <v>59578861760506.758</v>
      </c>
      <c r="P92" s="77">
        <f t="shared" si="81"/>
        <v>60425414322391.578</v>
      </c>
      <c r="Q92" s="77">
        <f t="shared" si="81"/>
        <v>61275627780367.547</v>
      </c>
      <c r="R92" s="77">
        <f t="shared" si="81"/>
        <v>62118112290841.805</v>
      </c>
      <c r="S92" s="77">
        <f t="shared" si="81"/>
        <v>62950776025574.203</v>
      </c>
      <c r="T92" s="77">
        <f t="shared" si="81"/>
        <v>63787359018044.57</v>
      </c>
      <c r="U92" s="77">
        <f t="shared" si="81"/>
        <v>64629408966074.367</v>
      </c>
      <c r="V92" s="77">
        <f t="shared" si="81"/>
        <v>65497140844944.664</v>
      </c>
      <c r="W92" s="77">
        <f t="shared" si="81"/>
        <v>66399446093959.531</v>
      </c>
      <c r="X92" s="77">
        <f t="shared" si="81"/>
        <v>67345315275610.102</v>
      </c>
      <c r="Y92" s="77">
        <f t="shared" si="81"/>
        <v>68357574790693.539</v>
      </c>
      <c r="Z92" s="77">
        <f t="shared" si="81"/>
        <v>69463725385093.031</v>
      </c>
      <c r="AA92" s="77">
        <f t="shared" si="81"/>
        <v>70632394297042.719</v>
      </c>
      <c r="AB92" s="77">
        <f t="shared" si="81"/>
        <v>71883703478543.891</v>
      </c>
      <c r="AC92" s="77">
        <f t="shared" si="81"/>
        <v>73202141942998.844</v>
      </c>
      <c r="AD92" s="77">
        <f t="shared" si="81"/>
        <v>74638673433088.25</v>
      </c>
      <c r="AE92" s="77">
        <f t="shared" si="81"/>
        <v>76159951038692.75</v>
      </c>
      <c r="AF92" s="77">
        <f t="shared" si="81"/>
        <v>77764922074641.422</v>
      </c>
      <c r="AG92" s="77">
        <f t="shared" si="81"/>
        <v>79455873936926.938</v>
      </c>
      <c r="AH92" s="77">
        <f t="shared" si="81"/>
        <v>81254916569697.672</v>
      </c>
      <c r="AI92" s="77">
        <f t="shared" si="81"/>
        <v>83156843970278.906</v>
      </c>
    </row>
    <row r="93" spans="1:35" x14ac:dyDescent="0.45">
      <c r="A93" s="56" t="s">
        <v>25</v>
      </c>
      <c r="B93" s="63" cm="1">
        <f t="array" ref="B93">SUMPRODUCT(EuroStatData*($B$79=EurostatCategory)*($A93=EuroStat_EPS_Fuel)*(B$54=EuroStatYear))*BTU_per_TJ</f>
        <v>252654197726164</v>
      </c>
      <c r="C93" s="63" cm="1">
        <f t="array" ref="C93">SUMPRODUCT(EuroStatData*($B$79=EurostatCategory)*($A93=EuroStat_EPS_Fuel)*(C$54=EuroStatYear))*BTU_per_TJ</f>
        <v>324126429089785.81</v>
      </c>
      <c r="D93" s="77">
        <f t="shared" si="48"/>
        <v>334452501954154.63</v>
      </c>
      <c r="E93" s="77">
        <f t="shared" si="81"/>
        <v>342872584383933.81</v>
      </c>
      <c r="F93" s="77">
        <f t="shared" si="81"/>
        <v>346620613725780.69</v>
      </c>
      <c r="G93" s="77">
        <f t="shared" si="81"/>
        <v>349633512549453.19</v>
      </c>
      <c r="H93" s="77">
        <f t="shared" si="81"/>
        <v>349513925997170.19</v>
      </c>
      <c r="I93" s="77">
        <f t="shared" si="81"/>
        <v>348283617195864.75</v>
      </c>
      <c r="J93" s="77">
        <f t="shared" si="81"/>
        <v>347262865260096.19</v>
      </c>
      <c r="K93" s="77">
        <f t="shared" si="81"/>
        <v>346870111592074.25</v>
      </c>
      <c r="L93" s="77">
        <f t="shared" si="81"/>
        <v>346475375071426.25</v>
      </c>
      <c r="M93" s="77">
        <f t="shared" si="81"/>
        <v>346756157848098</v>
      </c>
      <c r="N93" s="77">
        <f t="shared" si="81"/>
        <v>347347450097369.75</v>
      </c>
      <c r="O93" s="77">
        <f t="shared" si="81"/>
        <v>347904970628053.19</v>
      </c>
      <c r="P93" s="77">
        <f t="shared" si="81"/>
        <v>347547230616495.5</v>
      </c>
      <c r="Q93" s="77">
        <f t="shared" si="81"/>
        <v>347079980243046</v>
      </c>
      <c r="R93" s="77">
        <f t="shared" si="81"/>
        <v>346091497231470.94</v>
      </c>
      <c r="S93" s="77">
        <f t="shared" si="81"/>
        <v>344912514260430.31</v>
      </c>
      <c r="T93" s="77">
        <f t="shared" si="81"/>
        <v>343430280580788.06</v>
      </c>
      <c r="U93" s="77">
        <f t="shared" si="81"/>
        <v>341749897310783.38</v>
      </c>
      <c r="V93" s="77">
        <f t="shared" si="81"/>
        <v>339719607658630.13</v>
      </c>
      <c r="W93" s="77">
        <f t="shared" si="81"/>
        <v>337399509338468.81</v>
      </c>
      <c r="X93" s="77">
        <f t="shared" si="81"/>
        <v>334799589329736.94</v>
      </c>
      <c r="Y93" s="77">
        <f t="shared" si="81"/>
        <v>332007901234919.38</v>
      </c>
      <c r="Z93" s="77">
        <f t="shared" si="81"/>
        <v>329218862313124.88</v>
      </c>
      <c r="AA93" s="77">
        <f t="shared" si="81"/>
        <v>326346055115797.75</v>
      </c>
      <c r="AB93" s="77">
        <f t="shared" si="81"/>
        <v>323349145844295.25</v>
      </c>
      <c r="AC93" s="77">
        <f t="shared" si="81"/>
        <v>320314030770769.06</v>
      </c>
      <c r="AD93" s="77">
        <f t="shared" si="81"/>
        <v>317271872549957.81</v>
      </c>
      <c r="AE93" s="77">
        <f t="shared" si="81"/>
        <v>314247884200092.94</v>
      </c>
      <c r="AF93" s="77">
        <f t="shared" si="81"/>
        <v>311170266434691.81</v>
      </c>
      <c r="AG93" s="77">
        <f t="shared" si="81"/>
        <v>308013734219854.5</v>
      </c>
      <c r="AH93" s="77">
        <f t="shared" si="81"/>
        <v>304771116269651.88</v>
      </c>
      <c r="AI93" s="77">
        <f t="shared" si="81"/>
        <v>301499608143452.75</v>
      </c>
    </row>
    <row r="94" spans="1:35" x14ac:dyDescent="0.45">
      <c r="A94" s="56" t="s">
        <v>14</v>
      </c>
      <c r="B94" s="63" cm="1">
        <f t="array" ref="B94">SUMPRODUCT(EuroStatData*($B$79=EurostatCategory)*($A94=EuroStat_EPS_Fuel)*(B$54=EuroStatYear))*BTU_per_TJ</f>
        <v>1046968038949733</v>
      </c>
      <c r="C94" s="63" cm="1">
        <f t="array" ref="C94">SUMPRODUCT(EuroStatData*($B$79=EurostatCategory)*($A94=EuroStat_EPS_Fuel)*(C$54=EuroStatYear))*BTU_per_TJ</f>
        <v>1116517048907624.5</v>
      </c>
      <c r="D94" s="77">
        <f t="shared" si="48"/>
        <v>1144997215428142.5</v>
      </c>
      <c r="E94" s="77">
        <f t="shared" si="81"/>
        <v>1166449088584595.8</v>
      </c>
      <c r="F94" s="77">
        <f t="shared" si="81"/>
        <v>1190402021153681.5</v>
      </c>
      <c r="G94" s="77">
        <f t="shared" si="81"/>
        <v>1209853055488615.3</v>
      </c>
      <c r="H94" s="77">
        <f t="shared" si="81"/>
        <v>1225181557946041</v>
      </c>
      <c r="I94" s="77">
        <f t="shared" si="81"/>
        <v>1235061169650296.5</v>
      </c>
      <c r="J94" s="77">
        <f t="shared" si="81"/>
        <v>1248331565856445.8</v>
      </c>
      <c r="K94" s="77">
        <f t="shared" si="81"/>
        <v>1263664909115598.3</v>
      </c>
      <c r="L94" s="77">
        <f t="shared" si="81"/>
        <v>1280225473135971.8</v>
      </c>
      <c r="M94" s="77">
        <f t="shared" si="81"/>
        <v>1296762994693040.3</v>
      </c>
      <c r="N94" s="77">
        <f t="shared" si="81"/>
        <v>1311293225809013</v>
      </c>
      <c r="O94" s="77">
        <f t="shared" si="81"/>
        <v>1324313063806425.3</v>
      </c>
      <c r="P94" s="77">
        <f t="shared" si="81"/>
        <v>1339873436731466.8</v>
      </c>
      <c r="Q94" s="77">
        <f t="shared" si="81"/>
        <v>1350502347286260.8</v>
      </c>
      <c r="R94" s="77">
        <f t="shared" si="81"/>
        <v>1359685594669656.8</v>
      </c>
      <c r="S94" s="77">
        <f t="shared" si="81"/>
        <v>1367386331317967.3</v>
      </c>
      <c r="T94" s="77">
        <f t="shared" si="81"/>
        <v>1373338708926991.8</v>
      </c>
      <c r="U94" s="77">
        <f t="shared" si="81"/>
        <v>1382178718134847.5</v>
      </c>
      <c r="V94" s="77">
        <f t="shared" si="81"/>
        <v>1388441856489142.3</v>
      </c>
      <c r="W94" s="77">
        <f t="shared" si="81"/>
        <v>1397125986968498.5</v>
      </c>
      <c r="X94" s="77">
        <f t="shared" si="81"/>
        <v>1402558363402590.3</v>
      </c>
      <c r="Y94" s="77">
        <f t="shared" si="81"/>
        <v>1408313422576182.8</v>
      </c>
      <c r="Z94" s="77">
        <f t="shared" si="81"/>
        <v>1415155584866604.3</v>
      </c>
      <c r="AA94" s="77">
        <f t="shared" si="81"/>
        <v>1420842509955936</v>
      </c>
      <c r="AB94" s="77">
        <f t="shared" si="81"/>
        <v>1423815743542067</v>
      </c>
      <c r="AC94" s="77">
        <f t="shared" si="81"/>
        <v>1424478133528039.5</v>
      </c>
      <c r="AD94" s="77">
        <f t="shared" si="81"/>
        <v>1429040665248617.8</v>
      </c>
      <c r="AE94" s="77">
        <f t="shared" si="81"/>
        <v>1431305278457978.8</v>
      </c>
      <c r="AF94" s="77">
        <f t="shared" si="81"/>
        <v>1426202664125539</v>
      </c>
      <c r="AG94" s="77">
        <f t="shared" si="81"/>
        <v>1424311161370782</v>
      </c>
      <c r="AH94" s="77">
        <f t="shared" si="81"/>
        <v>1413699940431819</v>
      </c>
      <c r="AI94" s="77">
        <f t="shared" si="81"/>
        <v>1400066459779698</v>
      </c>
    </row>
    <row r="95" spans="1:35" x14ac:dyDescent="0.45">
      <c r="A95" s="56" t="s">
        <v>26</v>
      </c>
      <c r="B95" s="62">
        <v>0</v>
      </c>
      <c r="C95" s="62">
        <v>0</v>
      </c>
      <c r="D95" s="62">
        <v>0</v>
      </c>
      <c r="E95" s="62">
        <v>0</v>
      </c>
      <c r="F95" s="62">
        <v>0</v>
      </c>
      <c r="G95" s="62">
        <v>0</v>
      </c>
      <c r="H95" s="62">
        <v>0</v>
      </c>
      <c r="I95" s="62">
        <v>0</v>
      </c>
      <c r="J95" s="62">
        <v>0</v>
      </c>
      <c r="K95" s="62">
        <v>0</v>
      </c>
      <c r="L95" s="62">
        <v>0</v>
      </c>
      <c r="M95" s="62">
        <v>0</v>
      </c>
      <c r="N95" s="62">
        <v>0</v>
      </c>
      <c r="O95" s="62">
        <v>0</v>
      </c>
      <c r="P95" s="62">
        <v>0</v>
      </c>
      <c r="Q95" s="62">
        <v>0</v>
      </c>
      <c r="R95" s="62">
        <v>0</v>
      </c>
      <c r="S95" s="62">
        <v>0</v>
      </c>
      <c r="T95" s="62">
        <v>0</v>
      </c>
      <c r="U95" s="62">
        <v>0</v>
      </c>
      <c r="V95" s="62">
        <v>0</v>
      </c>
      <c r="W95" s="62">
        <v>0</v>
      </c>
      <c r="X95" s="62">
        <v>0</v>
      </c>
      <c r="Y95" s="62">
        <v>0</v>
      </c>
      <c r="Z95" s="62">
        <v>0</v>
      </c>
      <c r="AA95" s="62">
        <v>0</v>
      </c>
      <c r="AB95" s="62">
        <v>0</v>
      </c>
      <c r="AC95" s="62">
        <v>0</v>
      </c>
      <c r="AD95" s="62">
        <v>0</v>
      </c>
      <c r="AE95" s="62">
        <v>0</v>
      </c>
      <c r="AF95" s="62">
        <v>0</v>
      </c>
      <c r="AG95" s="62">
        <v>0</v>
      </c>
      <c r="AH95" s="62">
        <v>0</v>
      </c>
      <c r="AI95" s="62">
        <v>0</v>
      </c>
    </row>
    <row r="96" spans="1:35" x14ac:dyDescent="0.45">
      <c r="A96" s="56" t="s">
        <v>27</v>
      </c>
      <c r="B96" s="78">
        <f>About!$C$81</f>
        <v>0</v>
      </c>
      <c r="C96" s="78">
        <f>About!$C$81</f>
        <v>0</v>
      </c>
      <c r="D96" s="78">
        <f>About!$C$81</f>
        <v>0</v>
      </c>
      <c r="E96" s="78">
        <f>About!$C$81</f>
        <v>0</v>
      </c>
      <c r="F96" s="78">
        <f>About!$C$81</f>
        <v>0</v>
      </c>
      <c r="G96" s="78">
        <f>About!$C$81</f>
        <v>0</v>
      </c>
      <c r="H96" s="78">
        <f>About!$C$81</f>
        <v>0</v>
      </c>
      <c r="I96" s="78">
        <f>About!$C$81</f>
        <v>0</v>
      </c>
      <c r="J96" s="78">
        <f>About!$C$81</f>
        <v>0</v>
      </c>
      <c r="K96" s="78">
        <f>About!$C$81</f>
        <v>0</v>
      </c>
      <c r="L96" s="78">
        <f>About!$C$81</f>
        <v>0</v>
      </c>
      <c r="M96" s="78">
        <f>About!$C$81</f>
        <v>0</v>
      </c>
      <c r="N96" s="78">
        <f>About!$C$81</f>
        <v>0</v>
      </c>
      <c r="O96" s="78">
        <f>About!$C$81</f>
        <v>0</v>
      </c>
      <c r="P96" s="78">
        <f>About!$C$81</f>
        <v>0</v>
      </c>
      <c r="Q96" s="78">
        <f>About!$C$81</f>
        <v>0</v>
      </c>
      <c r="R96" s="78">
        <f>About!$C$81</f>
        <v>0</v>
      </c>
      <c r="S96" s="78">
        <f>About!$C$81</f>
        <v>0</v>
      </c>
      <c r="T96" s="78">
        <f>About!$C$81</f>
        <v>0</v>
      </c>
      <c r="U96" s="78">
        <f>About!$C$81</f>
        <v>0</v>
      </c>
      <c r="V96" s="78">
        <f>About!$C$81</f>
        <v>0</v>
      </c>
      <c r="W96" s="78">
        <f>About!$C$81</f>
        <v>0</v>
      </c>
      <c r="X96" s="78">
        <f>About!$C$81</f>
        <v>0</v>
      </c>
      <c r="Y96" s="78">
        <f>About!$C$81</f>
        <v>0</v>
      </c>
      <c r="Z96" s="78">
        <f>About!$C$81</f>
        <v>0</v>
      </c>
      <c r="AA96" s="78">
        <f>About!$C$81</f>
        <v>0</v>
      </c>
      <c r="AB96" s="78">
        <f>About!$C$81</f>
        <v>0</v>
      </c>
      <c r="AC96" s="78">
        <f>About!$C$81</f>
        <v>0</v>
      </c>
      <c r="AD96" s="78">
        <f>About!$C$81</f>
        <v>0</v>
      </c>
      <c r="AE96" s="78">
        <f>About!$C$81</f>
        <v>0</v>
      </c>
      <c r="AF96" s="78">
        <f>About!$C$81</f>
        <v>0</v>
      </c>
      <c r="AG96" s="78">
        <f>About!$C$81</f>
        <v>0</v>
      </c>
      <c r="AH96" s="78">
        <f>About!$C$81</f>
        <v>0</v>
      </c>
      <c r="AI96" s="78">
        <f>About!$C$81</f>
        <v>0</v>
      </c>
    </row>
    <row r="97" spans="1:35" x14ac:dyDescent="0.45">
      <c r="A97" s="56" t="s">
        <v>28</v>
      </c>
      <c r="B97" s="63" cm="1">
        <f t="array" ref="B97">SUMPRODUCT(EuroStatData*($B$79=EurostatCategory)*($A97=EuroStat_EPS_Fuel)*(B$54=EuroStatYear))*BTU_per_TJ</f>
        <v>38203004039936.016</v>
      </c>
      <c r="C97" s="63" cm="1">
        <f t="array" ref="C97">SUMPRODUCT(EuroStatData*($B$79=EurostatCategory)*($A97=EuroStat_EPS_Fuel)*(C$54=EuroStatYear))*BTU_per_TJ</f>
        <v>37546912707632.57</v>
      </c>
      <c r="D97" s="77">
        <f>C97*(1+D43)</f>
        <v>37190809964510.039</v>
      </c>
      <c r="E97" s="77">
        <f t="shared" ref="E97:AI101" si="82">D97*(1+E43)</f>
        <v>36644729279993.234</v>
      </c>
      <c r="F97" s="77">
        <f t="shared" si="82"/>
        <v>36628039055505.602</v>
      </c>
      <c r="G97" s="77">
        <f t="shared" si="82"/>
        <v>34953271610740.688</v>
      </c>
      <c r="H97" s="77">
        <f t="shared" si="82"/>
        <v>33311288438342.07</v>
      </c>
      <c r="I97" s="77">
        <f t="shared" si="82"/>
        <v>31289664476277.91</v>
      </c>
      <c r="J97" s="77">
        <f t="shared" si="82"/>
        <v>29892836898609.938</v>
      </c>
      <c r="K97" s="77">
        <f t="shared" si="82"/>
        <v>27212801780831.523</v>
      </c>
      <c r="L97" s="77">
        <f t="shared" si="82"/>
        <v>25321798010534.68</v>
      </c>
      <c r="M97" s="77">
        <f t="shared" si="82"/>
        <v>24326616295928.406</v>
      </c>
      <c r="N97" s="77">
        <f t="shared" si="82"/>
        <v>23559198373774.547</v>
      </c>
      <c r="O97" s="77">
        <f t="shared" si="82"/>
        <v>22647110009971.387</v>
      </c>
      <c r="P97" s="77">
        <f t="shared" si="82"/>
        <v>22133284718971.539</v>
      </c>
      <c r="Q97" s="77">
        <f t="shared" si="82"/>
        <v>21022619860209.406</v>
      </c>
      <c r="R97" s="77">
        <f t="shared" si="82"/>
        <v>19583996176961.102</v>
      </c>
      <c r="S97" s="77">
        <f t="shared" si="82"/>
        <v>18281825361134.25</v>
      </c>
      <c r="T97" s="77">
        <f t="shared" si="82"/>
        <v>17378762817577.822</v>
      </c>
      <c r="U97" s="77">
        <f t="shared" si="82"/>
        <v>16803798059858.262</v>
      </c>
      <c r="V97" s="77">
        <f t="shared" si="82"/>
        <v>15710738497398.678</v>
      </c>
      <c r="W97" s="77">
        <f t="shared" si="82"/>
        <v>15191889285930.846</v>
      </c>
      <c r="X97" s="77">
        <f t="shared" si="82"/>
        <v>14378870180573.889</v>
      </c>
      <c r="Y97" s="77">
        <f t="shared" si="82"/>
        <v>13658242469225.381</v>
      </c>
      <c r="Z97" s="77">
        <f t="shared" si="82"/>
        <v>12855828502128.127</v>
      </c>
      <c r="AA97" s="77">
        <f t="shared" si="82"/>
        <v>11739811580081.508</v>
      </c>
      <c r="AB97" s="77">
        <f t="shared" si="82"/>
        <v>10906578098343.621</v>
      </c>
      <c r="AC97" s="77">
        <f t="shared" si="82"/>
        <v>9800262638464.1602</v>
      </c>
      <c r="AD97" s="77">
        <f t="shared" si="82"/>
        <v>9337575669391.4883</v>
      </c>
      <c r="AE97" s="77">
        <f t="shared" si="82"/>
        <v>8957901614281.7793</v>
      </c>
      <c r="AF97" s="77">
        <f t="shared" si="82"/>
        <v>7467475314447.7549</v>
      </c>
      <c r="AG97" s="77">
        <f t="shared" si="82"/>
        <v>6864750640307.3105</v>
      </c>
      <c r="AH97" s="77">
        <f t="shared" si="82"/>
        <v>6431031724005.6914</v>
      </c>
      <c r="AI97" s="77">
        <f t="shared" si="82"/>
        <v>5454100748995.0986</v>
      </c>
    </row>
    <row r="98" spans="1:35" x14ac:dyDescent="0.45">
      <c r="A98" s="56" t="s">
        <v>15</v>
      </c>
      <c r="B98" s="63" cm="1">
        <f t="array" ref="B98">SUMPRODUCT(EuroStatData*($B$79=EurostatCategory)*($A98=EuroStat_EPS_Fuel)*(B$54=EuroStatYear))*BTU_per_TJ</f>
        <v>2.0931542682938876E+16</v>
      </c>
      <c r="C98" s="63" cm="1">
        <f t="array" ref="C98">SUMPRODUCT(EuroStatData*($B$79=EurostatCategory)*($A98=EuroStat_EPS_Fuel)*(C$54=EuroStatYear))*BTU_per_TJ</f>
        <v>2.058138235248568E+16</v>
      </c>
      <c r="D98" s="77">
        <f>C98*(1+D44)</f>
        <v>2.0325067819474656E+16</v>
      </c>
      <c r="E98" s="77">
        <f t="shared" si="82"/>
        <v>2.0478366674886516E+16</v>
      </c>
      <c r="F98" s="77">
        <f t="shared" si="82"/>
        <v>1.627440187973235E+16</v>
      </c>
      <c r="G98" s="77">
        <f t="shared" si="82"/>
        <v>1.137662775324405E+16</v>
      </c>
      <c r="H98" s="77">
        <f t="shared" si="82"/>
        <v>6512786759247713</v>
      </c>
      <c r="I98" s="77">
        <f t="shared" si="82"/>
        <v>6489381514125198</v>
      </c>
      <c r="J98" s="77">
        <f t="shared" si="82"/>
        <v>6490405263976777</v>
      </c>
      <c r="K98" s="77">
        <f t="shared" si="82"/>
        <v>6502216487295132</v>
      </c>
      <c r="L98" s="77">
        <f t="shared" si="82"/>
        <v>6516824664439909</v>
      </c>
      <c r="M98" s="77">
        <f t="shared" si="82"/>
        <v>6531952995873259</v>
      </c>
      <c r="N98" s="77">
        <f t="shared" si="82"/>
        <v>4184761459667573</v>
      </c>
      <c r="O98" s="77">
        <f t="shared" si="82"/>
        <v>4177171117282563</v>
      </c>
      <c r="P98" s="77">
        <f t="shared" si="82"/>
        <v>1888912181525559.8</v>
      </c>
      <c r="Q98" s="77">
        <f t="shared" si="82"/>
        <v>1866896727912993.3</v>
      </c>
      <c r="R98" s="77">
        <f t="shared" si="82"/>
        <v>1847967727282323.8</v>
      </c>
      <c r="S98" s="77">
        <f t="shared" si="82"/>
        <v>1821003250864353.3</v>
      </c>
      <c r="T98" s="77">
        <f t="shared" si="82"/>
        <v>1801457525185177</v>
      </c>
      <c r="U98" s="77">
        <f t="shared" si="82"/>
        <v>1789567345592300.5</v>
      </c>
      <c r="V98" s="77">
        <f t="shared" si="82"/>
        <v>1770517461863611</v>
      </c>
      <c r="W98" s="77">
        <f t="shared" si="82"/>
        <v>1755861182298437.5</v>
      </c>
      <c r="X98" s="77">
        <f t="shared" si="82"/>
        <v>1745090114349505.5</v>
      </c>
      <c r="Y98" s="77">
        <f t="shared" si="82"/>
        <v>1736252293960178.3</v>
      </c>
      <c r="Z98" s="77">
        <f t="shared" si="82"/>
        <v>1013665282008026.4</v>
      </c>
      <c r="AA98" s="77">
        <f t="shared" si="82"/>
        <v>610230334482614</v>
      </c>
      <c r="AB98" s="77">
        <f t="shared" si="82"/>
        <v>292111434947040.31</v>
      </c>
      <c r="AC98" s="77">
        <f t="shared" si="82"/>
        <v>276444267983869.03</v>
      </c>
      <c r="AD98" s="77">
        <f t="shared" si="82"/>
        <v>258970627953438.31</v>
      </c>
      <c r="AE98" s="77">
        <f t="shared" si="82"/>
        <v>235582059258163.44</v>
      </c>
      <c r="AF98" s="77">
        <f t="shared" si="82"/>
        <v>212967762239789.06</v>
      </c>
      <c r="AG98" s="77">
        <f t="shared" si="82"/>
        <v>193421054420603.94</v>
      </c>
      <c r="AH98" s="77">
        <f t="shared" si="82"/>
        <v>87744730752717.297</v>
      </c>
      <c r="AI98" s="77">
        <f t="shared" si="82"/>
        <v>79712701383520.484</v>
      </c>
    </row>
    <row r="99" spans="1:35" x14ac:dyDescent="0.45">
      <c r="A99" s="56" t="s">
        <v>29</v>
      </c>
      <c r="B99" s="63" cm="1">
        <f t="array" ref="B99">SUMPRODUCT(EuroStatData*($B$79=EurostatCategory)*($A99=EuroStat_EPS_Fuel)*(B$54=EuroStatYear))*BTU_per_TJ</f>
        <v>1705325640848346.3</v>
      </c>
      <c r="C99" s="63" cm="1">
        <f t="array" ref="C99">SUMPRODUCT(EuroStatData*($B$79=EurostatCategory)*($A99=EuroStat_EPS_Fuel)*(C$54=EuroStatYear))*BTU_per_TJ</f>
        <v>1709313026909049.3</v>
      </c>
      <c r="D99" s="77">
        <f>C99*(1+D45)</f>
        <v>1667916672456307.5</v>
      </c>
      <c r="E99" s="77">
        <f t="shared" si="82"/>
        <v>1629703841617574.8</v>
      </c>
      <c r="F99" s="77">
        <f t="shared" si="82"/>
        <v>1609680268084974.5</v>
      </c>
      <c r="G99" s="77">
        <f t="shared" si="82"/>
        <v>1575221084256732.3</v>
      </c>
      <c r="H99" s="77">
        <f t="shared" si="82"/>
        <v>1503415381054473.3</v>
      </c>
      <c r="I99" s="77">
        <f t="shared" si="82"/>
        <v>1475504437096197.5</v>
      </c>
      <c r="J99" s="77">
        <f t="shared" si="82"/>
        <v>1427770474304101</v>
      </c>
      <c r="K99" s="77">
        <f t="shared" si="82"/>
        <v>1381345045591194.5</v>
      </c>
      <c r="L99" s="77">
        <f t="shared" si="82"/>
        <v>1313330756713895</v>
      </c>
      <c r="M99" s="77">
        <f t="shared" si="82"/>
        <v>1274019089440520.3</v>
      </c>
      <c r="N99" s="77">
        <f t="shared" si="82"/>
        <v>1249827344845360.3</v>
      </c>
      <c r="O99" s="77">
        <f t="shared" si="82"/>
        <v>1175289089843283.5</v>
      </c>
      <c r="P99" s="77">
        <f t="shared" si="82"/>
        <v>1134491871167616.8</v>
      </c>
      <c r="Q99" s="77">
        <f t="shared" si="82"/>
        <v>1075676412756227.9</v>
      </c>
      <c r="R99" s="77">
        <f t="shared" si="82"/>
        <v>1016721584334967</v>
      </c>
      <c r="S99" s="77">
        <f t="shared" si="82"/>
        <v>958388777916634</v>
      </c>
      <c r="T99" s="77">
        <f t="shared" si="82"/>
        <v>910432432738003.88</v>
      </c>
      <c r="U99" s="77">
        <f t="shared" si="82"/>
        <v>900068995193894</v>
      </c>
      <c r="V99" s="77">
        <f t="shared" si="82"/>
        <v>857411169445701.38</v>
      </c>
      <c r="W99" s="77">
        <f t="shared" si="82"/>
        <v>833509260236936.25</v>
      </c>
      <c r="X99" s="77">
        <f t="shared" si="82"/>
        <v>810221472437167.63</v>
      </c>
      <c r="Y99" s="77">
        <f t="shared" si="82"/>
        <v>790510822829703.88</v>
      </c>
      <c r="Z99" s="77">
        <f t="shared" si="82"/>
        <v>765624234583816.75</v>
      </c>
      <c r="AA99" s="77">
        <f t="shared" si="82"/>
        <v>745305572888333.75</v>
      </c>
      <c r="AB99" s="77">
        <f t="shared" si="82"/>
        <v>714831766416572.13</v>
      </c>
      <c r="AC99" s="77">
        <f t="shared" si="82"/>
        <v>696468095729951</v>
      </c>
      <c r="AD99" s="77">
        <f t="shared" si="82"/>
        <v>670321129041092.63</v>
      </c>
      <c r="AE99" s="77">
        <f t="shared" si="82"/>
        <v>653805906671261.75</v>
      </c>
      <c r="AF99" s="77">
        <f t="shared" si="82"/>
        <v>627009252534946.38</v>
      </c>
      <c r="AG99" s="77">
        <f t="shared" si="82"/>
        <v>613173480939993.25</v>
      </c>
      <c r="AH99" s="77">
        <f t="shared" si="82"/>
        <v>603461970813234.25</v>
      </c>
      <c r="AI99" s="77">
        <f t="shared" si="82"/>
        <v>586868287979168.75</v>
      </c>
    </row>
    <row r="100" spans="1:35" x14ac:dyDescent="0.45">
      <c r="A100" s="56" t="s">
        <v>16</v>
      </c>
      <c r="B100" s="63" cm="1">
        <f t="array" ref="B100">SUMPRODUCT(EuroStatData*($B$79=EurostatCategory)*($A100=EuroStat_EPS_Fuel)*(B$54=EuroStatYear))*BTU_per_TJ</f>
        <v>868822141238955.25</v>
      </c>
      <c r="C100" s="63" cm="1">
        <f t="array" ref="C100">SUMPRODUCT(EuroStatData*($B$79=EurostatCategory)*($A100=EuroStat_EPS_Fuel)*(C$54=EuroStatYear))*BTU_per_TJ</f>
        <v>918349593146110.75</v>
      </c>
      <c r="D100" s="77">
        <f>C100*(1+D46)</f>
        <v>913819214754252</v>
      </c>
      <c r="E100" s="77">
        <f t="shared" si="82"/>
        <v>899898300253188.25</v>
      </c>
      <c r="F100" s="77">
        <f t="shared" si="82"/>
        <v>882555995634313.63</v>
      </c>
      <c r="G100" s="77">
        <f t="shared" si="82"/>
        <v>865764994964280</v>
      </c>
      <c r="H100" s="77">
        <f t="shared" si="82"/>
        <v>823565487441310.5</v>
      </c>
      <c r="I100" s="77">
        <f t="shared" si="82"/>
        <v>815442583112081</v>
      </c>
      <c r="J100" s="77">
        <f t="shared" si="82"/>
        <v>807917860213985.25</v>
      </c>
      <c r="K100" s="77">
        <f t="shared" si="82"/>
        <v>799378378875165.63</v>
      </c>
      <c r="L100" s="77">
        <f t="shared" si="82"/>
        <v>775508109779268.25</v>
      </c>
      <c r="M100" s="77">
        <f t="shared" si="82"/>
        <v>780566042029978.25</v>
      </c>
      <c r="N100" s="77">
        <f t="shared" si="82"/>
        <v>777277675111126.63</v>
      </c>
      <c r="O100" s="77">
        <f t="shared" si="82"/>
        <v>772760762257923.38</v>
      </c>
      <c r="P100" s="77">
        <f t="shared" si="82"/>
        <v>776920066776274.88</v>
      </c>
      <c r="Q100" s="77">
        <f t="shared" si="82"/>
        <v>772507382263741.88</v>
      </c>
      <c r="R100" s="77">
        <f t="shared" si="82"/>
        <v>766313451487522.38</v>
      </c>
      <c r="S100" s="77">
        <f t="shared" si="82"/>
        <v>759862532315883.13</v>
      </c>
      <c r="T100" s="77">
        <f t="shared" si="82"/>
        <v>752071154062992.13</v>
      </c>
      <c r="U100" s="77">
        <f t="shared" si="82"/>
        <v>745860640514218</v>
      </c>
      <c r="V100" s="77">
        <f t="shared" si="82"/>
        <v>738247597626502.5</v>
      </c>
      <c r="W100" s="77">
        <f t="shared" si="82"/>
        <v>730775315728587.5</v>
      </c>
      <c r="X100" s="77">
        <f t="shared" si="82"/>
        <v>722464383392357.38</v>
      </c>
      <c r="Y100" s="77">
        <f t="shared" si="82"/>
        <v>714109150125772.63</v>
      </c>
      <c r="Z100" s="77">
        <f t="shared" si="82"/>
        <v>706759958024144.75</v>
      </c>
      <c r="AA100" s="77">
        <f t="shared" si="82"/>
        <v>698086052549240.63</v>
      </c>
      <c r="AB100" s="77">
        <f t="shared" si="82"/>
        <v>688406433473382.88</v>
      </c>
      <c r="AC100" s="77">
        <f t="shared" si="82"/>
        <v>678808580857497.25</v>
      </c>
      <c r="AD100" s="77">
        <f t="shared" si="82"/>
        <v>669804102301988.75</v>
      </c>
      <c r="AE100" s="77">
        <f t="shared" si="82"/>
        <v>661746700550937.25</v>
      </c>
      <c r="AF100" s="77">
        <f t="shared" si="82"/>
        <v>652853410410995.88</v>
      </c>
      <c r="AG100" s="77">
        <f t="shared" si="82"/>
        <v>645082781437732.75</v>
      </c>
      <c r="AH100" s="77">
        <f t="shared" si="82"/>
        <v>636929601419642.38</v>
      </c>
      <c r="AI100" s="77">
        <f t="shared" si="82"/>
        <v>628559000671223.25</v>
      </c>
    </row>
    <row r="101" spans="1:35" x14ac:dyDescent="0.45">
      <c r="A101" s="56" t="s">
        <v>30</v>
      </c>
      <c r="B101" s="63" cm="1">
        <f t="array" ref="B101">SUMPRODUCT(EuroStatData*($B$79=EurostatCategory)*($A101=EuroStat_EPS_Fuel)*(B$54=EuroStatYear))*BTU_per_TJ</f>
        <v>37448814583497.266</v>
      </c>
      <c r="C101" s="63" cm="1">
        <f t="array" ref="C101">SUMPRODUCT(EuroStatData*($B$79=EurostatCategory)*($A101=EuroStat_EPS_Fuel)*(C$54=EuroStatYear))*BTU_per_TJ</f>
        <v>37256319561081.477</v>
      </c>
      <c r="D101" s="77">
        <f>C101*(1+D47)</f>
        <v>36555769651079.305</v>
      </c>
      <c r="E101" s="77">
        <f t="shared" si="82"/>
        <v>36138725604626.906</v>
      </c>
      <c r="F101" s="77">
        <f t="shared" si="82"/>
        <v>36358445253495.773</v>
      </c>
      <c r="G101" s="77">
        <f t="shared" si="82"/>
        <v>36062927165680.258</v>
      </c>
      <c r="H101" s="77">
        <f t="shared" si="82"/>
        <v>35558645891322.438</v>
      </c>
      <c r="I101" s="77">
        <f t="shared" si="82"/>
        <v>35499884008161.445</v>
      </c>
      <c r="J101" s="77">
        <f t="shared" si="82"/>
        <v>35565588099005.25</v>
      </c>
      <c r="K101" s="77">
        <f t="shared" si="82"/>
        <v>35902071381049.031</v>
      </c>
      <c r="L101" s="77">
        <f t="shared" si="82"/>
        <v>35945412744798.648</v>
      </c>
      <c r="M101" s="77">
        <f t="shared" si="82"/>
        <v>36344757990906.789</v>
      </c>
      <c r="N101" s="77">
        <f t="shared" si="82"/>
        <v>36308576630123.141</v>
      </c>
      <c r="O101" s="77">
        <f t="shared" si="82"/>
        <v>35688279868070.492</v>
      </c>
      <c r="P101" s="77">
        <f t="shared" si="82"/>
        <v>35704549121928.969</v>
      </c>
      <c r="Q101" s="77">
        <f t="shared" si="82"/>
        <v>35775295573080.844</v>
      </c>
      <c r="R101" s="77">
        <f t="shared" si="82"/>
        <v>35845499112619.461</v>
      </c>
      <c r="S101" s="77">
        <f t="shared" si="82"/>
        <v>35701066991350.031</v>
      </c>
      <c r="T101" s="77">
        <f t="shared" si="82"/>
        <v>35641761924808.43</v>
      </c>
      <c r="U101" s="77">
        <f t="shared" si="82"/>
        <v>35739871983497.5</v>
      </c>
      <c r="V101" s="77">
        <f t="shared" si="82"/>
        <v>35846050660188.164</v>
      </c>
      <c r="W101" s="77">
        <f t="shared" si="82"/>
        <v>35759040667301.461</v>
      </c>
      <c r="X101" s="77">
        <f t="shared" si="82"/>
        <v>35969358569854.945</v>
      </c>
      <c r="Y101" s="77">
        <f t="shared" si="82"/>
        <v>36222399506089.289</v>
      </c>
      <c r="Z101" s="77">
        <f t="shared" si="82"/>
        <v>36547477575250.555</v>
      </c>
      <c r="AA101" s="77">
        <f t="shared" si="82"/>
        <v>37002013527681.656</v>
      </c>
      <c r="AB101" s="77">
        <f t="shared" si="82"/>
        <v>37127147763439.297</v>
      </c>
      <c r="AC101" s="77">
        <f t="shared" si="82"/>
        <v>37234170108443.031</v>
      </c>
      <c r="AD101" s="77">
        <f t="shared" si="82"/>
        <v>37210830521518.695</v>
      </c>
      <c r="AE101" s="77">
        <f t="shared" si="82"/>
        <v>37132330799581.875</v>
      </c>
      <c r="AF101" s="77">
        <f t="shared" si="82"/>
        <v>36193587217905.305</v>
      </c>
      <c r="AG101" s="77">
        <f t="shared" si="82"/>
        <v>36015117079421.539</v>
      </c>
      <c r="AH101" s="77">
        <f t="shared" si="82"/>
        <v>35620980945841.758</v>
      </c>
      <c r="AI101" s="77">
        <f t="shared" si="82"/>
        <v>34505605664310.969</v>
      </c>
    </row>
    <row r="102" spans="1:35" x14ac:dyDescent="0.45">
      <c r="A102" s="56" t="s">
        <v>31</v>
      </c>
      <c r="B102" s="62">
        <v>0</v>
      </c>
      <c r="C102" s="62">
        <v>0</v>
      </c>
      <c r="D102" s="62">
        <v>0</v>
      </c>
      <c r="E102" s="62">
        <v>0</v>
      </c>
      <c r="F102" s="62">
        <v>0</v>
      </c>
      <c r="G102" s="62">
        <v>0</v>
      </c>
      <c r="H102" s="62">
        <v>0</v>
      </c>
      <c r="I102" s="62">
        <v>0</v>
      </c>
      <c r="J102" s="62">
        <v>0</v>
      </c>
      <c r="K102" s="62">
        <v>0</v>
      </c>
      <c r="L102" s="62">
        <v>0</v>
      </c>
      <c r="M102" s="62">
        <v>0</v>
      </c>
      <c r="N102" s="62">
        <v>0</v>
      </c>
      <c r="O102" s="62">
        <v>0</v>
      </c>
      <c r="P102" s="62">
        <v>0</v>
      </c>
      <c r="Q102" s="62">
        <v>0</v>
      </c>
      <c r="R102" s="62">
        <v>0</v>
      </c>
      <c r="S102" s="62">
        <v>0</v>
      </c>
      <c r="T102" s="62">
        <v>0</v>
      </c>
      <c r="U102" s="62">
        <v>0</v>
      </c>
      <c r="V102" s="62">
        <v>0</v>
      </c>
      <c r="W102" s="62">
        <v>0</v>
      </c>
      <c r="X102" s="62">
        <v>0</v>
      </c>
      <c r="Y102" s="62">
        <v>0</v>
      </c>
      <c r="Z102" s="62">
        <v>0</v>
      </c>
      <c r="AA102" s="62">
        <v>0</v>
      </c>
      <c r="AB102" s="62">
        <v>0</v>
      </c>
      <c r="AC102" s="62">
        <v>0</v>
      </c>
      <c r="AD102" s="62">
        <v>0</v>
      </c>
      <c r="AE102" s="62">
        <v>0</v>
      </c>
      <c r="AF102" s="62">
        <v>0</v>
      </c>
      <c r="AG102" s="62">
        <v>0</v>
      </c>
      <c r="AH102" s="62">
        <v>0</v>
      </c>
      <c r="AI102" s="62">
        <v>0</v>
      </c>
    </row>
    <row r="105" spans="1:35" ht="20.25" customHeight="1" x14ac:dyDescent="0.45">
      <c r="A105" s="57" t="s">
        <v>366</v>
      </c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</row>
    <row r="106" spans="1:35" x14ac:dyDescent="0.45">
      <c r="A106" s="59" t="s">
        <v>369</v>
      </c>
      <c r="B106" s="60" t="s">
        <v>76</v>
      </c>
    </row>
    <row r="108" spans="1:35" x14ac:dyDescent="0.45">
      <c r="A108" s="56" t="s">
        <v>60</v>
      </c>
      <c r="B108" s="56">
        <f>B81</f>
        <v>2017</v>
      </c>
      <c r="C108" s="56">
        <f t="shared" ref="C108:AI108" si="83">C81</f>
        <v>2018</v>
      </c>
      <c r="D108" s="56">
        <f t="shared" si="83"/>
        <v>2019</v>
      </c>
      <c r="E108" s="56">
        <f t="shared" si="83"/>
        <v>2020</v>
      </c>
      <c r="F108" s="56">
        <f t="shared" si="83"/>
        <v>2021</v>
      </c>
      <c r="G108" s="56">
        <f t="shared" si="83"/>
        <v>2022</v>
      </c>
      <c r="H108" s="56">
        <f t="shared" si="83"/>
        <v>2023</v>
      </c>
      <c r="I108" s="56">
        <f t="shared" si="83"/>
        <v>2024</v>
      </c>
      <c r="J108" s="56">
        <f t="shared" si="83"/>
        <v>2025</v>
      </c>
      <c r="K108" s="56">
        <f t="shared" si="83"/>
        <v>2026</v>
      </c>
      <c r="L108" s="56">
        <f t="shared" si="83"/>
        <v>2027</v>
      </c>
      <c r="M108" s="56">
        <f t="shared" si="83"/>
        <v>2028</v>
      </c>
      <c r="N108" s="56">
        <f t="shared" si="83"/>
        <v>2029</v>
      </c>
      <c r="O108" s="56">
        <f t="shared" si="83"/>
        <v>2030</v>
      </c>
      <c r="P108" s="56">
        <f t="shared" si="83"/>
        <v>2031</v>
      </c>
      <c r="Q108" s="56">
        <f t="shared" si="83"/>
        <v>2032</v>
      </c>
      <c r="R108" s="56">
        <f t="shared" si="83"/>
        <v>2033</v>
      </c>
      <c r="S108" s="56">
        <f t="shared" si="83"/>
        <v>2034</v>
      </c>
      <c r="T108" s="56">
        <f t="shared" si="83"/>
        <v>2035</v>
      </c>
      <c r="U108" s="56">
        <f t="shared" si="83"/>
        <v>2036</v>
      </c>
      <c r="V108" s="56">
        <f t="shared" si="83"/>
        <v>2037</v>
      </c>
      <c r="W108" s="56">
        <f t="shared" si="83"/>
        <v>2038</v>
      </c>
      <c r="X108" s="56">
        <f t="shared" si="83"/>
        <v>2039</v>
      </c>
      <c r="Y108" s="56">
        <f t="shared" si="83"/>
        <v>2040</v>
      </c>
      <c r="Z108" s="56">
        <f t="shared" si="83"/>
        <v>2041</v>
      </c>
      <c r="AA108" s="56">
        <f t="shared" si="83"/>
        <v>2042</v>
      </c>
      <c r="AB108" s="56">
        <f t="shared" si="83"/>
        <v>2043</v>
      </c>
      <c r="AC108" s="56">
        <f t="shared" si="83"/>
        <v>2044</v>
      </c>
      <c r="AD108" s="56">
        <f t="shared" si="83"/>
        <v>2045</v>
      </c>
      <c r="AE108" s="56">
        <f t="shared" si="83"/>
        <v>2046</v>
      </c>
      <c r="AF108" s="56">
        <f t="shared" si="83"/>
        <v>2047</v>
      </c>
      <c r="AG108" s="56">
        <f t="shared" si="83"/>
        <v>2048</v>
      </c>
      <c r="AH108" s="56">
        <f t="shared" si="83"/>
        <v>2049</v>
      </c>
      <c r="AI108" s="56">
        <f t="shared" si="83"/>
        <v>2050</v>
      </c>
    </row>
    <row r="109" spans="1:35" x14ac:dyDescent="0.45">
      <c r="A109" s="56" t="s">
        <v>17</v>
      </c>
      <c r="B109" s="62">
        <v>0</v>
      </c>
      <c r="C109" s="62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>
        <v>0</v>
      </c>
      <c r="AH109" s="61">
        <v>0</v>
      </c>
      <c r="AI109" s="61">
        <v>0</v>
      </c>
    </row>
    <row r="110" spans="1:35" x14ac:dyDescent="0.45">
      <c r="A110" s="56" t="s">
        <v>18</v>
      </c>
      <c r="B110" s="63" cm="1">
        <f t="array" ref="B110">SUMPRODUCT(EuroStatData*($B$106=EurostatCategory)*($A110=EuroStat_EPS_Fuel)*(B$54=EuroStatYear))*BTU_per_TJ</f>
        <v>530234220881090.13</v>
      </c>
      <c r="C110" s="63" cm="1">
        <f t="array" ref="C110">SUMPRODUCT(EuroStatData*($B$106=EurostatCategory)*($A110=EuroStat_EPS_Fuel)*(C$54=EuroStatYear))*BTU_per_TJ</f>
        <v>463539640849843.31</v>
      </c>
      <c r="D110" s="77">
        <f>C110*(1+D29)</f>
        <v>459029228485358.81</v>
      </c>
      <c r="E110" s="77">
        <f t="shared" ref="E110:AI111" si="84">D110*(1+E29)</f>
        <v>450150696603069</v>
      </c>
      <c r="F110" s="77">
        <f t="shared" si="84"/>
        <v>445280805612387.56</v>
      </c>
      <c r="G110" s="77">
        <f t="shared" si="84"/>
        <v>436837525400094.06</v>
      </c>
      <c r="H110" s="77">
        <f t="shared" si="84"/>
        <v>425610221336688.69</v>
      </c>
      <c r="I110" s="77">
        <f t="shared" si="84"/>
        <v>417610921660708.38</v>
      </c>
      <c r="J110" s="77">
        <f t="shared" si="84"/>
        <v>412585557035582.88</v>
      </c>
      <c r="K110" s="77">
        <f t="shared" si="84"/>
        <v>407746134292059.5</v>
      </c>
      <c r="L110" s="77">
        <f t="shared" si="84"/>
        <v>404526164159703.19</v>
      </c>
      <c r="M110" s="77">
        <f t="shared" si="84"/>
        <v>402862212872522.75</v>
      </c>
      <c r="N110" s="77">
        <f t="shared" si="84"/>
        <v>401820349833842</v>
      </c>
      <c r="O110" s="77">
        <f t="shared" si="84"/>
        <v>396562945487621.19</v>
      </c>
      <c r="P110" s="77">
        <f t="shared" si="84"/>
        <v>392561700783670.75</v>
      </c>
      <c r="Q110" s="77">
        <f t="shared" si="84"/>
        <v>384003648106466.69</v>
      </c>
      <c r="R110" s="77">
        <f t="shared" si="84"/>
        <v>371429072075746.25</v>
      </c>
      <c r="S110" s="77">
        <f t="shared" si="84"/>
        <v>360692748936110.38</v>
      </c>
      <c r="T110" s="77">
        <f t="shared" si="84"/>
        <v>349949425118212.38</v>
      </c>
      <c r="U110" s="77">
        <f t="shared" si="84"/>
        <v>343350826231801.31</v>
      </c>
      <c r="V110" s="77">
        <f t="shared" si="84"/>
        <v>335127384190761.81</v>
      </c>
      <c r="W110" s="77">
        <f t="shared" si="84"/>
        <v>325680093492442.25</v>
      </c>
      <c r="X110" s="77">
        <f t="shared" si="84"/>
        <v>317402887097807.81</v>
      </c>
      <c r="Y110" s="77">
        <f t="shared" si="84"/>
        <v>308166251179718.56</v>
      </c>
      <c r="Z110" s="77">
        <f t="shared" si="84"/>
        <v>299194602712227.19</v>
      </c>
      <c r="AA110" s="77">
        <f t="shared" si="84"/>
        <v>290283429378189</v>
      </c>
      <c r="AB110" s="77">
        <f t="shared" si="84"/>
        <v>279283319188776.34</v>
      </c>
      <c r="AC110" s="77">
        <f t="shared" si="84"/>
        <v>268756351950438.66</v>
      </c>
      <c r="AD110" s="77">
        <f t="shared" si="84"/>
        <v>261279304812122.91</v>
      </c>
      <c r="AE110" s="77">
        <f t="shared" si="84"/>
        <v>253785873315525.56</v>
      </c>
      <c r="AF110" s="77">
        <f t="shared" si="84"/>
        <v>240716403844008.97</v>
      </c>
      <c r="AG110" s="77">
        <f t="shared" si="84"/>
        <v>231122633959047.72</v>
      </c>
      <c r="AH110" s="77">
        <f t="shared" si="84"/>
        <v>216194336726304.88</v>
      </c>
      <c r="AI110" s="77">
        <f t="shared" si="84"/>
        <v>203909361590493.59</v>
      </c>
    </row>
    <row r="111" spans="1:35" x14ac:dyDescent="0.45">
      <c r="A111" s="56" t="s">
        <v>11</v>
      </c>
      <c r="B111" s="63" cm="1">
        <f t="array" ref="B111">SUMPRODUCT(EuroStatData*($B$106=EurostatCategory)*($A111=EuroStat_EPS_Fuel)*(B$54=EuroStatYear))*BTU_per_TJ</f>
        <v>3443870796960235.5</v>
      </c>
      <c r="C111" s="63" cm="1">
        <f t="array" ref="C111">SUMPRODUCT(EuroStatData*($B$106=EurostatCategory)*($A111=EuroStat_EPS_Fuel)*(C$54=EuroStatYear))*BTU_per_TJ</f>
        <v>2356948089359247</v>
      </c>
      <c r="D111" s="77">
        <f>C111*(1+D30)</f>
        <v>2319684137241981</v>
      </c>
      <c r="E111" s="77">
        <f t="shared" si="84"/>
        <v>2303306383140880</v>
      </c>
      <c r="F111" s="77">
        <f t="shared" si="84"/>
        <v>2296632527817330</v>
      </c>
      <c r="G111" s="77">
        <f t="shared" si="84"/>
        <v>2294818339620148</v>
      </c>
      <c r="H111" s="77">
        <f t="shared" si="84"/>
        <v>2300100510547861.5</v>
      </c>
      <c r="I111" s="77">
        <f t="shared" si="84"/>
        <v>2294364197559280.5</v>
      </c>
      <c r="J111" s="77">
        <f t="shared" si="84"/>
        <v>2297917426407777.5</v>
      </c>
      <c r="K111" s="77">
        <f t="shared" si="84"/>
        <v>2312512582934908</v>
      </c>
      <c r="L111" s="77">
        <f t="shared" si="84"/>
        <v>2342353694700798.5</v>
      </c>
      <c r="M111" s="77">
        <f t="shared" si="84"/>
        <v>2346757865160744</v>
      </c>
      <c r="N111" s="77">
        <f t="shared" si="84"/>
        <v>2374279797827044</v>
      </c>
      <c r="O111" s="77">
        <f t="shared" si="84"/>
        <v>2410617189586223</v>
      </c>
      <c r="P111" s="77">
        <f t="shared" si="84"/>
        <v>2431177712943443</v>
      </c>
      <c r="Q111" s="77">
        <f t="shared" si="84"/>
        <v>2433657058534298</v>
      </c>
      <c r="R111" s="77">
        <f t="shared" si="84"/>
        <v>2438496413298143.5</v>
      </c>
      <c r="S111" s="77">
        <f t="shared" si="84"/>
        <v>2440393039582043</v>
      </c>
      <c r="T111" s="77">
        <f t="shared" si="84"/>
        <v>2436074244510678.5</v>
      </c>
      <c r="U111" s="77">
        <f t="shared" si="84"/>
        <v>2438438905401260</v>
      </c>
      <c r="V111" s="77">
        <f t="shared" si="84"/>
        <v>2434655199438091.5</v>
      </c>
      <c r="W111" s="77">
        <f t="shared" si="84"/>
        <v>2432274520238176.5</v>
      </c>
      <c r="X111" s="77">
        <f t="shared" si="84"/>
        <v>2428649689641426.5</v>
      </c>
      <c r="Y111" s="77">
        <f t="shared" si="84"/>
        <v>2426619465291628</v>
      </c>
      <c r="Z111" s="77">
        <f t="shared" si="84"/>
        <v>2425100970793469</v>
      </c>
      <c r="AA111" s="77">
        <f t="shared" si="84"/>
        <v>2422935866404568.5</v>
      </c>
      <c r="AB111" s="77">
        <f t="shared" si="84"/>
        <v>2414889068680449.5</v>
      </c>
      <c r="AC111" s="77">
        <f t="shared" si="84"/>
        <v>2409030888765432</v>
      </c>
      <c r="AD111" s="77">
        <f t="shared" si="84"/>
        <v>2403702385357206.5</v>
      </c>
      <c r="AE111" s="77">
        <f t="shared" si="84"/>
        <v>2398028488018678</v>
      </c>
      <c r="AF111" s="77">
        <f t="shared" si="84"/>
        <v>2385159115612679</v>
      </c>
      <c r="AG111" s="77">
        <f t="shared" si="84"/>
        <v>2379010111522414</v>
      </c>
      <c r="AH111" s="77">
        <f t="shared" si="84"/>
        <v>2371730379766074.5</v>
      </c>
      <c r="AI111" s="77">
        <f t="shared" si="84"/>
        <v>2358480534171035</v>
      </c>
    </row>
    <row r="112" spans="1:35" x14ac:dyDescent="0.45">
      <c r="A112" s="56" t="s">
        <v>19</v>
      </c>
      <c r="B112" s="142">
        <f>About!$C$54</f>
        <v>0</v>
      </c>
      <c r="C112" s="142">
        <f>About!$C$54</f>
        <v>0</v>
      </c>
      <c r="D112" s="142">
        <f>About!$C$54</f>
        <v>0</v>
      </c>
      <c r="E112" s="142">
        <f>About!$C$54</f>
        <v>0</v>
      </c>
      <c r="F112" s="142">
        <f>About!$C$54</f>
        <v>0</v>
      </c>
      <c r="G112" s="142">
        <f>About!$C$54</f>
        <v>0</v>
      </c>
      <c r="H112" s="142">
        <f>About!$C$54</f>
        <v>0</v>
      </c>
      <c r="I112" s="142">
        <f>About!$C$54</f>
        <v>0</v>
      </c>
      <c r="J112" s="142">
        <f>About!$C$54</f>
        <v>0</v>
      </c>
      <c r="K112" s="142">
        <f>About!$C$54</f>
        <v>0</v>
      </c>
      <c r="L112" s="142">
        <f>About!$C$54</f>
        <v>0</v>
      </c>
      <c r="M112" s="142">
        <f>About!$C$54</f>
        <v>0</v>
      </c>
      <c r="N112" s="142">
        <f>About!$C$54</f>
        <v>0</v>
      </c>
      <c r="O112" s="142">
        <f>About!$C$54</f>
        <v>0</v>
      </c>
      <c r="P112" s="142">
        <f>About!$C$54</f>
        <v>0</v>
      </c>
      <c r="Q112" s="142">
        <f>About!$C$54</f>
        <v>0</v>
      </c>
      <c r="R112" s="142">
        <f>About!$C$54</f>
        <v>0</v>
      </c>
      <c r="S112" s="142">
        <f>About!$C$54</f>
        <v>0</v>
      </c>
      <c r="T112" s="142">
        <f>About!$C$54</f>
        <v>0</v>
      </c>
      <c r="U112" s="142">
        <f>About!$C$54</f>
        <v>0</v>
      </c>
      <c r="V112" s="142">
        <f>About!$C$54</f>
        <v>0</v>
      </c>
      <c r="W112" s="142">
        <f>About!$C$54</f>
        <v>0</v>
      </c>
      <c r="X112" s="142">
        <f>About!$C$54</f>
        <v>0</v>
      </c>
      <c r="Y112" s="142">
        <f>About!$C$54</f>
        <v>0</v>
      </c>
      <c r="Z112" s="142">
        <f>About!$C$54</f>
        <v>0</v>
      </c>
      <c r="AA112" s="142">
        <f>About!$C$54</f>
        <v>0</v>
      </c>
      <c r="AB112" s="142">
        <f>About!$C$54</f>
        <v>0</v>
      </c>
      <c r="AC112" s="142">
        <f>About!$C$54</f>
        <v>0</v>
      </c>
      <c r="AD112" s="142">
        <f>About!$C$54</f>
        <v>0</v>
      </c>
      <c r="AE112" s="142">
        <f>About!$C$54</f>
        <v>0</v>
      </c>
      <c r="AF112" s="142">
        <f>About!$C$54</f>
        <v>0</v>
      </c>
      <c r="AG112" s="142">
        <f>About!$C$54</f>
        <v>0</v>
      </c>
      <c r="AH112" s="142">
        <f>About!$C$54</f>
        <v>0</v>
      </c>
      <c r="AI112" s="142">
        <f>About!$C$54</f>
        <v>0</v>
      </c>
    </row>
    <row r="113" spans="1:35" x14ac:dyDescent="0.45">
      <c r="A113" s="56" t="s">
        <v>20</v>
      </c>
      <c r="B113" s="78">
        <f>About!$C$81</f>
        <v>0</v>
      </c>
      <c r="C113" s="78">
        <f>About!$C$81</f>
        <v>0</v>
      </c>
      <c r="D113" s="78">
        <f>About!$C$81</f>
        <v>0</v>
      </c>
      <c r="E113" s="78">
        <f>About!$C$81</f>
        <v>0</v>
      </c>
      <c r="F113" s="78">
        <f>About!$C$81</f>
        <v>0</v>
      </c>
      <c r="G113" s="78">
        <f>About!$C$81</f>
        <v>0</v>
      </c>
      <c r="H113" s="78">
        <f>About!$C$81</f>
        <v>0</v>
      </c>
      <c r="I113" s="78">
        <f>About!$C$81</f>
        <v>0</v>
      </c>
      <c r="J113" s="78">
        <f>About!$C$81</f>
        <v>0</v>
      </c>
      <c r="K113" s="78">
        <f>About!$C$81</f>
        <v>0</v>
      </c>
      <c r="L113" s="78">
        <f>About!$C$81</f>
        <v>0</v>
      </c>
      <c r="M113" s="78">
        <f>About!$C$81</f>
        <v>0</v>
      </c>
      <c r="N113" s="78">
        <f>About!$C$81</f>
        <v>0</v>
      </c>
      <c r="O113" s="78">
        <f>About!$C$81</f>
        <v>0</v>
      </c>
      <c r="P113" s="78">
        <f>About!$C$81</f>
        <v>0</v>
      </c>
      <c r="Q113" s="78">
        <f>About!$C$81</f>
        <v>0</v>
      </c>
      <c r="R113" s="78">
        <f>About!$C$81</f>
        <v>0</v>
      </c>
      <c r="S113" s="78">
        <f>About!$C$81</f>
        <v>0</v>
      </c>
      <c r="T113" s="78">
        <f>About!$C$81</f>
        <v>0</v>
      </c>
      <c r="U113" s="78">
        <f>About!$C$81</f>
        <v>0</v>
      </c>
      <c r="V113" s="78">
        <f>About!$C$81</f>
        <v>0</v>
      </c>
      <c r="W113" s="78">
        <f>About!$C$81</f>
        <v>0</v>
      </c>
      <c r="X113" s="78">
        <f>About!$C$81</f>
        <v>0</v>
      </c>
      <c r="Y113" s="78">
        <f>About!$C$81</f>
        <v>0</v>
      </c>
      <c r="Z113" s="78">
        <f>About!$C$81</f>
        <v>0</v>
      </c>
      <c r="AA113" s="78">
        <f>About!$C$81</f>
        <v>0</v>
      </c>
      <c r="AB113" s="78">
        <f>About!$C$81</f>
        <v>0</v>
      </c>
      <c r="AC113" s="78">
        <f>About!$C$81</f>
        <v>0</v>
      </c>
      <c r="AD113" s="78">
        <f>About!$C$81</f>
        <v>0</v>
      </c>
      <c r="AE113" s="78">
        <f>About!$C$81</f>
        <v>0</v>
      </c>
      <c r="AF113" s="78">
        <f>About!$C$81</f>
        <v>0</v>
      </c>
      <c r="AG113" s="78">
        <f>About!$C$81</f>
        <v>0</v>
      </c>
      <c r="AH113" s="78">
        <f>About!$C$81</f>
        <v>0</v>
      </c>
      <c r="AI113" s="78">
        <f>About!$C$81</f>
        <v>0</v>
      </c>
    </row>
    <row r="114" spans="1:35" x14ac:dyDescent="0.45">
      <c r="A114" s="56" t="s">
        <v>21</v>
      </c>
      <c r="B114" s="78">
        <f>About!$C$81</f>
        <v>0</v>
      </c>
      <c r="C114" s="78">
        <f>About!$C$81</f>
        <v>0</v>
      </c>
      <c r="D114" s="78">
        <f>About!$C$81</f>
        <v>0</v>
      </c>
      <c r="E114" s="78">
        <f>About!$C$81</f>
        <v>0</v>
      </c>
      <c r="F114" s="78">
        <f>About!$C$81</f>
        <v>0</v>
      </c>
      <c r="G114" s="78">
        <f>About!$C$81</f>
        <v>0</v>
      </c>
      <c r="H114" s="78">
        <f>About!$C$81</f>
        <v>0</v>
      </c>
      <c r="I114" s="78">
        <f>About!$C$81</f>
        <v>0</v>
      </c>
      <c r="J114" s="78">
        <f>About!$C$81</f>
        <v>0</v>
      </c>
      <c r="K114" s="78">
        <f>About!$C$81</f>
        <v>0</v>
      </c>
      <c r="L114" s="78">
        <f>About!$C$81</f>
        <v>0</v>
      </c>
      <c r="M114" s="78">
        <f>About!$C$81</f>
        <v>0</v>
      </c>
      <c r="N114" s="78">
        <f>About!$C$81</f>
        <v>0</v>
      </c>
      <c r="O114" s="78">
        <f>About!$C$81</f>
        <v>0</v>
      </c>
      <c r="P114" s="78">
        <f>About!$C$81</f>
        <v>0</v>
      </c>
      <c r="Q114" s="78">
        <f>About!$C$81</f>
        <v>0</v>
      </c>
      <c r="R114" s="78">
        <f>About!$C$81</f>
        <v>0</v>
      </c>
      <c r="S114" s="78">
        <f>About!$C$81</f>
        <v>0</v>
      </c>
      <c r="T114" s="78">
        <f>About!$C$81</f>
        <v>0</v>
      </c>
      <c r="U114" s="78">
        <f>About!$C$81</f>
        <v>0</v>
      </c>
      <c r="V114" s="78">
        <f>About!$C$81</f>
        <v>0</v>
      </c>
      <c r="W114" s="78">
        <f>About!$C$81</f>
        <v>0</v>
      </c>
      <c r="X114" s="78">
        <f>About!$C$81</f>
        <v>0</v>
      </c>
      <c r="Y114" s="78">
        <f>About!$C$81</f>
        <v>0</v>
      </c>
      <c r="Z114" s="78">
        <f>About!$C$81</f>
        <v>0</v>
      </c>
      <c r="AA114" s="78">
        <f>About!$C$81</f>
        <v>0</v>
      </c>
      <c r="AB114" s="78">
        <f>About!$C$81</f>
        <v>0</v>
      </c>
      <c r="AC114" s="78">
        <f>About!$C$81</f>
        <v>0</v>
      </c>
      <c r="AD114" s="78">
        <f>About!$C$81</f>
        <v>0</v>
      </c>
      <c r="AE114" s="78">
        <f>About!$C$81</f>
        <v>0</v>
      </c>
      <c r="AF114" s="78">
        <f>About!$C$81</f>
        <v>0</v>
      </c>
      <c r="AG114" s="78">
        <f>About!$C$81</f>
        <v>0</v>
      </c>
      <c r="AH114" s="78">
        <f>About!$C$81</f>
        <v>0</v>
      </c>
      <c r="AI114" s="78">
        <f>About!$C$81</f>
        <v>0</v>
      </c>
    </row>
    <row r="115" spans="1:35" x14ac:dyDescent="0.45">
      <c r="A115" s="56" t="s">
        <v>22</v>
      </c>
      <c r="B115" s="78">
        <f>About!$C$81</f>
        <v>0</v>
      </c>
      <c r="C115" s="78">
        <f>About!$C$81</f>
        <v>0</v>
      </c>
      <c r="D115" s="78">
        <f>About!$C$81</f>
        <v>0</v>
      </c>
      <c r="E115" s="78">
        <f>About!$C$81</f>
        <v>0</v>
      </c>
      <c r="F115" s="78">
        <f>About!$C$81</f>
        <v>0</v>
      </c>
      <c r="G115" s="78">
        <f>About!$C$81</f>
        <v>0</v>
      </c>
      <c r="H115" s="78">
        <f>About!$C$81</f>
        <v>0</v>
      </c>
      <c r="I115" s="78">
        <f>About!$C$81</f>
        <v>0</v>
      </c>
      <c r="J115" s="78">
        <f>About!$C$81</f>
        <v>0</v>
      </c>
      <c r="K115" s="78">
        <f>About!$C$81</f>
        <v>0</v>
      </c>
      <c r="L115" s="78">
        <f>About!$C$81</f>
        <v>0</v>
      </c>
      <c r="M115" s="78">
        <f>About!$C$81</f>
        <v>0</v>
      </c>
      <c r="N115" s="78">
        <f>About!$C$81</f>
        <v>0</v>
      </c>
      <c r="O115" s="78">
        <f>About!$C$81</f>
        <v>0</v>
      </c>
      <c r="P115" s="78">
        <f>About!$C$81</f>
        <v>0</v>
      </c>
      <c r="Q115" s="78">
        <f>About!$C$81</f>
        <v>0</v>
      </c>
      <c r="R115" s="78">
        <f>About!$C$81</f>
        <v>0</v>
      </c>
      <c r="S115" s="78">
        <f>About!$C$81</f>
        <v>0</v>
      </c>
      <c r="T115" s="78">
        <f>About!$C$81</f>
        <v>0</v>
      </c>
      <c r="U115" s="78">
        <f>About!$C$81</f>
        <v>0</v>
      </c>
      <c r="V115" s="78">
        <f>About!$C$81</f>
        <v>0</v>
      </c>
      <c r="W115" s="78">
        <f>About!$C$81</f>
        <v>0</v>
      </c>
      <c r="X115" s="78">
        <f>About!$C$81</f>
        <v>0</v>
      </c>
      <c r="Y115" s="78">
        <f>About!$C$81</f>
        <v>0</v>
      </c>
      <c r="Z115" s="78">
        <f>About!$C$81</f>
        <v>0</v>
      </c>
      <c r="AA115" s="78">
        <f>About!$C$81</f>
        <v>0</v>
      </c>
      <c r="AB115" s="78">
        <f>About!$C$81</f>
        <v>0</v>
      </c>
      <c r="AC115" s="78">
        <f>About!$C$81</f>
        <v>0</v>
      </c>
      <c r="AD115" s="78">
        <f>About!$C$81</f>
        <v>0</v>
      </c>
      <c r="AE115" s="78">
        <f>About!$C$81</f>
        <v>0</v>
      </c>
      <c r="AF115" s="78">
        <f>About!$C$81</f>
        <v>0</v>
      </c>
      <c r="AG115" s="78">
        <f>About!$C$81</f>
        <v>0</v>
      </c>
      <c r="AH115" s="78">
        <f>About!$C$81</f>
        <v>0</v>
      </c>
      <c r="AI115" s="78">
        <f>About!$C$81</f>
        <v>0</v>
      </c>
    </row>
    <row r="116" spans="1:35" x14ac:dyDescent="0.45">
      <c r="A116" s="56" t="s">
        <v>12</v>
      </c>
      <c r="B116" s="63" cm="1">
        <f t="array" ref="B116">SUMPRODUCT(EuroStatData*($B$106=EurostatCategory)*($A116=EuroStat_EPS_Fuel)*(B$54=EuroStatYear))*BTU_per_TJ</f>
        <v>181192072936495.97</v>
      </c>
      <c r="C116" s="63" cm="1">
        <f t="array" ref="C116">SUMPRODUCT(EuroStatData*($B$106=EurostatCategory)*($A116=EuroStat_EPS_Fuel)*(C$54=EuroStatYear))*BTU_per_TJ</f>
        <v>193477420643740.47</v>
      </c>
      <c r="D116" s="77">
        <f t="shared" ref="D116:D121" si="85">C116*(1+D35)</f>
        <v>193594817742292.22</v>
      </c>
      <c r="E116" s="77">
        <f t="shared" ref="E116:AI121" si="86">D116*(1+E35)</f>
        <v>195712857490835.19</v>
      </c>
      <c r="F116" s="77">
        <f t="shared" si="86"/>
        <v>197282109610435.97</v>
      </c>
      <c r="G116" s="77">
        <f t="shared" si="86"/>
        <v>197364694257299.28</v>
      </c>
      <c r="H116" s="77">
        <f t="shared" si="86"/>
        <v>193506265634172.06</v>
      </c>
      <c r="I116" s="77">
        <f t="shared" si="86"/>
        <v>195434439832905.84</v>
      </c>
      <c r="J116" s="77">
        <f t="shared" si="86"/>
        <v>196760042693716.69</v>
      </c>
      <c r="K116" s="77">
        <f t="shared" si="86"/>
        <v>197657464121892.66</v>
      </c>
      <c r="L116" s="77">
        <f t="shared" si="86"/>
        <v>197552339850505.78</v>
      </c>
      <c r="M116" s="77">
        <f t="shared" si="86"/>
        <v>199843939283449.75</v>
      </c>
      <c r="N116" s="77">
        <f t="shared" si="86"/>
        <v>200616222991771.38</v>
      </c>
      <c r="O116" s="77">
        <f t="shared" si="86"/>
        <v>200567591981338.38</v>
      </c>
      <c r="P116" s="77">
        <f t="shared" si="86"/>
        <v>203470181404481.91</v>
      </c>
      <c r="Q116" s="77">
        <f t="shared" si="86"/>
        <v>205506795939495.84</v>
      </c>
      <c r="R116" s="77">
        <f t="shared" si="86"/>
        <v>208104386535675.41</v>
      </c>
      <c r="S116" s="77">
        <f t="shared" si="86"/>
        <v>210549238873815.44</v>
      </c>
      <c r="T116" s="77">
        <f t="shared" si="86"/>
        <v>212649519052512.22</v>
      </c>
      <c r="U116" s="77">
        <f t="shared" si="86"/>
        <v>214066661710559.41</v>
      </c>
      <c r="V116" s="77">
        <f t="shared" si="86"/>
        <v>216169808698548.03</v>
      </c>
      <c r="W116" s="77">
        <f t="shared" si="86"/>
        <v>217920446688782.97</v>
      </c>
      <c r="X116" s="77">
        <f t="shared" si="86"/>
        <v>219635823244159.84</v>
      </c>
      <c r="Y116" s="77">
        <f t="shared" si="86"/>
        <v>221754840223060.97</v>
      </c>
      <c r="Z116" s="77">
        <f t="shared" si="86"/>
        <v>224219039747659.13</v>
      </c>
      <c r="AA116" s="77">
        <f t="shared" si="86"/>
        <v>226418410570318.59</v>
      </c>
      <c r="AB116" s="77">
        <f t="shared" si="86"/>
        <v>228895077026934.16</v>
      </c>
      <c r="AC116" s="77">
        <f t="shared" si="86"/>
        <v>231311569057754.22</v>
      </c>
      <c r="AD116" s="77">
        <f t="shared" si="86"/>
        <v>233508351512241.53</v>
      </c>
      <c r="AE116" s="77">
        <f t="shared" si="86"/>
        <v>235952847611020.09</v>
      </c>
      <c r="AF116" s="77">
        <f t="shared" si="86"/>
        <v>239969550160837.91</v>
      </c>
      <c r="AG116" s="77">
        <f t="shared" si="86"/>
        <v>243185044385661.22</v>
      </c>
      <c r="AH116" s="77">
        <f t="shared" si="86"/>
        <v>248060825422466.63</v>
      </c>
      <c r="AI116" s="77">
        <f t="shared" si="86"/>
        <v>253218971059447.03</v>
      </c>
    </row>
    <row r="117" spans="1:35" x14ac:dyDescent="0.45">
      <c r="A117" s="56" t="s">
        <v>13</v>
      </c>
      <c r="B117" s="63" cm="1">
        <f t="array" ref="B117">SUMPRODUCT(EuroStatData*($B$106=EurostatCategory)*($A117=EuroStat_EPS_Fuel)*(B$54=EuroStatYear))*BTU_per_TJ</f>
        <v>2988025433128846.5</v>
      </c>
      <c r="C117" s="63" cm="1">
        <f t="array" ref="C117">SUMPRODUCT(EuroStatData*($B$106=EurostatCategory)*($A117=EuroStat_EPS_Fuel)*(C$54=EuroStatYear))*BTU_per_TJ</f>
        <v>2980728622271978</v>
      </c>
      <c r="D117" s="77">
        <f>C117*(1+D36)</f>
        <v>2922907704900880</v>
      </c>
      <c r="E117" s="77">
        <f t="shared" si="86"/>
        <v>2861883121874456.5</v>
      </c>
      <c r="F117" s="77">
        <f t="shared" si="86"/>
        <v>2795904923452440</v>
      </c>
      <c r="G117" s="77">
        <f t="shared" si="86"/>
        <v>2735298605833370.5</v>
      </c>
      <c r="H117" s="77">
        <f t="shared" si="86"/>
        <v>2675945446189685.5</v>
      </c>
      <c r="I117" s="77">
        <f t="shared" si="86"/>
        <v>2625031441893451</v>
      </c>
      <c r="J117" s="77">
        <f t="shared" si="86"/>
        <v>2584418392023627</v>
      </c>
      <c r="K117" s="77">
        <f t="shared" si="86"/>
        <v>2555551238330220</v>
      </c>
      <c r="L117" s="77">
        <f t="shared" si="86"/>
        <v>2534508344051820</v>
      </c>
      <c r="M117" s="77">
        <f t="shared" si="86"/>
        <v>2522767308771822.5</v>
      </c>
      <c r="N117" s="77">
        <f t="shared" si="86"/>
        <v>2514943702337216</v>
      </c>
      <c r="O117" s="77">
        <f t="shared" si="86"/>
        <v>2508729573355081.5</v>
      </c>
      <c r="P117" s="77">
        <f t="shared" si="86"/>
        <v>2503197681661733.5</v>
      </c>
      <c r="Q117" s="77">
        <f t="shared" si="86"/>
        <v>2495593288315273.5</v>
      </c>
      <c r="R117" s="77">
        <f t="shared" si="86"/>
        <v>2485224199982845.5</v>
      </c>
      <c r="S117" s="77">
        <f t="shared" si="86"/>
        <v>2472191454991107.5</v>
      </c>
      <c r="T117" s="77">
        <f t="shared" si="86"/>
        <v>2456437888027165.5</v>
      </c>
      <c r="U117" s="77">
        <f t="shared" si="86"/>
        <v>2438169341899726</v>
      </c>
      <c r="V117" s="77">
        <f t="shared" si="86"/>
        <v>2417824809256564</v>
      </c>
      <c r="W117" s="77">
        <f t="shared" si="86"/>
        <v>2395668339807020.5</v>
      </c>
      <c r="X117" s="77">
        <f t="shared" si="86"/>
        <v>2372114738647325</v>
      </c>
      <c r="Y117" s="77">
        <f t="shared" si="86"/>
        <v>2347779269516576</v>
      </c>
      <c r="Z117" s="77">
        <f t="shared" si="86"/>
        <v>2323965935904070.5</v>
      </c>
      <c r="AA117" s="77">
        <f t="shared" si="86"/>
        <v>2299763997912505.5</v>
      </c>
      <c r="AB117" s="77">
        <f t="shared" si="86"/>
        <v>2275913224927235</v>
      </c>
      <c r="AC117" s="77">
        <f t="shared" si="86"/>
        <v>2252077109574898.5</v>
      </c>
      <c r="AD117" s="77">
        <f t="shared" si="86"/>
        <v>2229984620995093.3</v>
      </c>
      <c r="AE117" s="77">
        <f t="shared" si="86"/>
        <v>2209080457254355.3</v>
      </c>
      <c r="AF117" s="77">
        <f t="shared" si="86"/>
        <v>2189477752272288.8</v>
      </c>
      <c r="AG117" s="77">
        <f t="shared" si="86"/>
        <v>2171274276305366.8</v>
      </c>
      <c r="AH117" s="77">
        <f t="shared" si="86"/>
        <v>2155220506245326</v>
      </c>
      <c r="AI117" s="77">
        <f t="shared" si="86"/>
        <v>2141136398625359.3</v>
      </c>
    </row>
    <row r="118" spans="1:35" x14ac:dyDescent="0.45">
      <c r="A118" s="56" t="s">
        <v>23</v>
      </c>
      <c r="B118" s="63" cm="1">
        <f t="array" ref="B118">SUMPRODUCT(EuroStatData*($B$106=EurostatCategory)*($A118=EuroStat_EPS_Fuel)*(B$54=EuroStatYear))*BTU_per_TJ</f>
        <v>4339347553620890.5</v>
      </c>
      <c r="C118" s="63" cm="1">
        <f t="array" ref="C118">SUMPRODUCT(EuroStatData*($B$106=EurostatCategory)*($A118=EuroStat_EPS_Fuel)*(C$54=EuroStatYear))*BTU_per_TJ</f>
        <v>3839672378424382</v>
      </c>
      <c r="D118" s="77">
        <f t="shared" si="85"/>
        <v>3834407234726708.5</v>
      </c>
      <c r="E118" s="77">
        <f t="shared" si="86"/>
        <v>3809408551084931</v>
      </c>
      <c r="F118" s="77">
        <f t="shared" si="86"/>
        <v>3773006058126245</v>
      </c>
      <c r="G118" s="77">
        <f t="shared" si="86"/>
        <v>3733112313805628</v>
      </c>
      <c r="H118" s="77">
        <f t="shared" si="86"/>
        <v>3699477917396620</v>
      </c>
      <c r="I118" s="77">
        <f t="shared" si="86"/>
        <v>3636713235223724.5</v>
      </c>
      <c r="J118" s="77">
        <f t="shared" si="86"/>
        <v>3581041179637765</v>
      </c>
      <c r="K118" s="77">
        <f t="shared" si="86"/>
        <v>3538856861724101.5</v>
      </c>
      <c r="L118" s="77">
        <f t="shared" si="86"/>
        <v>3487633889624895</v>
      </c>
      <c r="M118" s="77">
        <f t="shared" si="86"/>
        <v>3449944322068139.5</v>
      </c>
      <c r="N118" s="77">
        <f t="shared" si="86"/>
        <v>3409301511053111</v>
      </c>
      <c r="O118" s="77">
        <f t="shared" si="86"/>
        <v>3362333215380312</v>
      </c>
      <c r="P118" s="77">
        <f t="shared" si="86"/>
        <v>3331406467373774.5</v>
      </c>
      <c r="Q118" s="77">
        <f t="shared" si="86"/>
        <v>3299369840601281.5</v>
      </c>
      <c r="R118" s="77">
        <f t="shared" si="86"/>
        <v>3258454584043746</v>
      </c>
      <c r="S118" s="77">
        <f t="shared" si="86"/>
        <v>3217130273994234</v>
      </c>
      <c r="T118" s="77">
        <f t="shared" si="86"/>
        <v>3173282703719380</v>
      </c>
      <c r="U118" s="77">
        <f t="shared" si="86"/>
        <v>3134195522294725</v>
      </c>
      <c r="V118" s="77">
        <f t="shared" si="86"/>
        <v>3091134658395887.5</v>
      </c>
      <c r="W118" s="77">
        <f t="shared" si="86"/>
        <v>3046151128256570</v>
      </c>
      <c r="X118" s="77">
        <f t="shared" si="86"/>
        <v>2999585398489428</v>
      </c>
      <c r="Y118" s="77">
        <f t="shared" si="86"/>
        <v>2951746370087506.5</v>
      </c>
      <c r="Z118" s="77">
        <f t="shared" si="86"/>
        <v>2904534711608512</v>
      </c>
      <c r="AA118" s="77">
        <f t="shared" si="86"/>
        <v>2858311728640221.5</v>
      </c>
      <c r="AB118" s="77">
        <f t="shared" si="86"/>
        <v>2809563367209026.5</v>
      </c>
      <c r="AC118" s="77">
        <f t="shared" si="86"/>
        <v>2761287994351311.5</v>
      </c>
      <c r="AD118" s="77">
        <f t="shared" si="86"/>
        <v>2714281597651567</v>
      </c>
      <c r="AE118" s="77">
        <f t="shared" si="86"/>
        <v>2669143536192753.5</v>
      </c>
      <c r="AF118" s="77">
        <f t="shared" si="86"/>
        <v>2623537551497759.5</v>
      </c>
      <c r="AG118" s="77">
        <f t="shared" si="86"/>
        <v>2578892959623605.5</v>
      </c>
      <c r="AH118" s="77">
        <f t="shared" si="86"/>
        <v>2533418168018801</v>
      </c>
      <c r="AI118" s="77">
        <f t="shared" si="86"/>
        <v>2487692114747116</v>
      </c>
    </row>
    <row r="119" spans="1:35" x14ac:dyDescent="0.45">
      <c r="A119" s="56" t="s">
        <v>24</v>
      </c>
      <c r="B119" s="63" cm="1">
        <f t="array" ref="B119">SUMPRODUCT(EuroStatData*($B$106=EurostatCategory)*($A119=EuroStat_EPS_Fuel)*(B$54=EuroStatYear))*BTU_per_TJ</f>
        <v>41931207613454.992</v>
      </c>
      <c r="C119" s="63" cm="1">
        <f t="array" ref="C119">SUMPRODUCT(EuroStatData*($B$106=EurostatCategory)*($A119=EuroStat_EPS_Fuel)*(C$54=EuroStatYear))*BTU_per_TJ</f>
        <v>46184510401981.641</v>
      </c>
      <c r="D119" s="77">
        <f t="shared" si="85"/>
        <v>45929096527296.664</v>
      </c>
      <c r="E119" s="77">
        <f t="shared" si="86"/>
        <v>45697660319709.07</v>
      </c>
      <c r="F119" s="77">
        <f t="shared" si="86"/>
        <v>45418067052381.93</v>
      </c>
      <c r="G119" s="77">
        <f t="shared" si="86"/>
        <v>45213357073801.414</v>
      </c>
      <c r="H119" s="77">
        <f t="shared" si="86"/>
        <v>45040705416921.414</v>
      </c>
      <c r="I119" s="77">
        <f t="shared" si="86"/>
        <v>45056979475355.805</v>
      </c>
      <c r="J119" s="77">
        <f t="shared" si="86"/>
        <v>45269162704707.156</v>
      </c>
      <c r="K119" s="77">
        <f t="shared" si="86"/>
        <v>45696461652142.398</v>
      </c>
      <c r="L119" s="77">
        <f t="shared" si="86"/>
        <v>46291503002339.828</v>
      </c>
      <c r="M119" s="77">
        <f t="shared" si="86"/>
        <v>47081481254497.531</v>
      </c>
      <c r="N119" s="77">
        <f t="shared" si="86"/>
        <v>47997690883722.156</v>
      </c>
      <c r="O119" s="77">
        <f t="shared" si="86"/>
        <v>49014743808324.086</v>
      </c>
      <c r="P119" s="77">
        <f t="shared" si="86"/>
        <v>49711191436139.797</v>
      </c>
      <c r="Q119" s="77">
        <f t="shared" si="86"/>
        <v>50410650834887.586</v>
      </c>
      <c r="R119" s="77">
        <f t="shared" si="86"/>
        <v>51103751730459.742</v>
      </c>
      <c r="S119" s="77">
        <f t="shared" si="86"/>
        <v>51788773203351.398</v>
      </c>
      <c r="T119" s="77">
        <f t="shared" si="86"/>
        <v>52477018997894.547</v>
      </c>
      <c r="U119" s="77">
        <f t="shared" si="86"/>
        <v>53169762384674.922</v>
      </c>
      <c r="V119" s="77">
        <f t="shared" si="86"/>
        <v>53883633957248.945</v>
      </c>
      <c r="W119" s="77">
        <f t="shared" si="86"/>
        <v>54625948585466.398</v>
      </c>
      <c r="X119" s="77">
        <f t="shared" si="86"/>
        <v>55404102686515.773</v>
      </c>
      <c r="Y119" s="77">
        <f t="shared" si="86"/>
        <v>56236875239284.516</v>
      </c>
      <c r="Z119" s="77">
        <f t="shared" si="86"/>
        <v>57146890744714.258</v>
      </c>
      <c r="AA119" s="77">
        <f t="shared" si="86"/>
        <v>58108339245463.18</v>
      </c>
      <c r="AB119" s="77">
        <f t="shared" si="86"/>
        <v>59137774806062.281</v>
      </c>
      <c r="AC119" s="77">
        <f t="shared" si="86"/>
        <v>60222436742405.898</v>
      </c>
      <c r="AD119" s="77">
        <f t="shared" si="86"/>
        <v>61404252253456.766</v>
      </c>
      <c r="AE119" s="77">
        <f t="shared" si="86"/>
        <v>62655787276058.906</v>
      </c>
      <c r="AF119" s="77">
        <f t="shared" si="86"/>
        <v>63976175780005.641</v>
      </c>
      <c r="AG119" s="77">
        <f t="shared" si="86"/>
        <v>65367299575812.578</v>
      </c>
      <c r="AH119" s="77">
        <f t="shared" si="86"/>
        <v>66847348222931.281</v>
      </c>
      <c r="AI119" s="77">
        <f t="shared" si="86"/>
        <v>68412038811621.172</v>
      </c>
    </row>
    <row r="120" spans="1:35" x14ac:dyDescent="0.45">
      <c r="A120" s="56" t="s">
        <v>25</v>
      </c>
      <c r="B120" s="63" cm="1">
        <f t="array" ref="B120">SUMPRODUCT(EuroStatData*($B$106=EurostatCategory)*($A120=EuroStat_EPS_Fuel)*(B$54=EuroStatYear))*BTU_per_TJ</f>
        <v>250690991707395.94</v>
      </c>
      <c r="C120" s="63" cm="1">
        <f t="array" ref="C120">SUMPRODUCT(EuroStatData*($B$106=EurostatCategory)*($A120=EuroStat_EPS_Fuel)*(C$54=EuroStatYear))*BTU_per_TJ</f>
        <v>290633040173694.56</v>
      </c>
      <c r="D120" s="77">
        <f t="shared" si="85"/>
        <v>299892075168324</v>
      </c>
      <c r="E120" s="77">
        <f t="shared" si="86"/>
        <v>307442073981910.25</v>
      </c>
      <c r="F120" s="77">
        <f t="shared" si="86"/>
        <v>310802803205195.56</v>
      </c>
      <c r="G120" s="77">
        <f t="shared" si="86"/>
        <v>313504366133336.56</v>
      </c>
      <c r="H120" s="77">
        <f t="shared" si="86"/>
        <v>313397136977875.56</v>
      </c>
      <c r="I120" s="77">
        <f t="shared" si="86"/>
        <v>312293961318056.69</v>
      </c>
      <c r="J120" s="77">
        <f t="shared" si="86"/>
        <v>311378688104487.81</v>
      </c>
      <c r="K120" s="77">
        <f t="shared" si="86"/>
        <v>311026519375460.88</v>
      </c>
      <c r="L120" s="77">
        <f t="shared" si="86"/>
        <v>310672572690564.88</v>
      </c>
      <c r="M120" s="77">
        <f t="shared" si="86"/>
        <v>310924340965807.63</v>
      </c>
      <c r="N120" s="77">
        <f t="shared" si="86"/>
        <v>311454532423874.13</v>
      </c>
      <c r="O120" s="77">
        <f t="shared" si="86"/>
        <v>311954441941425.06</v>
      </c>
      <c r="P120" s="77">
        <f t="shared" si="86"/>
        <v>311633668755965.44</v>
      </c>
      <c r="Q120" s="77">
        <f t="shared" si="86"/>
        <v>311214701389005.38</v>
      </c>
      <c r="R120" s="77">
        <f t="shared" si="86"/>
        <v>310328362611816.25</v>
      </c>
      <c r="S120" s="77">
        <f t="shared" si="86"/>
        <v>309271209061737.69</v>
      </c>
      <c r="T120" s="77">
        <f t="shared" si="86"/>
        <v>307942141013285.13</v>
      </c>
      <c r="U120" s="77">
        <f t="shared" si="86"/>
        <v>306435399030565.81</v>
      </c>
      <c r="V120" s="77">
        <f t="shared" si="86"/>
        <v>304614908008912.56</v>
      </c>
      <c r="W120" s="77">
        <f t="shared" si="86"/>
        <v>302534555505156.75</v>
      </c>
      <c r="X120" s="77">
        <f t="shared" si="86"/>
        <v>300203296500859.88</v>
      </c>
      <c r="Y120" s="77">
        <f t="shared" si="86"/>
        <v>297700085638074</v>
      </c>
      <c r="Z120" s="77">
        <f t="shared" si="86"/>
        <v>295199250197779.31</v>
      </c>
      <c r="AA120" s="77">
        <f t="shared" si="86"/>
        <v>292623302620975.06</v>
      </c>
      <c r="AB120" s="77">
        <f t="shared" si="86"/>
        <v>289936076975268.06</v>
      </c>
      <c r="AC120" s="77">
        <f t="shared" si="86"/>
        <v>287214593498672.06</v>
      </c>
      <c r="AD120" s="77">
        <f t="shared" si="86"/>
        <v>284486794673730</v>
      </c>
      <c r="AE120" s="77">
        <f t="shared" si="86"/>
        <v>281775288148208.06</v>
      </c>
      <c r="AF120" s="77">
        <f t="shared" si="86"/>
        <v>279015693967125.91</v>
      </c>
      <c r="AG120" s="77">
        <f t="shared" si="86"/>
        <v>276185339908740.09</v>
      </c>
      <c r="AH120" s="77">
        <f t="shared" si="86"/>
        <v>273277795727182.09</v>
      </c>
      <c r="AI120" s="77">
        <f t="shared" si="86"/>
        <v>270344346716744.19</v>
      </c>
    </row>
    <row r="121" spans="1:35" x14ac:dyDescent="0.45">
      <c r="A121" s="56" t="s">
        <v>14</v>
      </c>
      <c r="B121" s="63" cm="1">
        <f t="array" ref="B121">SUMPRODUCT(EuroStatData*($B$106=EurostatCategory)*($A121=EuroStat_EPS_Fuel)*(B$54=EuroStatYear))*BTU_per_TJ</f>
        <v>631602422132630.75</v>
      </c>
      <c r="C121" s="63" cm="1">
        <f t="array" ref="C121">SUMPRODUCT(EuroStatData*($B$106=EurostatCategory)*($A121=EuroStat_EPS_Fuel)*(C$54=EuroStatYear))*BTU_per_TJ</f>
        <v>708192117170419.63</v>
      </c>
      <c r="D121" s="77">
        <f t="shared" si="85"/>
        <v>726256713179289.38</v>
      </c>
      <c r="E121" s="77">
        <f t="shared" si="86"/>
        <v>739863354907513.38</v>
      </c>
      <c r="F121" s="77">
        <f t="shared" si="86"/>
        <v>755056385811195.13</v>
      </c>
      <c r="G121" s="77">
        <f t="shared" si="86"/>
        <v>767393921722794.88</v>
      </c>
      <c r="H121" s="77">
        <f t="shared" si="86"/>
        <v>777116589745640.75</v>
      </c>
      <c r="I121" s="77">
        <f t="shared" si="86"/>
        <v>783383097844647.25</v>
      </c>
      <c r="J121" s="77">
        <f t="shared" si="86"/>
        <v>791800336071432.88</v>
      </c>
      <c r="K121" s="77">
        <f t="shared" si="86"/>
        <v>801526074551310.13</v>
      </c>
      <c r="L121" s="77">
        <f t="shared" si="86"/>
        <v>812030223060819.25</v>
      </c>
      <c r="M121" s="77">
        <f t="shared" si="86"/>
        <v>822519756038135</v>
      </c>
      <c r="N121" s="77">
        <f t="shared" si="86"/>
        <v>831736091021164.63</v>
      </c>
      <c r="O121" s="77">
        <f t="shared" si="86"/>
        <v>839994403463078.88</v>
      </c>
      <c r="P121" s="77">
        <f t="shared" si="86"/>
        <v>849864143881756.63</v>
      </c>
      <c r="Q121" s="77">
        <f t="shared" si="86"/>
        <v>856605922412034.38</v>
      </c>
      <c r="R121" s="77">
        <f t="shared" si="86"/>
        <v>862430735757526.75</v>
      </c>
      <c r="S121" s="77">
        <f t="shared" si="86"/>
        <v>867315211991969</v>
      </c>
      <c r="T121" s="77">
        <f t="shared" si="86"/>
        <v>871090727023519.25</v>
      </c>
      <c r="U121" s="77">
        <f t="shared" si="86"/>
        <v>876697828897012.75</v>
      </c>
      <c r="V121" s="77">
        <f t="shared" si="86"/>
        <v>880670455392594.5</v>
      </c>
      <c r="W121" s="77">
        <f t="shared" si="86"/>
        <v>886178685433485</v>
      </c>
      <c r="X121" s="77">
        <f t="shared" si="86"/>
        <v>889624370541374.88</v>
      </c>
      <c r="Y121" s="77">
        <f t="shared" si="86"/>
        <v>893274729077838.88</v>
      </c>
      <c r="Z121" s="77">
        <f t="shared" si="86"/>
        <v>897614622860220.5</v>
      </c>
      <c r="AA121" s="77">
        <f t="shared" si="86"/>
        <v>901221764840850.25</v>
      </c>
      <c r="AB121" s="77">
        <f t="shared" si="86"/>
        <v>903107647900373.88</v>
      </c>
      <c r="AC121" s="77">
        <f t="shared" si="86"/>
        <v>903527793178959</v>
      </c>
      <c r="AD121" s="77">
        <f t="shared" si="86"/>
        <v>906421747196065</v>
      </c>
      <c r="AE121" s="77">
        <f t="shared" si="86"/>
        <v>907858161646590.88</v>
      </c>
      <c r="AF121" s="77">
        <f t="shared" si="86"/>
        <v>904621640313817.5</v>
      </c>
      <c r="AG121" s="77">
        <f t="shared" si="86"/>
        <v>903421884930023.25</v>
      </c>
      <c r="AH121" s="77">
        <f t="shared" si="86"/>
        <v>896691326691007.13</v>
      </c>
      <c r="AI121" s="77">
        <f t="shared" si="86"/>
        <v>888043788763239.75</v>
      </c>
    </row>
    <row r="122" spans="1:35" x14ac:dyDescent="0.45">
      <c r="A122" s="56" t="s">
        <v>26</v>
      </c>
      <c r="B122" s="62">
        <v>0</v>
      </c>
      <c r="C122" s="62">
        <v>0</v>
      </c>
      <c r="D122" s="62">
        <v>0</v>
      </c>
      <c r="E122" s="62">
        <v>0</v>
      </c>
      <c r="F122" s="62">
        <v>0</v>
      </c>
      <c r="G122" s="62">
        <v>0</v>
      </c>
      <c r="H122" s="62">
        <v>0</v>
      </c>
      <c r="I122" s="62">
        <v>0</v>
      </c>
      <c r="J122" s="62">
        <v>0</v>
      </c>
      <c r="K122" s="62">
        <v>0</v>
      </c>
      <c r="L122" s="62">
        <v>0</v>
      </c>
      <c r="M122" s="62">
        <v>0</v>
      </c>
      <c r="N122" s="62">
        <v>0</v>
      </c>
      <c r="O122" s="62">
        <v>0</v>
      </c>
      <c r="P122" s="62">
        <v>0</v>
      </c>
      <c r="Q122" s="62">
        <v>0</v>
      </c>
      <c r="R122" s="62">
        <v>0</v>
      </c>
      <c r="S122" s="62">
        <v>0</v>
      </c>
      <c r="T122" s="62">
        <v>0</v>
      </c>
      <c r="U122" s="62">
        <v>0</v>
      </c>
      <c r="V122" s="62">
        <v>0</v>
      </c>
      <c r="W122" s="62">
        <v>0</v>
      </c>
      <c r="X122" s="62">
        <v>0</v>
      </c>
      <c r="Y122" s="62">
        <v>0</v>
      </c>
      <c r="Z122" s="62">
        <v>0</v>
      </c>
      <c r="AA122" s="62">
        <v>0</v>
      </c>
      <c r="AB122" s="62">
        <v>0</v>
      </c>
      <c r="AC122" s="62">
        <v>0</v>
      </c>
      <c r="AD122" s="62">
        <v>0</v>
      </c>
      <c r="AE122" s="62">
        <v>0</v>
      </c>
      <c r="AF122" s="62">
        <v>0</v>
      </c>
      <c r="AG122" s="62">
        <v>0</v>
      </c>
      <c r="AH122" s="62">
        <v>0</v>
      </c>
      <c r="AI122" s="62">
        <v>0</v>
      </c>
    </row>
    <row r="123" spans="1:35" x14ac:dyDescent="0.45">
      <c r="A123" s="56" t="s">
        <v>27</v>
      </c>
      <c r="B123" s="78">
        <f>About!$C$81</f>
        <v>0</v>
      </c>
      <c r="C123" s="78">
        <f>About!$C$81</f>
        <v>0</v>
      </c>
      <c r="D123" s="78">
        <f>About!$C$81</f>
        <v>0</v>
      </c>
      <c r="E123" s="78">
        <f>About!$C$81</f>
        <v>0</v>
      </c>
      <c r="F123" s="78">
        <f>About!$C$81</f>
        <v>0</v>
      </c>
      <c r="G123" s="78">
        <f>About!$C$81</f>
        <v>0</v>
      </c>
      <c r="H123" s="78">
        <f>About!$C$81</f>
        <v>0</v>
      </c>
      <c r="I123" s="78">
        <f>About!$C$81</f>
        <v>0</v>
      </c>
      <c r="J123" s="78">
        <f>About!$C$81</f>
        <v>0</v>
      </c>
      <c r="K123" s="78">
        <f>About!$C$81</f>
        <v>0</v>
      </c>
      <c r="L123" s="78">
        <f>About!$C$81</f>
        <v>0</v>
      </c>
      <c r="M123" s="78">
        <f>About!$C$81</f>
        <v>0</v>
      </c>
      <c r="N123" s="78">
        <f>About!$C$81</f>
        <v>0</v>
      </c>
      <c r="O123" s="78">
        <f>About!$C$81</f>
        <v>0</v>
      </c>
      <c r="P123" s="78">
        <f>About!$C$81</f>
        <v>0</v>
      </c>
      <c r="Q123" s="78">
        <f>About!$C$81</f>
        <v>0</v>
      </c>
      <c r="R123" s="78">
        <f>About!$C$81</f>
        <v>0</v>
      </c>
      <c r="S123" s="78">
        <f>About!$C$81</f>
        <v>0</v>
      </c>
      <c r="T123" s="78">
        <f>About!$C$81</f>
        <v>0</v>
      </c>
      <c r="U123" s="78">
        <f>About!$C$81</f>
        <v>0</v>
      </c>
      <c r="V123" s="78">
        <f>About!$C$81</f>
        <v>0</v>
      </c>
      <c r="W123" s="78">
        <f>About!$C$81</f>
        <v>0</v>
      </c>
      <c r="X123" s="78">
        <f>About!$C$81</f>
        <v>0</v>
      </c>
      <c r="Y123" s="78">
        <f>About!$C$81</f>
        <v>0</v>
      </c>
      <c r="Z123" s="78">
        <f>About!$C$81</f>
        <v>0</v>
      </c>
      <c r="AA123" s="78">
        <f>About!$C$81</f>
        <v>0</v>
      </c>
      <c r="AB123" s="78">
        <f>About!$C$81</f>
        <v>0</v>
      </c>
      <c r="AC123" s="78">
        <f>About!$C$81</f>
        <v>0</v>
      </c>
      <c r="AD123" s="78">
        <f>About!$C$81</f>
        <v>0</v>
      </c>
      <c r="AE123" s="78">
        <f>About!$C$81</f>
        <v>0</v>
      </c>
      <c r="AF123" s="78">
        <f>About!$C$81</f>
        <v>0</v>
      </c>
      <c r="AG123" s="78">
        <f>About!$C$81</f>
        <v>0</v>
      </c>
      <c r="AH123" s="78">
        <f>About!$C$81</f>
        <v>0</v>
      </c>
      <c r="AI123" s="78">
        <f>About!$C$81</f>
        <v>0</v>
      </c>
    </row>
    <row r="124" spans="1:35" x14ac:dyDescent="0.45">
      <c r="A124" s="56" t="s">
        <v>28</v>
      </c>
      <c r="B124" s="63" cm="1">
        <f t="array" ref="B124">SUMPRODUCT(EuroStatData*($B$106=EurostatCategory)*($A124=EuroStat_EPS_Fuel)*(B$54=EuroStatYear))*BTU_per_TJ</f>
        <v>51675019729629.898</v>
      </c>
      <c r="C124" s="63" cm="1">
        <f t="array" ref="C124">SUMPRODUCT(EuroStatData*($B$106=EurostatCategory)*($A124=EuroStat_EPS_Fuel)*(C$54=EuroStatYear))*BTU_per_TJ</f>
        <v>50559840853480.148</v>
      </c>
      <c r="D124" s="77">
        <f>C124*(1+D43)</f>
        <v>50080320788542.742</v>
      </c>
      <c r="E124" s="77">
        <f t="shared" ref="E124:AI128" si="87">D124*(1+E43)</f>
        <v>49344980636415.75</v>
      </c>
      <c r="F124" s="77">
        <f t="shared" si="87"/>
        <v>49322505949868.961</v>
      </c>
      <c r="G124" s="77">
        <f t="shared" si="87"/>
        <v>47067301210846.82</v>
      </c>
      <c r="H124" s="77">
        <f t="shared" si="87"/>
        <v>44856243046704.063</v>
      </c>
      <c r="I124" s="77">
        <f t="shared" si="87"/>
        <v>42133969005601.133</v>
      </c>
      <c r="J124" s="77">
        <f t="shared" si="87"/>
        <v>40253031934248.031</v>
      </c>
      <c r="K124" s="77">
        <f t="shared" si="87"/>
        <v>36644156017025.961</v>
      </c>
      <c r="L124" s="77">
        <f t="shared" si="87"/>
        <v>34097772232451.738</v>
      </c>
      <c r="M124" s="77">
        <f t="shared" si="87"/>
        <v>32757682582402.871</v>
      </c>
      <c r="N124" s="77">
        <f t="shared" si="87"/>
        <v>31724294609486.52</v>
      </c>
      <c r="O124" s="77">
        <f t="shared" si="87"/>
        <v>30496096624813.746</v>
      </c>
      <c r="P124" s="77">
        <f t="shared" si="87"/>
        <v>29804190871024.184</v>
      </c>
      <c r="Q124" s="77">
        <f t="shared" si="87"/>
        <v>28308594177420.363</v>
      </c>
      <c r="R124" s="77">
        <f t="shared" si="87"/>
        <v>26371375396226.25</v>
      </c>
      <c r="S124" s="77">
        <f t="shared" si="87"/>
        <v>24617901023382.047</v>
      </c>
      <c r="T124" s="77">
        <f t="shared" si="87"/>
        <v>23401857008299.273</v>
      </c>
      <c r="U124" s="77">
        <f t="shared" si="87"/>
        <v>22627622203083.148</v>
      </c>
      <c r="V124" s="77">
        <f t="shared" si="87"/>
        <v>21155732411459.965</v>
      </c>
      <c r="W124" s="77">
        <f t="shared" si="87"/>
        <v>20457061557666.051</v>
      </c>
      <c r="X124" s="77">
        <f t="shared" si="87"/>
        <v>19362268041677.973</v>
      </c>
      <c r="Y124" s="77">
        <f t="shared" si="87"/>
        <v>18391886730061.328</v>
      </c>
      <c r="Z124" s="77">
        <f t="shared" si="87"/>
        <v>17311373858311.965</v>
      </c>
      <c r="AA124" s="77">
        <f t="shared" si="87"/>
        <v>15808570194856.635</v>
      </c>
      <c r="AB124" s="77">
        <f t="shared" si="87"/>
        <v>14686556447454.846</v>
      </c>
      <c r="AC124" s="77">
        <f t="shared" si="87"/>
        <v>13196816558031.67</v>
      </c>
      <c r="AD124" s="77">
        <f t="shared" si="87"/>
        <v>12573772535652.225</v>
      </c>
      <c r="AE124" s="77">
        <f t="shared" si="87"/>
        <v>12062511864181.889</v>
      </c>
      <c r="AF124" s="77">
        <f t="shared" si="87"/>
        <v>10055536827106.973</v>
      </c>
      <c r="AG124" s="77">
        <f t="shared" si="87"/>
        <v>9243921133420.0762</v>
      </c>
      <c r="AH124" s="77">
        <f t="shared" si="87"/>
        <v>8659884849155.9902</v>
      </c>
      <c r="AI124" s="77">
        <f t="shared" si="87"/>
        <v>7344371240727.4063</v>
      </c>
    </row>
    <row r="125" spans="1:35" x14ac:dyDescent="0.45">
      <c r="A125" s="56" t="s">
        <v>15</v>
      </c>
      <c r="B125" s="63" cm="1">
        <f t="array" ref="B125">SUMPRODUCT(EuroStatData*($B$106=EurostatCategory)*($A125=EuroStat_EPS_Fuel)*(B$54=EuroStatYear))*BTU_per_TJ</f>
        <v>242821039629142.72</v>
      </c>
      <c r="C125" s="63" cm="1">
        <f t="array" ref="C125">SUMPRODUCT(EuroStatData*($B$106=EurostatCategory)*($A125=EuroStat_EPS_Fuel)*(C$54=EuroStatYear))*BTU_per_TJ</f>
        <v>190403463002591.69</v>
      </c>
      <c r="D125" s="77">
        <f>C125*(1+D44)</f>
        <v>188032233807809.41</v>
      </c>
      <c r="E125" s="77">
        <f t="shared" si="87"/>
        <v>189450439467898.44</v>
      </c>
      <c r="F125" s="77">
        <f t="shared" si="87"/>
        <v>150558520468994.97</v>
      </c>
      <c r="G125" s="77">
        <f t="shared" si="87"/>
        <v>105247999595491.14</v>
      </c>
      <c r="H125" s="77">
        <f t="shared" si="87"/>
        <v>60251402530716.086</v>
      </c>
      <c r="I125" s="77">
        <f t="shared" si="87"/>
        <v>60034874814189.156</v>
      </c>
      <c r="J125" s="77">
        <f t="shared" si="87"/>
        <v>60044345777492.336</v>
      </c>
      <c r="K125" s="77">
        <f t="shared" si="87"/>
        <v>60153614328243.5</v>
      </c>
      <c r="L125" s="77">
        <f t="shared" si="87"/>
        <v>60288758191220.469</v>
      </c>
      <c r="M125" s="77">
        <f t="shared" si="87"/>
        <v>60428714130283.656</v>
      </c>
      <c r="N125" s="77">
        <f t="shared" si="87"/>
        <v>38714264188588.625</v>
      </c>
      <c r="O125" s="77">
        <f t="shared" si="87"/>
        <v>38644044052218.305</v>
      </c>
      <c r="P125" s="77">
        <f t="shared" si="87"/>
        <v>17474794185863.318</v>
      </c>
      <c r="Q125" s="77">
        <f t="shared" si="87"/>
        <v>17271123774633.66</v>
      </c>
      <c r="R125" s="77">
        <f t="shared" si="87"/>
        <v>17096006903981.752</v>
      </c>
      <c r="S125" s="77">
        <f t="shared" si="87"/>
        <v>16846551857663.484</v>
      </c>
      <c r="T125" s="77">
        <f t="shared" si="87"/>
        <v>16665729510919.395</v>
      </c>
      <c r="U125" s="77">
        <f t="shared" si="87"/>
        <v>16555730516127.238</v>
      </c>
      <c r="V125" s="77">
        <f t="shared" si="87"/>
        <v>16379495326011.297</v>
      </c>
      <c r="W125" s="77">
        <f t="shared" si="87"/>
        <v>16243906455635.633</v>
      </c>
      <c r="X125" s="77">
        <f t="shared" si="87"/>
        <v>16144260639694.354</v>
      </c>
      <c r="Y125" s="77">
        <f t="shared" si="87"/>
        <v>16062499775496.639</v>
      </c>
      <c r="Z125" s="77">
        <f t="shared" si="87"/>
        <v>9377668453670.0723</v>
      </c>
      <c r="AA125" s="77">
        <f t="shared" si="87"/>
        <v>5645391884995.8535</v>
      </c>
      <c r="AB125" s="77">
        <f t="shared" si="87"/>
        <v>2702395196008.5645</v>
      </c>
      <c r="AC125" s="77">
        <f t="shared" si="87"/>
        <v>2557454356071.8662</v>
      </c>
      <c r="AD125" s="77">
        <f t="shared" si="87"/>
        <v>2395801386602.937</v>
      </c>
      <c r="AE125" s="77">
        <f t="shared" si="87"/>
        <v>2179427947832.6055</v>
      </c>
      <c r="AF125" s="77">
        <f t="shared" si="87"/>
        <v>1970217488013.9221</v>
      </c>
      <c r="AG125" s="77">
        <f t="shared" si="87"/>
        <v>1789386055249.4854</v>
      </c>
      <c r="AH125" s="77">
        <f t="shared" si="87"/>
        <v>811748225139.48511</v>
      </c>
      <c r="AI125" s="77">
        <f t="shared" si="87"/>
        <v>737441933140.1582</v>
      </c>
    </row>
    <row r="126" spans="1:35" x14ac:dyDescent="0.45">
      <c r="A126" s="56" t="s">
        <v>29</v>
      </c>
      <c r="B126" s="63" cm="1">
        <f t="array" ref="B126">SUMPRODUCT(EuroStatData*($B$106=EurostatCategory)*($A126=EuroStat_EPS_Fuel)*(B$54=EuroStatYear))*BTU_per_TJ</f>
        <v>2247701157347284.3</v>
      </c>
      <c r="C126" s="63" cm="1">
        <f t="array" ref="C126">SUMPRODUCT(EuroStatData*($B$106=EurostatCategory)*($A126=EuroStat_EPS_Fuel)*(C$54=EuroStatYear))*BTU_per_TJ</f>
        <v>2111777913431921</v>
      </c>
      <c r="D126" s="77">
        <f>C126*(1+D45)</f>
        <v>2060634614543021.5</v>
      </c>
      <c r="E126" s="77">
        <f t="shared" si="87"/>
        <v>2013424413190452.3</v>
      </c>
      <c r="F126" s="77">
        <f t="shared" si="87"/>
        <v>1988686205695134.8</v>
      </c>
      <c r="G126" s="77">
        <f t="shared" si="87"/>
        <v>1946113463208661.8</v>
      </c>
      <c r="H126" s="77">
        <f t="shared" si="87"/>
        <v>1857400807484517</v>
      </c>
      <c r="I126" s="77">
        <f t="shared" si="87"/>
        <v>1822918115276462.5</v>
      </c>
      <c r="J126" s="77">
        <f t="shared" si="87"/>
        <v>1763944991712773.5</v>
      </c>
      <c r="K126" s="77">
        <f t="shared" si="87"/>
        <v>1706588502038784.5</v>
      </c>
      <c r="L126" s="77">
        <f t="shared" si="87"/>
        <v>1622559964967030.3</v>
      </c>
      <c r="M126" s="77">
        <f t="shared" si="87"/>
        <v>1573992201554954.8</v>
      </c>
      <c r="N126" s="77">
        <f t="shared" si="87"/>
        <v>1544104409723269.8</v>
      </c>
      <c r="O126" s="77">
        <f t="shared" si="87"/>
        <v>1452015811472905.3</v>
      </c>
      <c r="P126" s="77">
        <f t="shared" si="87"/>
        <v>1401612717380468.3</v>
      </c>
      <c r="Q126" s="77">
        <f t="shared" si="87"/>
        <v>1328948913801936.5</v>
      </c>
      <c r="R126" s="77">
        <f t="shared" si="87"/>
        <v>1256112924963005.3</v>
      </c>
      <c r="S126" s="77">
        <f t="shared" si="87"/>
        <v>1184045415803789</v>
      </c>
      <c r="T126" s="77">
        <f t="shared" si="87"/>
        <v>1124797548992476.8</v>
      </c>
      <c r="U126" s="77">
        <f t="shared" si="87"/>
        <v>1111993996823651.6</v>
      </c>
      <c r="V126" s="77">
        <f t="shared" si="87"/>
        <v>1059292207957653.6</v>
      </c>
      <c r="W126" s="77">
        <f t="shared" si="87"/>
        <v>1029762494463806.3</v>
      </c>
      <c r="X126" s="77">
        <f t="shared" si="87"/>
        <v>1000991499827925.9</v>
      </c>
      <c r="Y126" s="77">
        <f t="shared" si="87"/>
        <v>976639895502001.38</v>
      </c>
      <c r="Z126" s="77">
        <f t="shared" si="87"/>
        <v>945893656181884.63</v>
      </c>
      <c r="AA126" s="77">
        <f t="shared" si="87"/>
        <v>920790880784093.63</v>
      </c>
      <c r="AB126" s="77">
        <f t="shared" si="87"/>
        <v>883141889386867.75</v>
      </c>
      <c r="AC126" s="77">
        <f t="shared" si="87"/>
        <v>860454415790723.88</v>
      </c>
      <c r="AD126" s="77">
        <f t="shared" si="87"/>
        <v>828151036662666</v>
      </c>
      <c r="AE126" s="77">
        <f t="shared" si="87"/>
        <v>807747236254561.38</v>
      </c>
      <c r="AF126" s="77">
        <f t="shared" si="87"/>
        <v>774641198057874.75</v>
      </c>
      <c r="AG126" s="77">
        <f t="shared" si="87"/>
        <v>757547736293094.5</v>
      </c>
      <c r="AH126" s="77">
        <f t="shared" si="87"/>
        <v>745549610573052.63</v>
      </c>
      <c r="AI126" s="77">
        <f t="shared" si="87"/>
        <v>725048875856930.63</v>
      </c>
    </row>
    <row r="127" spans="1:35" x14ac:dyDescent="0.45">
      <c r="A127" s="56" t="s">
        <v>16</v>
      </c>
      <c r="B127" s="63" cm="1">
        <f t="array" ref="B127">SUMPRODUCT(EuroStatData*($B$106=EurostatCategory)*($A127=EuroStat_EPS_Fuel)*(B$54=EuroStatYear))*BTU_per_TJ</f>
        <v>345705414641558.38</v>
      </c>
      <c r="C127" s="63" cm="1">
        <f t="array" ref="C127">SUMPRODUCT(EuroStatData*($B$106=EurostatCategory)*($A127=EuroStat_EPS_Fuel)*(C$54=EuroStatYear))*BTU_per_TJ</f>
        <v>334181898640193.75</v>
      </c>
      <c r="D127" s="77">
        <f>C127*(1+D46)</f>
        <v>332533321166158.75</v>
      </c>
      <c r="E127" s="77">
        <f t="shared" si="87"/>
        <v>327467584029132.38</v>
      </c>
      <c r="F127" s="77">
        <f t="shared" si="87"/>
        <v>321156823587155.44</v>
      </c>
      <c r="G127" s="77">
        <f t="shared" si="87"/>
        <v>315046679339410.5</v>
      </c>
      <c r="H127" s="77">
        <f t="shared" si="87"/>
        <v>299690532126022</v>
      </c>
      <c r="I127" s="77">
        <f t="shared" si="87"/>
        <v>296734656050643.06</v>
      </c>
      <c r="J127" s="77">
        <f t="shared" si="87"/>
        <v>293996454603618.63</v>
      </c>
      <c r="K127" s="77">
        <f t="shared" si="87"/>
        <v>290888988657635.25</v>
      </c>
      <c r="L127" s="77">
        <f t="shared" si="87"/>
        <v>282202741168602.81</v>
      </c>
      <c r="M127" s="77">
        <f t="shared" si="87"/>
        <v>284043292321835.38</v>
      </c>
      <c r="N127" s="77">
        <f t="shared" si="87"/>
        <v>282846675359657.88</v>
      </c>
      <c r="O127" s="77">
        <f t="shared" si="87"/>
        <v>281202997914226.06</v>
      </c>
      <c r="P127" s="77">
        <f t="shared" si="87"/>
        <v>282716543835451.63</v>
      </c>
      <c r="Q127" s="77">
        <f t="shared" si="87"/>
        <v>281110794456888.06</v>
      </c>
      <c r="R127" s="77">
        <f t="shared" si="87"/>
        <v>278856860266367.19</v>
      </c>
      <c r="S127" s="77">
        <f t="shared" si="87"/>
        <v>276509409542980.34</v>
      </c>
      <c r="T127" s="77">
        <f t="shared" si="87"/>
        <v>273674173814661.38</v>
      </c>
      <c r="U127" s="77">
        <f t="shared" si="87"/>
        <v>271414205252852.72</v>
      </c>
      <c r="V127" s="77">
        <f t="shared" si="87"/>
        <v>268643864692315</v>
      </c>
      <c r="W127" s="77">
        <f t="shared" si="87"/>
        <v>265924746210141.63</v>
      </c>
      <c r="X127" s="77">
        <f t="shared" si="87"/>
        <v>262900447872863.78</v>
      </c>
      <c r="Y127" s="77">
        <f t="shared" si="87"/>
        <v>259860028693231.44</v>
      </c>
      <c r="Z127" s="77">
        <f t="shared" si="87"/>
        <v>257185701848288</v>
      </c>
      <c r="AA127" s="77">
        <f t="shared" si="87"/>
        <v>254029319766929.75</v>
      </c>
      <c r="AB127" s="77">
        <f t="shared" si="87"/>
        <v>250506964549455.03</v>
      </c>
      <c r="AC127" s="77">
        <f t="shared" si="87"/>
        <v>247014363655434.63</v>
      </c>
      <c r="AD127" s="77">
        <f t="shared" si="87"/>
        <v>243737688016437.56</v>
      </c>
      <c r="AE127" s="77">
        <f t="shared" si="87"/>
        <v>240805647935656.69</v>
      </c>
      <c r="AF127" s="77">
        <f t="shared" si="87"/>
        <v>237569433092960.19</v>
      </c>
      <c r="AG127" s="77">
        <f t="shared" si="87"/>
        <v>234741747902816.69</v>
      </c>
      <c r="AH127" s="77">
        <f t="shared" si="87"/>
        <v>231774854686186</v>
      </c>
      <c r="AI127" s="77">
        <f t="shared" si="87"/>
        <v>228728843372256.38</v>
      </c>
    </row>
    <row r="128" spans="1:35" x14ac:dyDescent="0.45">
      <c r="A128" s="56" t="s">
        <v>30</v>
      </c>
      <c r="B128" s="63" cm="1">
        <f t="array" ref="B128">SUMPRODUCT(EuroStatData*($B$106=EurostatCategory)*($A128=EuroStat_EPS_Fuel)*(B$54=EuroStatYear))*BTU_per_TJ</f>
        <v>3084196909499.5342</v>
      </c>
      <c r="C128" s="63" cm="1">
        <f t="array" ref="C128">SUMPRODUCT(EuroStatData*($B$106=EurostatCategory)*($A128=EuroStat_EPS_Fuel)*(C$54=EuroStatYear))*BTU_per_TJ</f>
        <v>3055762395890.1348</v>
      </c>
      <c r="D128" s="77">
        <f>C128*(1+D47)</f>
        <v>2998303309843.8286</v>
      </c>
      <c r="E128" s="77">
        <f t="shared" si="87"/>
        <v>2964097367614.6255</v>
      </c>
      <c r="F128" s="77">
        <f t="shared" si="87"/>
        <v>2982118767703.5659</v>
      </c>
      <c r="G128" s="77">
        <f t="shared" si="87"/>
        <v>2957880381553.4927</v>
      </c>
      <c r="H128" s="77">
        <f t="shared" si="87"/>
        <v>2916519244079.6802</v>
      </c>
      <c r="I128" s="77">
        <f t="shared" si="87"/>
        <v>2911699595896.7549</v>
      </c>
      <c r="J128" s="77">
        <f t="shared" si="87"/>
        <v>2917088643779.6914</v>
      </c>
      <c r="K128" s="77">
        <f t="shared" si="87"/>
        <v>2944686994132.8262</v>
      </c>
      <c r="L128" s="77">
        <f t="shared" si="87"/>
        <v>2948241851700.4272</v>
      </c>
      <c r="M128" s="77">
        <f t="shared" si="87"/>
        <v>2980996138769.3379</v>
      </c>
      <c r="N128" s="77">
        <f t="shared" si="87"/>
        <v>2978028544465.4092</v>
      </c>
      <c r="O128" s="77">
        <f t="shared" si="87"/>
        <v>2927151819600.9126</v>
      </c>
      <c r="P128" s="77">
        <f t="shared" si="87"/>
        <v>2928486223394.2993</v>
      </c>
      <c r="Q128" s="77">
        <f t="shared" si="87"/>
        <v>2934288845543.2251</v>
      </c>
      <c r="R128" s="77">
        <f t="shared" si="87"/>
        <v>2940046938095.249</v>
      </c>
      <c r="S128" s="77">
        <f t="shared" si="87"/>
        <v>2928200619131.5581</v>
      </c>
      <c r="T128" s="77">
        <f t="shared" si="87"/>
        <v>2923336419061.3799</v>
      </c>
      <c r="U128" s="77">
        <f t="shared" si="87"/>
        <v>2931383403614.1377</v>
      </c>
      <c r="V128" s="77">
        <f t="shared" si="87"/>
        <v>2940092176012.9995</v>
      </c>
      <c r="W128" s="77">
        <f t="shared" si="87"/>
        <v>2932955618578.9258</v>
      </c>
      <c r="X128" s="77">
        <f t="shared" si="87"/>
        <v>2950205887670.9053</v>
      </c>
      <c r="Y128" s="77">
        <f t="shared" si="87"/>
        <v>2970960298913.7559</v>
      </c>
      <c r="Z128" s="77">
        <f t="shared" si="87"/>
        <v>2997623193992.3472</v>
      </c>
      <c r="AA128" s="77">
        <f t="shared" si="87"/>
        <v>3034904221409.5049</v>
      </c>
      <c r="AB128" s="77">
        <f t="shared" si="87"/>
        <v>3045167728287.5728</v>
      </c>
      <c r="AC128" s="77">
        <f t="shared" si="87"/>
        <v>3053945698340.3105</v>
      </c>
      <c r="AD128" s="77">
        <f t="shared" si="87"/>
        <v>3052031386006.2095</v>
      </c>
      <c r="AE128" s="77">
        <f t="shared" si="87"/>
        <v>3045592840781.98</v>
      </c>
      <c r="AF128" s="77">
        <f t="shared" si="87"/>
        <v>2968597115759.6128</v>
      </c>
      <c r="AG128" s="77">
        <f t="shared" si="87"/>
        <v>2953958999477.7866</v>
      </c>
      <c r="AH128" s="77">
        <f t="shared" si="87"/>
        <v>2921631963687.79</v>
      </c>
      <c r="AI128" s="77">
        <f t="shared" si="87"/>
        <v>2830148911073.8774</v>
      </c>
    </row>
    <row r="129" spans="1:35" x14ac:dyDescent="0.45">
      <c r="A129" s="56" t="s">
        <v>31</v>
      </c>
      <c r="B129" s="62">
        <v>0</v>
      </c>
      <c r="C129" s="62">
        <v>0</v>
      </c>
      <c r="D129" s="62">
        <v>0</v>
      </c>
      <c r="E129" s="62">
        <v>0</v>
      </c>
      <c r="F129" s="62">
        <v>0</v>
      </c>
      <c r="G129" s="62">
        <v>0</v>
      </c>
      <c r="H129" s="62">
        <v>0</v>
      </c>
      <c r="I129" s="62">
        <v>0</v>
      </c>
      <c r="J129" s="62">
        <v>0</v>
      </c>
      <c r="K129" s="62">
        <v>0</v>
      </c>
      <c r="L129" s="62">
        <v>0</v>
      </c>
      <c r="M129" s="62">
        <v>0</v>
      </c>
      <c r="N129" s="62">
        <v>0</v>
      </c>
      <c r="O129" s="62">
        <v>0</v>
      </c>
      <c r="P129" s="62">
        <v>0</v>
      </c>
      <c r="Q129" s="62">
        <v>0</v>
      </c>
      <c r="R129" s="62">
        <v>0</v>
      </c>
      <c r="S129" s="62">
        <v>0</v>
      </c>
      <c r="T129" s="62">
        <v>0</v>
      </c>
      <c r="U129" s="62">
        <v>0</v>
      </c>
      <c r="V129" s="62">
        <v>0</v>
      </c>
      <c r="W129" s="62">
        <v>0</v>
      </c>
      <c r="X129" s="62">
        <v>0</v>
      </c>
      <c r="Y129" s="62">
        <v>0</v>
      </c>
      <c r="Z129" s="62">
        <v>0</v>
      </c>
      <c r="AA129" s="62">
        <v>0</v>
      </c>
      <c r="AB129" s="62">
        <v>0</v>
      </c>
      <c r="AC129" s="62">
        <v>0</v>
      </c>
      <c r="AD129" s="62">
        <v>0</v>
      </c>
      <c r="AE129" s="62">
        <v>0</v>
      </c>
      <c r="AF129" s="62">
        <v>0</v>
      </c>
      <c r="AG129" s="62">
        <v>0</v>
      </c>
      <c r="AH129" s="62">
        <v>0</v>
      </c>
      <c r="AI129" s="62">
        <v>0</v>
      </c>
    </row>
    <row r="131" spans="1:35" x14ac:dyDescent="0.45">
      <c r="B131" s="64"/>
    </row>
  </sheetData>
  <pageMargins left="0.7" right="0.7" top="0.75" bottom="0.75" header="0.3" footer="0.3"/>
  <ignoredErrors>
    <ignoredError sqref="B8:AI8 B18:AI18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44"/>
  <sheetViews>
    <sheetView zoomScale="85" zoomScaleNormal="85" workbookViewId="0">
      <selection activeCell="B17" sqref="B17:B22"/>
    </sheetView>
  </sheetViews>
  <sheetFormatPr defaultColWidth="9.1328125" defaultRowHeight="14.25" x14ac:dyDescent="0.45"/>
  <cols>
    <col min="1" max="1" width="36.265625" customWidth="1"/>
    <col min="2" max="34" width="13" customWidth="1"/>
    <col min="35" max="35" width="12.06640625" bestFit="1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Calculations!B55</f>
        <v>0</v>
      </c>
      <c r="C2" s="49">
        <f>Calculations!C55</f>
        <v>0</v>
      </c>
      <c r="D2" s="49">
        <f>Calculations!D55</f>
        <v>0</v>
      </c>
      <c r="E2" s="49">
        <f>Calculations!E55</f>
        <v>0</v>
      </c>
      <c r="F2" s="49">
        <f>Calculations!F55</f>
        <v>0</v>
      </c>
      <c r="G2" s="49">
        <f>Calculations!G55</f>
        <v>0</v>
      </c>
      <c r="H2" s="49">
        <f>Calculations!H55</f>
        <v>0</v>
      </c>
      <c r="I2" s="49">
        <f>Calculations!I55</f>
        <v>0</v>
      </c>
      <c r="J2" s="49">
        <f>Calculations!J55</f>
        <v>0</v>
      </c>
      <c r="K2" s="49">
        <f>Calculations!K55</f>
        <v>0</v>
      </c>
      <c r="L2" s="49">
        <f>Calculations!L55</f>
        <v>0</v>
      </c>
      <c r="M2" s="49">
        <f>Calculations!M55</f>
        <v>0</v>
      </c>
      <c r="N2" s="49">
        <f>Calculations!N55</f>
        <v>0</v>
      </c>
      <c r="O2" s="49">
        <f>Calculations!O55</f>
        <v>0</v>
      </c>
      <c r="P2" s="49">
        <f>Calculations!P55</f>
        <v>0</v>
      </c>
      <c r="Q2" s="49">
        <f>Calculations!Q55</f>
        <v>0</v>
      </c>
      <c r="R2" s="49">
        <f>Calculations!R55</f>
        <v>0</v>
      </c>
      <c r="S2" s="49">
        <f>Calculations!S55</f>
        <v>0</v>
      </c>
      <c r="T2" s="49">
        <f>Calculations!T55</f>
        <v>0</v>
      </c>
      <c r="U2" s="49">
        <f>Calculations!U55</f>
        <v>0</v>
      </c>
      <c r="V2" s="49">
        <f>Calculations!V55</f>
        <v>0</v>
      </c>
      <c r="W2" s="49">
        <f>Calculations!W55</f>
        <v>0</v>
      </c>
      <c r="X2" s="49">
        <f>Calculations!X55</f>
        <v>0</v>
      </c>
      <c r="Y2" s="49">
        <f>Calculations!Y55</f>
        <v>0</v>
      </c>
      <c r="Z2" s="49">
        <f>Calculations!Z55</f>
        <v>0</v>
      </c>
      <c r="AA2" s="49">
        <f>Calculations!AA55</f>
        <v>0</v>
      </c>
      <c r="AB2" s="49">
        <f>Calculations!AB55</f>
        <v>0</v>
      </c>
      <c r="AC2" s="49">
        <f>Calculations!AC55</f>
        <v>0</v>
      </c>
      <c r="AD2" s="49">
        <f>Calculations!AD55</f>
        <v>0</v>
      </c>
      <c r="AE2" s="49">
        <f>Calculations!AE55</f>
        <v>0</v>
      </c>
      <c r="AF2" s="49">
        <f>Calculations!AF55</f>
        <v>0</v>
      </c>
      <c r="AG2" s="49">
        <f>Calculations!AG55</f>
        <v>0</v>
      </c>
      <c r="AH2" s="49">
        <f>Calculations!AH55</f>
        <v>0</v>
      </c>
      <c r="AI2" s="49">
        <f>Calculations!AI55</f>
        <v>0</v>
      </c>
    </row>
    <row r="3" spans="1:35" x14ac:dyDescent="0.45">
      <c r="A3" s="48" t="s">
        <v>18</v>
      </c>
      <c r="B3" s="49">
        <f>Calculations!B56</f>
        <v>1769370385808722.5</v>
      </c>
      <c r="C3" s="49">
        <f>Calculations!C56</f>
        <v>1637837103797743.8</v>
      </c>
      <c r="D3" s="49">
        <f>Calculations!D56</f>
        <v>1621900342250366.5</v>
      </c>
      <c r="E3" s="49">
        <f>Calculations!E56</f>
        <v>1590529586305081.5</v>
      </c>
      <c r="F3" s="49">
        <f>Calculations!F56</f>
        <v>1573322669241062.5</v>
      </c>
      <c r="G3" s="49">
        <f>Calculations!G56</f>
        <v>1543489799749896</v>
      </c>
      <c r="H3" s="49">
        <f>Calculations!H56</f>
        <v>1503820063765824.8</v>
      </c>
      <c r="I3" s="49">
        <f>Calculations!I56</f>
        <v>1475555922667346.8</v>
      </c>
      <c r="J3" s="49">
        <f>Calculations!J56</f>
        <v>1457799666421272.3</v>
      </c>
      <c r="K3" s="49">
        <f>Calculations!K56</f>
        <v>1440700403635950.3</v>
      </c>
      <c r="L3" s="49">
        <f>Calculations!L56</f>
        <v>1429323196400286.8</v>
      </c>
      <c r="M3" s="49">
        <f>Calculations!M56</f>
        <v>1423443912479585.5</v>
      </c>
      <c r="N3" s="49">
        <f>Calculations!N56</f>
        <v>1419762669730425.3</v>
      </c>
      <c r="O3" s="49">
        <f>Calculations!O56</f>
        <v>1401186541285140.3</v>
      </c>
      <c r="P3" s="49">
        <f>Calculations!P56</f>
        <v>1387048835553027.8</v>
      </c>
      <c r="Q3" s="49">
        <f>Calculations!Q56</f>
        <v>1356810437418873.5</v>
      </c>
      <c r="R3" s="49">
        <f>Calculations!R56</f>
        <v>1312380349088389</v>
      </c>
      <c r="S3" s="49">
        <f>Calculations!S56</f>
        <v>1274445409232502.8</v>
      </c>
      <c r="T3" s="49">
        <f>Calculations!T56</f>
        <v>1236485733691468.8</v>
      </c>
      <c r="U3" s="49">
        <f>Calculations!U56</f>
        <v>1213170726436796</v>
      </c>
      <c r="V3" s="49">
        <f>Calculations!V56</f>
        <v>1184114617079996.3</v>
      </c>
      <c r="W3" s="49">
        <f>Calculations!W56</f>
        <v>1150734250283959</v>
      </c>
      <c r="X3" s="49">
        <f>Calculations!X56</f>
        <v>1121488173887839.6</v>
      </c>
      <c r="Y3" s="49">
        <f>Calculations!Y56</f>
        <v>1088852119303204.8</v>
      </c>
      <c r="Z3" s="49">
        <f>Calculations!Z56</f>
        <v>1057152352018258.5</v>
      </c>
      <c r="AA3" s="49">
        <f>Calculations!AA56</f>
        <v>1025666263151937.3</v>
      </c>
      <c r="AB3" s="49">
        <f>Calculations!AB56</f>
        <v>986799277404930.13</v>
      </c>
      <c r="AC3" s="49">
        <f>Calculations!AC56</f>
        <v>949604060396515</v>
      </c>
      <c r="AD3" s="49">
        <f>Calculations!AD56</f>
        <v>923185208262258.75</v>
      </c>
      <c r="AE3" s="49">
        <f>Calculations!AE56</f>
        <v>896708464833384.5</v>
      </c>
      <c r="AF3" s="49">
        <f>Calculations!AF56</f>
        <v>850529756172875.88</v>
      </c>
      <c r="AG3" s="49">
        <f>Calculations!AG56</f>
        <v>816631830519572.5</v>
      </c>
      <c r="AH3" s="49">
        <f>Calculations!AH56</f>
        <v>763885275641372.5</v>
      </c>
      <c r="AI3" s="49">
        <f>Calculations!AI56</f>
        <v>720478441956608.38</v>
      </c>
    </row>
    <row r="4" spans="1:35" x14ac:dyDescent="0.45">
      <c r="A4" s="48" t="s">
        <v>11</v>
      </c>
      <c r="B4" s="49">
        <f>Calculations!B57</f>
        <v>2663650455112149.5</v>
      </c>
      <c r="C4" s="49">
        <f>Calculations!C57</f>
        <v>2348075703146939</v>
      </c>
      <c r="D4" s="49">
        <f>Calculations!D57</f>
        <v>2310952025724934.5</v>
      </c>
      <c r="E4" s="49">
        <f>Calculations!E57</f>
        <v>2294635923282744.5</v>
      </c>
      <c r="F4" s="49">
        <f>Calculations!F57</f>
        <v>2287987190711037.5</v>
      </c>
      <c r="G4" s="49">
        <f>Calculations!G57</f>
        <v>2286179831759870.5</v>
      </c>
      <c r="H4" s="49">
        <f>Calculations!H57</f>
        <v>2291442118728017.5</v>
      </c>
      <c r="I4" s="49">
        <f>Calculations!I57</f>
        <v>2285727399250341</v>
      </c>
      <c r="J4" s="49">
        <f>Calculations!J57</f>
        <v>2289267252488748.5</v>
      </c>
      <c r="K4" s="49">
        <f>Calculations!K57</f>
        <v>2303807467684704.5</v>
      </c>
      <c r="L4" s="49">
        <f>Calculations!L57</f>
        <v>2333536246951722</v>
      </c>
      <c r="M4" s="49">
        <f>Calculations!M57</f>
        <v>2337923838556392</v>
      </c>
      <c r="N4" s="49">
        <f>Calculations!N57</f>
        <v>2365342168934196</v>
      </c>
      <c r="O4" s="49">
        <f>Calculations!O57</f>
        <v>2401542773899006.5</v>
      </c>
      <c r="P4" s="49">
        <f>Calculations!P57</f>
        <v>2422025900174476.5</v>
      </c>
      <c r="Q4" s="49">
        <f>Calculations!Q57</f>
        <v>2424495912631634</v>
      </c>
      <c r="R4" s="49">
        <f>Calculations!R57</f>
        <v>2429317050352568.5</v>
      </c>
      <c r="S4" s="49">
        <f>Calculations!S57</f>
        <v>2431206537064338</v>
      </c>
      <c r="T4" s="49">
        <f>Calculations!T57</f>
        <v>2426903999465091</v>
      </c>
      <c r="U4" s="49">
        <f>Calculations!U57</f>
        <v>2429259758935748.5</v>
      </c>
      <c r="V4" s="49">
        <f>Calculations!V57</f>
        <v>2425490296180044</v>
      </c>
      <c r="W4" s="49">
        <f>Calculations!W57</f>
        <v>2423118578698635</v>
      </c>
      <c r="X4" s="49">
        <f>Calculations!X57</f>
        <v>2419507393246279</v>
      </c>
      <c r="Y4" s="49">
        <f>Calculations!Y57</f>
        <v>2417484811378981.5</v>
      </c>
      <c r="Z4" s="49">
        <f>Calculations!Z57</f>
        <v>2415972033031174</v>
      </c>
      <c r="AA4" s="49">
        <f>Calculations!AA57</f>
        <v>2413815078860946.5</v>
      </c>
      <c r="AB4" s="49">
        <f>Calculations!AB57</f>
        <v>2405798572129447.5</v>
      </c>
      <c r="AC4" s="49">
        <f>Calculations!AC57</f>
        <v>2399962444475547.5</v>
      </c>
      <c r="AD4" s="49">
        <f>Calculations!AD57</f>
        <v>2394653999438732.5</v>
      </c>
      <c r="AE4" s="49">
        <f>Calculations!AE57</f>
        <v>2389001460656526.5</v>
      </c>
      <c r="AF4" s="49">
        <f>Calculations!AF57</f>
        <v>2376180533119895.5</v>
      </c>
      <c r="AG4" s="49">
        <f>Calculations!AG57</f>
        <v>2370054676055802.5</v>
      </c>
      <c r="AH4" s="49">
        <f>Calculations!AH57</f>
        <v>2362802347784485</v>
      </c>
      <c r="AI4" s="49">
        <f>Calculations!AI57</f>
        <v>2349602379294462.5</v>
      </c>
    </row>
    <row r="5" spans="1:35" x14ac:dyDescent="0.45">
      <c r="A5" s="48" t="s">
        <v>19</v>
      </c>
      <c r="B5" s="49">
        <f>Calculations!B58</f>
        <v>7762103858922054</v>
      </c>
      <c r="C5" s="49">
        <f>Calculations!C58</f>
        <v>7767507601279241</v>
      </c>
      <c r="D5" s="49">
        <f>Calculations!D58</f>
        <v>7649938653301569</v>
      </c>
      <c r="E5" s="49">
        <f>Calculations!E58</f>
        <v>7530747835960660</v>
      </c>
      <c r="F5" s="49">
        <f>Calculations!F58</f>
        <v>7485768236620563</v>
      </c>
      <c r="G5" s="49">
        <f>Calculations!G58</f>
        <v>7145149415193688</v>
      </c>
      <c r="H5" s="49">
        <f>Calculations!H58</f>
        <v>6647587372089027</v>
      </c>
      <c r="I5" s="49">
        <f>Calculations!I58</f>
        <v>6381126521671442</v>
      </c>
      <c r="J5" s="49">
        <f>Calculations!J58</f>
        <v>6374114393812613</v>
      </c>
      <c r="K5" s="49">
        <f>Calculations!K58</f>
        <v>6361310276781604</v>
      </c>
      <c r="L5" s="49">
        <f>Calculations!L58</f>
        <v>6528200083565464</v>
      </c>
      <c r="M5" s="49">
        <f>Calculations!M58</f>
        <v>6506542568548056</v>
      </c>
      <c r="N5" s="49">
        <f>Calculations!N58</f>
        <v>6400495189611269</v>
      </c>
      <c r="O5" s="49">
        <f>Calculations!O58</f>
        <v>6263242513293227</v>
      </c>
      <c r="P5" s="49">
        <f>Calculations!P58</f>
        <v>6278316011541274</v>
      </c>
      <c r="Q5" s="49">
        <f>Calculations!Q58</f>
        <v>6239168335165543</v>
      </c>
      <c r="R5" s="49">
        <f>Calculations!R58</f>
        <v>5845989774824740</v>
      </c>
      <c r="S5" s="49">
        <f>Calculations!S58</f>
        <v>5596989978177270</v>
      </c>
      <c r="T5" s="49">
        <f>Calculations!T58</f>
        <v>4977226252138225</v>
      </c>
      <c r="U5" s="49">
        <f>Calculations!U58</f>
        <v>4926259924992925</v>
      </c>
      <c r="V5" s="49">
        <f>Calculations!V58</f>
        <v>4759996458894751</v>
      </c>
      <c r="W5" s="49">
        <f>Calculations!W58</f>
        <v>4616452496625765</v>
      </c>
      <c r="X5" s="49">
        <f>Calculations!X58</f>
        <v>4676961678398811</v>
      </c>
      <c r="Y5" s="49">
        <f>Calculations!Y58</f>
        <v>4736289162967365</v>
      </c>
      <c r="Z5" s="49">
        <f>Calculations!Z58</f>
        <v>4509319774488313</v>
      </c>
      <c r="AA5" s="49">
        <f>Calculations!AA58</f>
        <v>4557546936967011</v>
      </c>
      <c r="AB5" s="49">
        <f>Calculations!AB58</f>
        <v>4448770753137758</v>
      </c>
      <c r="AC5" s="49">
        <f>Calculations!AC58</f>
        <v>4492470325424189</v>
      </c>
      <c r="AD5" s="49">
        <f>Calculations!AD58</f>
        <v>4760734393249134</v>
      </c>
      <c r="AE5" s="49">
        <f>Calculations!AE58</f>
        <v>4759943131402450</v>
      </c>
      <c r="AF5" s="49">
        <f>Calculations!AF58</f>
        <v>4619272652025381</v>
      </c>
      <c r="AG5" s="49">
        <f>Calculations!AG58</f>
        <v>4330748819659407.5</v>
      </c>
      <c r="AH5" s="49">
        <f>Calculations!AH58</f>
        <v>4068427962194269.5</v>
      </c>
      <c r="AI5" s="49">
        <f>Calculations!AI58</f>
        <v>4037524966749674.5</v>
      </c>
    </row>
    <row r="6" spans="1:35" x14ac:dyDescent="0.45">
      <c r="A6" s="48" t="s">
        <v>20</v>
      </c>
      <c r="B6" s="49">
        <f>Calculations!B59</f>
        <v>0</v>
      </c>
      <c r="C6" s="49">
        <f>Calculations!C59</f>
        <v>0</v>
      </c>
      <c r="D6" s="49">
        <f>Calculations!D59</f>
        <v>0</v>
      </c>
      <c r="E6" s="49">
        <f>Calculations!E59</f>
        <v>0</v>
      </c>
      <c r="F6" s="49">
        <f>Calculations!F59</f>
        <v>0</v>
      </c>
      <c r="G6" s="49">
        <f>Calculations!G59</f>
        <v>0</v>
      </c>
      <c r="H6" s="49">
        <f>Calculations!H59</f>
        <v>0</v>
      </c>
      <c r="I6" s="49">
        <f>Calculations!I59</f>
        <v>0</v>
      </c>
      <c r="J6" s="49">
        <f>Calculations!J59</f>
        <v>0</v>
      </c>
      <c r="K6" s="49">
        <f>Calculations!K59</f>
        <v>0</v>
      </c>
      <c r="L6" s="49">
        <f>Calculations!L59</f>
        <v>0</v>
      </c>
      <c r="M6" s="49">
        <f>Calculations!M59</f>
        <v>0</v>
      </c>
      <c r="N6" s="49">
        <f>Calculations!N59</f>
        <v>0</v>
      </c>
      <c r="O6" s="49">
        <f>Calculations!O59</f>
        <v>0</v>
      </c>
      <c r="P6" s="49">
        <f>Calculations!P59</f>
        <v>0</v>
      </c>
      <c r="Q6" s="49">
        <f>Calculations!Q59</f>
        <v>0</v>
      </c>
      <c r="R6" s="49">
        <f>Calculations!R59</f>
        <v>0</v>
      </c>
      <c r="S6" s="49">
        <f>Calculations!S59</f>
        <v>0</v>
      </c>
      <c r="T6" s="49">
        <f>Calculations!T59</f>
        <v>0</v>
      </c>
      <c r="U6" s="49">
        <f>Calculations!U59</f>
        <v>0</v>
      </c>
      <c r="V6" s="49">
        <f>Calculations!V59</f>
        <v>0</v>
      </c>
      <c r="W6" s="49">
        <f>Calculations!W59</f>
        <v>0</v>
      </c>
      <c r="X6" s="49">
        <f>Calculations!X59</f>
        <v>0</v>
      </c>
      <c r="Y6" s="49">
        <f>Calculations!Y59</f>
        <v>0</v>
      </c>
      <c r="Z6" s="49">
        <f>Calculations!Z59</f>
        <v>0</v>
      </c>
      <c r="AA6" s="49">
        <f>Calculations!AA59</f>
        <v>0</v>
      </c>
      <c r="AB6" s="49">
        <f>Calculations!AB59</f>
        <v>0</v>
      </c>
      <c r="AC6" s="49">
        <f>Calculations!AC59</f>
        <v>0</v>
      </c>
      <c r="AD6" s="49">
        <f>Calculations!AD59</f>
        <v>0</v>
      </c>
      <c r="AE6" s="49">
        <f>Calculations!AE59</f>
        <v>0</v>
      </c>
      <c r="AF6" s="49">
        <f>Calculations!AF59</f>
        <v>0</v>
      </c>
      <c r="AG6" s="49">
        <f>Calculations!AG59</f>
        <v>0</v>
      </c>
      <c r="AH6" s="49">
        <f>Calculations!AH59</f>
        <v>0</v>
      </c>
      <c r="AI6" s="49">
        <f>Calculations!AI59</f>
        <v>0</v>
      </c>
    </row>
    <row r="7" spans="1:35" x14ac:dyDescent="0.45">
      <c r="A7" s="48" t="s">
        <v>21</v>
      </c>
      <c r="B7" s="49">
        <f>Calculations!B60</f>
        <v>0</v>
      </c>
      <c r="C7" s="49">
        <f>Calculations!C60</f>
        <v>0</v>
      </c>
      <c r="D7" s="49">
        <f>Calculations!D60</f>
        <v>0</v>
      </c>
      <c r="E7" s="49">
        <f>Calculations!E60</f>
        <v>0</v>
      </c>
      <c r="F7" s="49">
        <f>Calculations!F60</f>
        <v>0</v>
      </c>
      <c r="G7" s="49">
        <f>Calculations!G60</f>
        <v>0</v>
      </c>
      <c r="H7" s="49">
        <f>Calculations!H60</f>
        <v>0</v>
      </c>
      <c r="I7" s="49">
        <f>Calculations!I60</f>
        <v>0</v>
      </c>
      <c r="J7" s="49">
        <f>Calculations!J60</f>
        <v>0</v>
      </c>
      <c r="K7" s="49">
        <f>Calculations!K60</f>
        <v>0</v>
      </c>
      <c r="L7" s="49">
        <f>Calculations!L60</f>
        <v>0</v>
      </c>
      <c r="M7" s="49">
        <f>Calculations!M60</f>
        <v>0</v>
      </c>
      <c r="N7" s="49">
        <f>Calculations!N60</f>
        <v>0</v>
      </c>
      <c r="O7" s="49">
        <f>Calculations!O60</f>
        <v>0</v>
      </c>
      <c r="P7" s="49">
        <f>Calculations!P60</f>
        <v>0</v>
      </c>
      <c r="Q7" s="49">
        <f>Calculations!Q60</f>
        <v>0</v>
      </c>
      <c r="R7" s="49">
        <f>Calculations!R60</f>
        <v>0</v>
      </c>
      <c r="S7" s="49">
        <f>Calculations!S60</f>
        <v>0</v>
      </c>
      <c r="T7" s="49">
        <f>Calculations!T60</f>
        <v>0</v>
      </c>
      <c r="U7" s="49">
        <f>Calculations!U60</f>
        <v>0</v>
      </c>
      <c r="V7" s="49">
        <f>Calculations!V60</f>
        <v>0</v>
      </c>
      <c r="W7" s="49">
        <f>Calculations!W60</f>
        <v>0</v>
      </c>
      <c r="X7" s="49">
        <f>Calculations!X60</f>
        <v>0</v>
      </c>
      <c r="Y7" s="49">
        <f>Calculations!Y60</f>
        <v>0</v>
      </c>
      <c r="Z7" s="49">
        <f>Calculations!Z60</f>
        <v>0</v>
      </c>
      <c r="AA7" s="49">
        <f>Calculations!AA60</f>
        <v>0</v>
      </c>
      <c r="AB7" s="49">
        <f>Calculations!AB60</f>
        <v>0</v>
      </c>
      <c r="AC7" s="49">
        <f>Calculations!AC60</f>
        <v>0</v>
      </c>
      <c r="AD7" s="49">
        <f>Calculations!AD60</f>
        <v>0</v>
      </c>
      <c r="AE7" s="49">
        <f>Calculations!AE60</f>
        <v>0</v>
      </c>
      <c r="AF7" s="49">
        <f>Calculations!AF60</f>
        <v>0</v>
      </c>
      <c r="AG7" s="49">
        <f>Calculations!AG60</f>
        <v>0</v>
      </c>
      <c r="AH7" s="49">
        <f>Calculations!AH60</f>
        <v>0</v>
      </c>
      <c r="AI7" s="49">
        <f>Calculations!AI60</f>
        <v>0</v>
      </c>
    </row>
    <row r="8" spans="1:35" x14ac:dyDescent="0.45">
      <c r="A8" s="48" t="s">
        <v>22</v>
      </c>
      <c r="B8" s="49">
        <f>Calculations!B61</f>
        <v>0</v>
      </c>
      <c r="C8" s="49">
        <f>Calculations!C61</f>
        <v>0</v>
      </c>
      <c r="D8" s="49">
        <f>Calculations!D61</f>
        <v>0</v>
      </c>
      <c r="E8" s="49">
        <f>Calculations!E61</f>
        <v>0</v>
      </c>
      <c r="F8" s="49">
        <f>Calculations!F61</f>
        <v>0</v>
      </c>
      <c r="G8" s="49">
        <f>Calculations!G61</f>
        <v>0</v>
      </c>
      <c r="H8" s="49">
        <f>Calculations!H61</f>
        <v>0</v>
      </c>
      <c r="I8" s="49">
        <f>Calculations!I61</f>
        <v>0</v>
      </c>
      <c r="J8" s="49">
        <f>Calculations!J61</f>
        <v>0</v>
      </c>
      <c r="K8" s="49">
        <f>Calculations!K61</f>
        <v>0</v>
      </c>
      <c r="L8" s="49">
        <f>Calculations!L61</f>
        <v>0</v>
      </c>
      <c r="M8" s="49">
        <f>Calculations!M61</f>
        <v>0</v>
      </c>
      <c r="N8" s="49">
        <f>Calculations!N61</f>
        <v>0</v>
      </c>
      <c r="O8" s="49">
        <f>Calculations!O61</f>
        <v>0</v>
      </c>
      <c r="P8" s="49">
        <f>Calculations!P61</f>
        <v>0</v>
      </c>
      <c r="Q8" s="49">
        <f>Calculations!Q61</f>
        <v>0</v>
      </c>
      <c r="R8" s="49">
        <f>Calculations!R61</f>
        <v>0</v>
      </c>
      <c r="S8" s="49">
        <f>Calculations!S61</f>
        <v>0</v>
      </c>
      <c r="T8" s="49">
        <f>Calculations!T61</f>
        <v>0</v>
      </c>
      <c r="U8" s="49">
        <f>Calculations!U61</f>
        <v>0</v>
      </c>
      <c r="V8" s="49">
        <f>Calculations!V61</f>
        <v>0</v>
      </c>
      <c r="W8" s="49">
        <f>Calculations!W61</f>
        <v>0</v>
      </c>
      <c r="X8" s="49">
        <f>Calculations!X61</f>
        <v>0</v>
      </c>
      <c r="Y8" s="49">
        <f>Calculations!Y61</f>
        <v>0</v>
      </c>
      <c r="Z8" s="49">
        <f>Calculations!Z61</f>
        <v>0</v>
      </c>
      <c r="AA8" s="49">
        <f>Calculations!AA61</f>
        <v>0</v>
      </c>
      <c r="AB8" s="49">
        <f>Calculations!AB61</f>
        <v>0</v>
      </c>
      <c r="AC8" s="49">
        <f>Calculations!AC61</f>
        <v>0</v>
      </c>
      <c r="AD8" s="49">
        <f>Calculations!AD61</f>
        <v>0</v>
      </c>
      <c r="AE8" s="49">
        <f>Calculations!AE61</f>
        <v>0</v>
      </c>
      <c r="AF8" s="49">
        <f>Calculations!AF61</f>
        <v>0</v>
      </c>
      <c r="AG8" s="49">
        <f>Calculations!AG61</f>
        <v>0</v>
      </c>
      <c r="AH8" s="49">
        <f>Calculations!AH61</f>
        <v>0</v>
      </c>
      <c r="AI8" s="49">
        <f>Calculations!AI61</f>
        <v>0</v>
      </c>
    </row>
    <row r="9" spans="1:35" x14ac:dyDescent="0.45">
      <c r="A9" s="48" t="s">
        <v>12</v>
      </c>
      <c r="B9" s="49">
        <f>Calculations!B62</f>
        <v>4165397947498852.5</v>
      </c>
      <c r="C9" s="49">
        <f>Calculations!C62</f>
        <v>4138404435326699</v>
      </c>
      <c r="D9" s="49">
        <f>Calculations!D62</f>
        <v>4140915512183753</v>
      </c>
      <c r="E9" s="49">
        <f>Calculations!E62</f>
        <v>4186219532985790</v>
      </c>
      <c r="F9" s="49">
        <f>Calculations!F62</f>
        <v>4219785206490709.5</v>
      </c>
      <c r="G9" s="49">
        <f>Calculations!G62</f>
        <v>4221551658967344.5</v>
      </c>
      <c r="H9" s="49">
        <f>Calculations!H62</f>
        <v>4139021418104027.5</v>
      </c>
      <c r="I9" s="49">
        <f>Calculations!I62</f>
        <v>4180264290939383</v>
      </c>
      <c r="J9" s="49">
        <f>Calculations!J62</f>
        <v>4208618404511957.5</v>
      </c>
      <c r="K9" s="49">
        <f>Calculations!K62</f>
        <v>4227813888958482.5</v>
      </c>
      <c r="L9" s="49">
        <f>Calculations!L62</f>
        <v>4225565322952586.5</v>
      </c>
      <c r="M9" s="49">
        <f>Calculations!M62</f>
        <v>4274581715799533</v>
      </c>
      <c r="N9" s="49">
        <f>Calculations!N62</f>
        <v>4291100554603642</v>
      </c>
      <c r="O9" s="49">
        <f>Calculations!O62</f>
        <v>4290060356793475</v>
      </c>
      <c r="P9" s="49">
        <f>Calculations!P62</f>
        <v>4352145580499181</v>
      </c>
      <c r="Q9" s="49">
        <f>Calculations!Q62</f>
        <v>4395707948638624</v>
      </c>
      <c r="R9" s="49">
        <f>Calculations!R62</f>
        <v>4451269369752392</v>
      </c>
      <c r="S9" s="49">
        <f>Calculations!S62</f>
        <v>4503563780780891</v>
      </c>
      <c r="T9" s="49">
        <f>Calculations!T62</f>
        <v>4548487931506221</v>
      </c>
      <c r="U9" s="49">
        <f>Calculations!U62</f>
        <v>4578800044630533</v>
      </c>
      <c r="V9" s="49">
        <f>Calculations!V62</f>
        <v>4623785515256910</v>
      </c>
      <c r="W9" s="49">
        <f>Calculations!W62</f>
        <v>4661230959791650</v>
      </c>
      <c r="X9" s="49">
        <f>Calculations!X62</f>
        <v>4697922176376032</v>
      </c>
      <c r="Y9" s="49">
        <f>Calculations!Y62</f>
        <v>4743247099743521</v>
      </c>
      <c r="Z9" s="49">
        <f>Calculations!Z62</f>
        <v>4795955339331358</v>
      </c>
      <c r="AA9" s="49">
        <f>Calculations!AA62</f>
        <v>4842998999191709</v>
      </c>
      <c r="AB9" s="49">
        <f>Calculations!AB62</f>
        <v>4895973901455656</v>
      </c>
      <c r="AC9" s="49">
        <f>Calculations!AC62</f>
        <v>4947661696884207</v>
      </c>
      <c r="AD9" s="49">
        <f>Calculations!AD62</f>
        <v>4994649992587395</v>
      </c>
      <c r="AE9" s="49">
        <f>Calculations!AE62</f>
        <v>5046936783798819</v>
      </c>
      <c r="AF9" s="49">
        <f>Calculations!AF62</f>
        <v>5132852440479824</v>
      </c>
      <c r="AG9" s="49">
        <f>Calculations!AG62</f>
        <v>5201630572406025</v>
      </c>
      <c r="AH9" s="49">
        <f>Calculations!AH62</f>
        <v>5305921573398600</v>
      </c>
      <c r="AI9" s="49">
        <f>Calculations!AI62</f>
        <v>5416252239949335</v>
      </c>
    </row>
    <row r="10" spans="1:35" x14ac:dyDescent="0.45">
      <c r="A10" s="48" t="s">
        <v>13</v>
      </c>
      <c r="B10" s="49">
        <f>Calculations!B63</f>
        <v>4199805007475681</v>
      </c>
      <c r="C10" s="49">
        <f>Calculations!C63</f>
        <v>4218306374916586</v>
      </c>
      <c r="D10" s="49">
        <f>Calculations!D63</f>
        <v>4136478615580307.5</v>
      </c>
      <c r="E10" s="49">
        <f>Calculations!E63</f>
        <v>4050117050933480.5</v>
      </c>
      <c r="F10" s="49">
        <f>Calculations!F63</f>
        <v>3956745164298271</v>
      </c>
      <c r="G10" s="49">
        <f>Calculations!G63</f>
        <v>3870975525941232.5</v>
      </c>
      <c r="H10" s="49">
        <f>Calculations!H63</f>
        <v>3786979348018278.5</v>
      </c>
      <c r="I10" s="49">
        <f>Calculations!I63</f>
        <v>3714926203934456</v>
      </c>
      <c r="J10" s="49">
        <f>Calculations!J63</f>
        <v>3657450898772290</v>
      </c>
      <c r="K10" s="49">
        <f>Calculations!K63</f>
        <v>3616598304027257.5</v>
      </c>
      <c r="L10" s="49">
        <f>Calculations!L63</f>
        <v>3586818546682688.5</v>
      </c>
      <c r="M10" s="49">
        <f>Calculations!M63</f>
        <v>3570202715372294.5</v>
      </c>
      <c r="N10" s="49">
        <f>Calculations!N63</f>
        <v>3559130802065143.5</v>
      </c>
      <c r="O10" s="49">
        <f>Calculations!O63</f>
        <v>3550336610033025</v>
      </c>
      <c r="P10" s="49">
        <f>Calculations!P63</f>
        <v>3542507915457800.5</v>
      </c>
      <c r="Q10" s="49">
        <f>Calculations!Q63</f>
        <v>3531746230985399.5</v>
      </c>
      <c r="R10" s="49">
        <f>Calculations!R63</f>
        <v>3517071969434740.5</v>
      </c>
      <c r="S10" s="49">
        <f>Calculations!S63</f>
        <v>3498628119541621</v>
      </c>
      <c r="T10" s="49">
        <f>Calculations!T63</f>
        <v>3476333781353591</v>
      </c>
      <c r="U10" s="49">
        <f>Calculations!U63</f>
        <v>3450480262179108.5</v>
      </c>
      <c r="V10" s="49">
        <f>Calculations!V63</f>
        <v>3421688821354168.5</v>
      </c>
      <c r="W10" s="49">
        <f>Calculations!W63</f>
        <v>3390333140187389</v>
      </c>
      <c r="X10" s="49">
        <f>Calculations!X63</f>
        <v>3357000247960369</v>
      </c>
      <c r="Y10" s="49">
        <f>Calculations!Y63</f>
        <v>3322560861629191</v>
      </c>
      <c r="Z10" s="49">
        <f>Calculations!Z63</f>
        <v>3288860397844910</v>
      </c>
      <c r="AA10" s="49">
        <f>Calculations!AA63</f>
        <v>3254609983851388.5</v>
      </c>
      <c r="AB10" s="49">
        <f>Calculations!AB63</f>
        <v>3220856536127668</v>
      </c>
      <c r="AC10" s="49">
        <f>Calculations!AC63</f>
        <v>3187123831783933</v>
      </c>
      <c r="AD10" s="49">
        <f>Calculations!AD63</f>
        <v>3155858695898154</v>
      </c>
      <c r="AE10" s="49">
        <f>Calculations!AE63</f>
        <v>3126275269043735.5</v>
      </c>
      <c r="AF10" s="49">
        <f>Calculations!AF63</f>
        <v>3098533657555323</v>
      </c>
      <c r="AG10" s="49">
        <f>Calculations!AG63</f>
        <v>3072772225218561.5</v>
      </c>
      <c r="AH10" s="49">
        <f>Calculations!AH63</f>
        <v>3050053041700909.5</v>
      </c>
      <c r="AI10" s="49">
        <f>Calculations!AI63</f>
        <v>3030121310742781.5</v>
      </c>
    </row>
    <row r="11" spans="1:35" x14ac:dyDescent="0.45">
      <c r="A11" s="48" t="s">
        <v>23</v>
      </c>
      <c r="B11" s="49">
        <f>Calculations!B64</f>
        <v>9413120341769230</v>
      </c>
      <c r="C11" s="49">
        <f>Calculations!C64</f>
        <v>9202062379816762</v>
      </c>
      <c r="D11" s="49">
        <f>Calculations!D64</f>
        <v>9189444068677264</v>
      </c>
      <c r="E11" s="49">
        <f>Calculations!E64</f>
        <v>9129532851361546</v>
      </c>
      <c r="F11" s="49">
        <f>Calculations!F64</f>
        <v>9042291551070158</v>
      </c>
      <c r="G11" s="49">
        <f>Calculations!G64</f>
        <v>8946683205455677</v>
      </c>
      <c r="H11" s="49">
        <f>Calculations!H64</f>
        <v>8866075855828055</v>
      </c>
      <c r="I11" s="49">
        <f>Calculations!I64</f>
        <v>8715655595013678</v>
      </c>
      <c r="J11" s="49">
        <f>Calculations!J64</f>
        <v>8582233344929715</v>
      </c>
      <c r="K11" s="49">
        <f>Calculations!K64</f>
        <v>8481135468175228</v>
      </c>
      <c r="L11" s="49">
        <f>Calculations!L64</f>
        <v>8358375779826522</v>
      </c>
      <c r="M11" s="49">
        <f>Calculations!M64</f>
        <v>8268049908881277</v>
      </c>
      <c r="N11" s="49">
        <f>Calculations!N64</f>
        <v>8170646368841524</v>
      </c>
      <c r="O11" s="49">
        <f>Calculations!O64</f>
        <v>8058083331150237</v>
      </c>
      <c r="P11" s="49">
        <f>Calculations!P64</f>
        <v>7983965063675079</v>
      </c>
      <c r="Q11" s="49">
        <f>Calculations!Q64</f>
        <v>7907186888626623</v>
      </c>
      <c r="R11" s="49">
        <f>Calculations!R64</f>
        <v>7809130412442802</v>
      </c>
      <c r="S11" s="49">
        <f>Calculations!S64</f>
        <v>7710093608934440</v>
      </c>
      <c r="T11" s="49">
        <f>Calculations!T64</f>
        <v>7605009623347581</v>
      </c>
      <c r="U11" s="49">
        <f>Calculations!U64</f>
        <v>7511334266110856</v>
      </c>
      <c r="V11" s="49">
        <f>Calculations!V64</f>
        <v>7408135681264795</v>
      </c>
      <c r="W11" s="49">
        <f>Calculations!W64</f>
        <v>7300329282799042</v>
      </c>
      <c r="X11" s="49">
        <f>Calculations!X64</f>
        <v>7188731024445873</v>
      </c>
      <c r="Y11" s="49">
        <f>Calculations!Y64</f>
        <v>7074081210566452</v>
      </c>
      <c r="Z11" s="49">
        <f>Calculations!Z64</f>
        <v>6960934935686462</v>
      </c>
      <c r="AA11" s="49">
        <f>Calculations!AA64</f>
        <v>6850158095702536</v>
      </c>
      <c r="AB11" s="49">
        <f>Calculations!AB64</f>
        <v>6733328997125175</v>
      </c>
      <c r="AC11" s="49">
        <f>Calculations!AC64</f>
        <v>6617633451082807</v>
      </c>
      <c r="AD11" s="49">
        <f>Calculations!AD64</f>
        <v>6504979101427340</v>
      </c>
      <c r="AE11" s="49">
        <f>Calculations!AE64</f>
        <v>6396802357082696</v>
      </c>
      <c r="AF11" s="49">
        <f>Calculations!AF64</f>
        <v>6287504199663204</v>
      </c>
      <c r="AG11" s="49">
        <f>Calculations!AG64</f>
        <v>6180510092130518</v>
      </c>
      <c r="AH11" s="49">
        <f>Calculations!AH64</f>
        <v>6071526348775754</v>
      </c>
      <c r="AI11" s="49">
        <f>Calculations!AI64</f>
        <v>5961940438021166</v>
      </c>
    </row>
    <row r="12" spans="1:35" x14ac:dyDescent="0.45">
      <c r="A12" s="48" t="s">
        <v>24</v>
      </c>
      <c r="B12" s="49">
        <f>Calculations!B65</f>
        <v>89807897624285.297</v>
      </c>
      <c r="C12" s="49">
        <f>Calculations!C65</f>
        <v>93853481551809.672</v>
      </c>
      <c r="D12" s="49">
        <f>Calculations!D65</f>
        <v>93334444299553.906</v>
      </c>
      <c r="E12" s="49">
        <f>Calculations!E65</f>
        <v>92864133070741.766</v>
      </c>
      <c r="F12" s="49">
        <f>Calculations!F65</f>
        <v>92295959860098.125</v>
      </c>
      <c r="G12" s="49">
        <f>Calculations!G65</f>
        <v>91879960122719.641</v>
      </c>
      <c r="H12" s="49">
        <f>Calculations!H65</f>
        <v>91529107446078.922</v>
      </c>
      <c r="I12" s="49">
        <f>Calculations!I65</f>
        <v>91562178643104.734</v>
      </c>
      <c r="J12" s="49">
        <f>Calculations!J65</f>
        <v>91993365086962.25</v>
      </c>
      <c r="K12" s="49">
        <f>Calculations!K65</f>
        <v>92861697208081.813</v>
      </c>
      <c r="L12" s="49">
        <f>Calculations!L65</f>
        <v>94070905704550.406</v>
      </c>
      <c r="M12" s="49">
        <f>Calculations!M65</f>
        <v>95676253659306.094</v>
      </c>
      <c r="N12" s="49">
        <f>Calculations!N65</f>
        <v>97538121692237.188</v>
      </c>
      <c r="O12" s="49">
        <f>Calculations!O65</f>
        <v>99604917617224.313</v>
      </c>
      <c r="P12" s="49">
        <f>Calculations!P65</f>
        <v>101020198065584.3</v>
      </c>
      <c r="Q12" s="49">
        <f>Calculations!Q65</f>
        <v>102441598860033.31</v>
      </c>
      <c r="R12" s="49">
        <f>Calculations!R65</f>
        <v>103850078273367.81</v>
      </c>
      <c r="S12" s="49">
        <f>Calculations!S65</f>
        <v>105242139152849.86</v>
      </c>
      <c r="T12" s="49">
        <f>Calculations!T65</f>
        <v>106640752311656.77</v>
      </c>
      <c r="U12" s="49">
        <f>Calculations!U65</f>
        <v>108048505216373.94</v>
      </c>
      <c r="V12" s="49">
        <f>Calculations!V65</f>
        <v>109499193594009.38</v>
      </c>
      <c r="W12" s="49">
        <f>Calculations!W65</f>
        <v>111007682298526.55</v>
      </c>
      <c r="X12" s="49">
        <f>Calculations!X65</f>
        <v>112589001899657.77</v>
      </c>
      <c r="Y12" s="49">
        <f>Calculations!Y65</f>
        <v>114281313948391.34</v>
      </c>
      <c r="Z12" s="49">
        <f>Calculations!Z65</f>
        <v>116130594642445.14</v>
      </c>
      <c r="AA12" s="49">
        <f>Calculations!AA65</f>
        <v>118084394484484.44</v>
      </c>
      <c r="AB12" s="49">
        <f>Calculations!AB65</f>
        <v>120176353683673.41</v>
      </c>
      <c r="AC12" s="49">
        <f>Calculations!AC65</f>
        <v>122380540718385.55</v>
      </c>
      <c r="AD12" s="49">
        <f>Calculations!AD65</f>
        <v>124782157608954.47</v>
      </c>
      <c r="AE12" s="49">
        <f>Calculations!AE65</f>
        <v>127325454444470.86</v>
      </c>
      <c r="AF12" s="49">
        <f>Calculations!AF65</f>
        <v>130008671328611.94</v>
      </c>
      <c r="AG12" s="49">
        <f>Calculations!AG65</f>
        <v>132835632367489.77</v>
      </c>
      <c r="AH12" s="49">
        <f>Calculations!AH65</f>
        <v>135843301328124.16</v>
      </c>
      <c r="AI12" s="49">
        <f>Calculations!AI65</f>
        <v>139022974729914.64</v>
      </c>
    </row>
    <row r="13" spans="1:35" x14ac:dyDescent="0.45">
      <c r="A13" s="48" t="s">
        <v>25</v>
      </c>
      <c r="B13" s="49">
        <f>Calculations!B66</f>
        <v>470056326182592.56</v>
      </c>
      <c r="C13" s="49">
        <f>Calculations!C66</f>
        <v>492941446377927.19</v>
      </c>
      <c r="D13" s="49">
        <f>Calculations!D66</f>
        <v>508645655712105.94</v>
      </c>
      <c r="E13" s="49">
        <f>Calculations!E66</f>
        <v>521451176148105.25</v>
      </c>
      <c r="F13" s="49">
        <f>Calculations!F66</f>
        <v>527151294493977.94</v>
      </c>
      <c r="G13" s="49">
        <f>Calculations!G66</f>
        <v>531733403728643.44</v>
      </c>
      <c r="H13" s="49">
        <f>Calculations!H66</f>
        <v>531551532820383.13</v>
      </c>
      <c r="I13" s="49">
        <f>Calculations!I66</f>
        <v>529680441340092.25</v>
      </c>
      <c r="J13" s="49">
        <f>Calculations!J66</f>
        <v>528128050388747</v>
      </c>
      <c r="K13" s="49">
        <f>Calculations!K66</f>
        <v>527530738525815.44</v>
      </c>
      <c r="L13" s="49">
        <f>Calculations!L66</f>
        <v>526930411079600</v>
      </c>
      <c r="M13" s="49">
        <f>Calculations!M66</f>
        <v>527357434165743.5</v>
      </c>
      <c r="N13" s="49">
        <f>Calculations!N66</f>
        <v>528256689611856.31</v>
      </c>
      <c r="O13" s="49">
        <f>Calculations!O66</f>
        <v>529104583989220.88</v>
      </c>
      <c r="P13" s="49">
        <f>Calculations!P66</f>
        <v>528560521972372.38</v>
      </c>
      <c r="Q13" s="49">
        <f>Calculations!Q66</f>
        <v>527849913227643.88</v>
      </c>
      <c r="R13" s="49">
        <f>Calculations!R66</f>
        <v>526346597849091.88</v>
      </c>
      <c r="S13" s="49">
        <f>Calculations!S66</f>
        <v>524553564270707.81</v>
      </c>
      <c r="T13" s="49">
        <f>Calculations!T66</f>
        <v>522299337683987.5</v>
      </c>
      <c r="U13" s="49">
        <f>Calculations!U66</f>
        <v>519743759103396.25</v>
      </c>
      <c r="V13" s="49">
        <f>Calculations!V66</f>
        <v>516656032130594.13</v>
      </c>
      <c r="W13" s="49">
        <f>Calculations!W66</f>
        <v>513127555218387.44</v>
      </c>
      <c r="X13" s="49">
        <f>Calculations!X66</f>
        <v>509173516872393.19</v>
      </c>
      <c r="Y13" s="49">
        <f>Calculations!Y66</f>
        <v>504927831720584.06</v>
      </c>
      <c r="Z13" s="49">
        <f>Calculations!Z66</f>
        <v>500686175512620.63</v>
      </c>
      <c r="AA13" s="49">
        <f>Calculations!AA66</f>
        <v>496317121933768.31</v>
      </c>
      <c r="AB13" s="49">
        <f>Calculations!AB66</f>
        <v>491759330102024</v>
      </c>
      <c r="AC13" s="49">
        <f>Calculations!AC66</f>
        <v>487143433711011.13</v>
      </c>
      <c r="AD13" s="49">
        <f>Calculations!AD66</f>
        <v>482516825884897.06</v>
      </c>
      <c r="AE13" s="49">
        <f>Calculations!AE66</f>
        <v>477917851357585.44</v>
      </c>
      <c r="AF13" s="49">
        <f>Calculations!AF66</f>
        <v>473237315565007.38</v>
      </c>
      <c r="AG13" s="49">
        <f>Calculations!AG66</f>
        <v>468436764249614.94</v>
      </c>
      <c r="AH13" s="49">
        <f>Calculations!AH66</f>
        <v>463505291099114.38</v>
      </c>
      <c r="AI13" s="49">
        <f>Calculations!AI66</f>
        <v>458529880880038.94</v>
      </c>
    </row>
    <row r="14" spans="1:35" x14ac:dyDescent="0.45">
      <c r="A14" s="48" t="s">
        <v>14</v>
      </c>
      <c r="B14" s="49">
        <f>Calculations!B67</f>
        <v>1242913561157512.5</v>
      </c>
      <c r="C14" s="49">
        <f>Calculations!C67</f>
        <v>1367647198408278</v>
      </c>
      <c r="D14" s="49">
        <f>Calculations!D67</f>
        <v>1402533203946748</v>
      </c>
      <c r="E14" s="49">
        <f>Calculations!E67</f>
        <v>1428810092644271.5</v>
      </c>
      <c r="F14" s="49">
        <f>Calculations!F67</f>
        <v>1458150586059775.8</v>
      </c>
      <c r="G14" s="49">
        <f>Calculations!G67</f>
        <v>1481976601650260.8</v>
      </c>
      <c r="H14" s="49">
        <f>Calculations!H67</f>
        <v>1500752833918459</v>
      </c>
      <c r="I14" s="49">
        <f>Calculations!I67</f>
        <v>1512854595626358.3</v>
      </c>
      <c r="J14" s="49">
        <f>Calculations!J67</f>
        <v>1529109806606669.5</v>
      </c>
      <c r="K14" s="49">
        <f>Calculations!K67</f>
        <v>1547891968483310.3</v>
      </c>
      <c r="L14" s="49">
        <f>Calculations!L67</f>
        <v>1568177381060470.5</v>
      </c>
      <c r="M14" s="49">
        <f>Calculations!M67</f>
        <v>1588434568398782.5</v>
      </c>
      <c r="N14" s="49">
        <f>Calculations!N67</f>
        <v>1606232979894090.8</v>
      </c>
      <c r="O14" s="49">
        <f>Calculations!O67</f>
        <v>1622181276409860</v>
      </c>
      <c r="P14" s="49">
        <f>Calculations!P67</f>
        <v>1641241532102275.8</v>
      </c>
      <c r="Q14" s="49">
        <f>Calculations!Q67</f>
        <v>1654261127061993</v>
      </c>
      <c r="R14" s="49">
        <f>Calculations!R67</f>
        <v>1665509896230793</v>
      </c>
      <c r="S14" s="49">
        <f>Calculations!S67</f>
        <v>1674942704187506.3</v>
      </c>
      <c r="T14" s="49">
        <f>Calculations!T67</f>
        <v>1682233907280925.3</v>
      </c>
      <c r="U14" s="49">
        <f>Calculations!U67</f>
        <v>1693062236180027.8</v>
      </c>
      <c r="V14" s="49">
        <f>Calculations!V67</f>
        <v>1700734097198070.5</v>
      </c>
      <c r="W14" s="49">
        <f>Calculations!W67</f>
        <v>1711371486687396.5</v>
      </c>
      <c r="X14" s="49">
        <f>Calculations!X67</f>
        <v>1718025728481602.5</v>
      </c>
      <c r="Y14" s="49">
        <f>Calculations!Y67</f>
        <v>1725075231723078.5</v>
      </c>
      <c r="Z14" s="49">
        <f>Calculations!Z67</f>
        <v>1733456352366695.3</v>
      </c>
      <c r="AA14" s="49">
        <f>Calculations!AA67</f>
        <v>1740422396614377.8</v>
      </c>
      <c r="AB14" s="49">
        <f>Calculations!AB67</f>
        <v>1744064378246690.3</v>
      </c>
      <c r="AC14" s="49">
        <f>Calculations!AC67</f>
        <v>1744875754848109.3</v>
      </c>
      <c r="AD14" s="49">
        <f>Calculations!AD67</f>
        <v>1750464504013563.5</v>
      </c>
      <c r="AE14" s="49">
        <f>Calculations!AE67</f>
        <v>1753238480384359.8</v>
      </c>
      <c r="AF14" s="49">
        <f>Calculations!AF67</f>
        <v>1746988171709586.8</v>
      </c>
      <c r="AG14" s="49">
        <f>Calculations!AG67</f>
        <v>1744671226844431.3</v>
      </c>
      <c r="AH14" s="49">
        <f>Calculations!AH67</f>
        <v>1731673300298605</v>
      </c>
      <c r="AI14" s="49">
        <f>Calculations!AI67</f>
        <v>1714973338899296.8</v>
      </c>
    </row>
    <row r="15" spans="1:35" x14ac:dyDescent="0.45">
      <c r="A15" s="48" t="s">
        <v>367</v>
      </c>
      <c r="B15" s="49">
        <f>Calculations!B68</f>
        <v>0</v>
      </c>
      <c r="C15" s="49">
        <f>Calculations!C68</f>
        <v>0</v>
      </c>
      <c r="D15" s="49">
        <f>Calculations!D68</f>
        <v>0</v>
      </c>
      <c r="E15" s="49">
        <f>Calculations!E68</f>
        <v>0</v>
      </c>
      <c r="F15" s="49">
        <f>Calculations!F68</f>
        <v>0</v>
      </c>
      <c r="G15" s="49">
        <f>Calculations!G68</f>
        <v>0</v>
      </c>
      <c r="H15" s="49">
        <f>Calculations!H68</f>
        <v>0</v>
      </c>
      <c r="I15" s="49">
        <f>Calculations!I68</f>
        <v>0</v>
      </c>
      <c r="J15" s="49">
        <f>Calculations!J68</f>
        <v>0</v>
      </c>
      <c r="K15" s="49">
        <f>Calculations!K68</f>
        <v>0</v>
      </c>
      <c r="L15" s="49">
        <f>Calculations!L68</f>
        <v>0</v>
      </c>
      <c r="M15" s="49">
        <f>Calculations!M68</f>
        <v>0</v>
      </c>
      <c r="N15" s="49">
        <f>Calculations!N68</f>
        <v>0</v>
      </c>
      <c r="O15" s="49">
        <f>Calculations!O68</f>
        <v>0</v>
      </c>
      <c r="P15" s="49">
        <f>Calculations!P68</f>
        <v>0</v>
      </c>
      <c r="Q15" s="49">
        <f>Calculations!Q68</f>
        <v>0</v>
      </c>
      <c r="R15" s="49">
        <f>Calculations!R68</f>
        <v>0</v>
      </c>
      <c r="S15" s="49">
        <f>Calculations!S68</f>
        <v>0</v>
      </c>
      <c r="T15" s="49">
        <f>Calculations!T68</f>
        <v>0</v>
      </c>
      <c r="U15" s="49">
        <f>Calculations!U68</f>
        <v>0</v>
      </c>
      <c r="V15" s="49">
        <f>Calculations!V68</f>
        <v>0</v>
      </c>
      <c r="W15" s="49">
        <f>Calculations!W68</f>
        <v>0</v>
      </c>
      <c r="X15" s="49">
        <f>Calculations!X68</f>
        <v>0</v>
      </c>
      <c r="Y15" s="49">
        <f>Calculations!Y68</f>
        <v>0</v>
      </c>
      <c r="Z15" s="49">
        <f>Calculations!Z68</f>
        <v>0</v>
      </c>
      <c r="AA15" s="49">
        <f>Calculations!AA68</f>
        <v>0</v>
      </c>
      <c r="AB15" s="49">
        <f>Calculations!AB68</f>
        <v>0</v>
      </c>
      <c r="AC15" s="49">
        <f>Calculations!AC68</f>
        <v>0</v>
      </c>
      <c r="AD15" s="49">
        <f>Calculations!AD68</f>
        <v>0</v>
      </c>
      <c r="AE15" s="49">
        <f>Calculations!AE68</f>
        <v>0</v>
      </c>
      <c r="AF15" s="49">
        <f>Calculations!AF68</f>
        <v>0</v>
      </c>
      <c r="AG15" s="49">
        <f>Calculations!AG68</f>
        <v>0</v>
      </c>
      <c r="AH15" s="49">
        <f>Calculations!AH68</f>
        <v>0</v>
      </c>
      <c r="AI15" s="49">
        <f>Calculations!AI68</f>
        <v>0</v>
      </c>
    </row>
    <row r="16" spans="1:35" x14ac:dyDescent="0.45">
      <c r="A16" s="48" t="s">
        <v>27</v>
      </c>
      <c r="B16" s="49">
        <f>Calculations!B69</f>
        <v>0</v>
      </c>
      <c r="C16" s="49">
        <f>Calculations!C69</f>
        <v>0</v>
      </c>
      <c r="D16" s="49">
        <f>Calculations!D69</f>
        <v>0</v>
      </c>
      <c r="E16" s="49">
        <f>Calculations!E69</f>
        <v>0</v>
      </c>
      <c r="F16" s="49">
        <f>Calculations!F69</f>
        <v>0</v>
      </c>
      <c r="G16" s="49">
        <f>Calculations!G69</f>
        <v>0</v>
      </c>
      <c r="H16" s="49">
        <f>Calculations!H69</f>
        <v>0</v>
      </c>
      <c r="I16" s="49">
        <f>Calculations!I69</f>
        <v>0</v>
      </c>
      <c r="J16" s="49">
        <f>Calculations!J69</f>
        <v>0</v>
      </c>
      <c r="K16" s="49">
        <f>Calculations!K69</f>
        <v>0</v>
      </c>
      <c r="L16" s="49">
        <f>Calculations!L69</f>
        <v>0</v>
      </c>
      <c r="M16" s="49">
        <f>Calculations!M69</f>
        <v>0</v>
      </c>
      <c r="N16" s="49">
        <f>Calculations!N69</f>
        <v>0</v>
      </c>
      <c r="O16" s="49">
        <f>Calculations!O69</f>
        <v>0</v>
      </c>
      <c r="P16" s="49">
        <f>Calculations!P69</f>
        <v>0</v>
      </c>
      <c r="Q16" s="49">
        <f>Calculations!Q69</f>
        <v>0</v>
      </c>
      <c r="R16" s="49">
        <f>Calculations!R69</f>
        <v>0</v>
      </c>
      <c r="S16" s="49">
        <f>Calculations!S69</f>
        <v>0</v>
      </c>
      <c r="T16" s="49">
        <f>Calculations!T69</f>
        <v>0</v>
      </c>
      <c r="U16" s="49">
        <f>Calculations!U69</f>
        <v>0</v>
      </c>
      <c r="V16" s="49">
        <f>Calculations!V69</f>
        <v>0</v>
      </c>
      <c r="W16" s="49">
        <f>Calculations!W69</f>
        <v>0</v>
      </c>
      <c r="X16" s="49">
        <f>Calculations!X69</f>
        <v>0</v>
      </c>
      <c r="Y16" s="49">
        <f>Calculations!Y69</f>
        <v>0</v>
      </c>
      <c r="Z16" s="49">
        <f>Calculations!Z69</f>
        <v>0</v>
      </c>
      <c r="AA16" s="49">
        <f>Calculations!AA69</f>
        <v>0</v>
      </c>
      <c r="AB16" s="49">
        <f>Calculations!AB69</f>
        <v>0</v>
      </c>
      <c r="AC16" s="49">
        <f>Calculations!AC69</f>
        <v>0</v>
      </c>
      <c r="AD16" s="49">
        <f>Calculations!AD69</f>
        <v>0</v>
      </c>
      <c r="AE16" s="49">
        <f>Calculations!AE69</f>
        <v>0</v>
      </c>
      <c r="AF16" s="49">
        <f>Calculations!AF69</f>
        <v>0</v>
      </c>
      <c r="AG16" s="49">
        <f>Calculations!AG69</f>
        <v>0</v>
      </c>
      <c r="AH16" s="49">
        <f>Calculations!AH69</f>
        <v>0</v>
      </c>
      <c r="AI16" s="49">
        <f>Calculations!AI69</f>
        <v>0</v>
      </c>
    </row>
    <row r="17" spans="1:35" x14ac:dyDescent="0.45">
      <c r="A17" s="48" t="s">
        <v>28</v>
      </c>
      <c r="B17" s="49">
        <f>Calculations!B70</f>
        <v>3160571929646474.5</v>
      </c>
      <c r="C17" s="49">
        <f>Calculations!C70</f>
        <v>3082731931132596</v>
      </c>
      <c r="D17" s="49">
        <f>Calculations!D70</f>
        <v>3053494659201991</v>
      </c>
      <c r="E17" s="49">
        <f>Calculations!E70</f>
        <v>3008659538502640</v>
      </c>
      <c r="F17" s="49">
        <f>Calculations!F70</f>
        <v>3007289213108207.5</v>
      </c>
      <c r="G17" s="49">
        <f>Calculations!G70</f>
        <v>2869784989541282</v>
      </c>
      <c r="H17" s="49">
        <f>Calculations!H70</f>
        <v>2734972468593144.5</v>
      </c>
      <c r="I17" s="49">
        <f>Calculations!I70</f>
        <v>2568990120347209.5</v>
      </c>
      <c r="J17" s="49">
        <f>Calculations!J70</f>
        <v>2454305725134915</v>
      </c>
      <c r="K17" s="49">
        <f>Calculations!K70</f>
        <v>2234265534388346.8</v>
      </c>
      <c r="L17" s="49">
        <f>Calculations!L70</f>
        <v>2079007557521418</v>
      </c>
      <c r="M17" s="49">
        <f>Calculations!M70</f>
        <v>1997299682554845.8</v>
      </c>
      <c r="N17" s="49">
        <f>Calculations!N70</f>
        <v>1934292005956545.3</v>
      </c>
      <c r="O17" s="49">
        <f>Calculations!O70</f>
        <v>1859406383668380</v>
      </c>
      <c r="P17" s="49">
        <f>Calculations!P70</f>
        <v>1817219542797526.3</v>
      </c>
      <c r="Q17" s="49">
        <f>Calculations!Q70</f>
        <v>1726030100630770</v>
      </c>
      <c r="R17" s="49">
        <f>Calculations!R70</f>
        <v>1607914099995340.8</v>
      </c>
      <c r="S17" s="49">
        <f>Calculations!S70</f>
        <v>1501001353666602</v>
      </c>
      <c r="T17" s="49">
        <f>Calculations!T70</f>
        <v>1426856782566744.3</v>
      </c>
      <c r="U17" s="49">
        <f>Calculations!U70</f>
        <v>1379650179145054.8</v>
      </c>
      <c r="V17" s="49">
        <f>Calculations!V70</f>
        <v>1289906192946716.8</v>
      </c>
      <c r="W17" s="49">
        <f>Calculations!W70</f>
        <v>1247306870757712.5</v>
      </c>
      <c r="X17" s="49">
        <f>Calculations!X70</f>
        <v>1180555178648676.3</v>
      </c>
      <c r="Y17" s="49">
        <f>Calculations!Y70</f>
        <v>1121389140856667.4</v>
      </c>
      <c r="Z17" s="49">
        <f>Calculations!Z70</f>
        <v>1055508167429666</v>
      </c>
      <c r="AA17" s="49">
        <f>Calculations!AA70</f>
        <v>963879302279907.25</v>
      </c>
      <c r="AB17" s="49">
        <f>Calculations!AB70</f>
        <v>895467939666863</v>
      </c>
      <c r="AC17" s="49">
        <f>Calculations!AC70</f>
        <v>804635598253536.38</v>
      </c>
      <c r="AD17" s="49">
        <f>Calculations!AD70</f>
        <v>766647391212765.88</v>
      </c>
      <c r="AE17" s="49">
        <f>Calculations!AE70</f>
        <v>735474832706474.38</v>
      </c>
      <c r="AF17" s="49">
        <f>Calculations!AF70</f>
        <v>613105657342446.13</v>
      </c>
      <c r="AG17" s="49">
        <f>Calculations!AG70</f>
        <v>563619868374328.63</v>
      </c>
      <c r="AH17" s="49">
        <f>Calculations!AH70</f>
        <v>528010039070109.13</v>
      </c>
      <c r="AI17" s="49">
        <f>Calculations!AI70</f>
        <v>447800613207901</v>
      </c>
    </row>
    <row r="18" spans="1:35" x14ac:dyDescent="0.45">
      <c r="A18" s="48" t="s">
        <v>15</v>
      </c>
      <c r="B18" s="49">
        <f>Calculations!B71</f>
        <v>875407792588829.88</v>
      </c>
      <c r="C18" s="49">
        <f>Calculations!C71</f>
        <v>848761383367757.5</v>
      </c>
      <c r="D18" s="49">
        <f>Calculations!D71</f>
        <v>838191156650725.5</v>
      </c>
      <c r="E18" s="49">
        <f>Calculations!E71</f>
        <v>844513091026156.38</v>
      </c>
      <c r="F18" s="49">
        <f>Calculations!F71</f>
        <v>671144611005985.88</v>
      </c>
      <c r="G18" s="49">
        <f>Calculations!G71</f>
        <v>469163933915121.69</v>
      </c>
      <c r="H18" s="49">
        <f>Calculations!H71</f>
        <v>268582634766060.47</v>
      </c>
      <c r="I18" s="49">
        <f>Calculations!I71</f>
        <v>267617419316095.91</v>
      </c>
      <c r="J18" s="49">
        <f>Calculations!J71</f>
        <v>267659638022564.09</v>
      </c>
      <c r="K18" s="49">
        <f>Calculations!K71</f>
        <v>268146724364543.53</v>
      </c>
      <c r="L18" s="49">
        <f>Calculations!L71</f>
        <v>268749155067668.06</v>
      </c>
      <c r="M18" s="49">
        <f>Calculations!M71</f>
        <v>269373036558984.16</v>
      </c>
      <c r="N18" s="49">
        <f>Calculations!N71</f>
        <v>172576548296939.63</v>
      </c>
      <c r="O18" s="49">
        <f>Calculations!O71</f>
        <v>172263528044334.59</v>
      </c>
      <c r="P18" s="49">
        <f>Calculations!P71</f>
        <v>77897377775415.328</v>
      </c>
      <c r="Q18" s="49">
        <f>Calculations!Q71</f>
        <v>76989476326248.875</v>
      </c>
      <c r="R18" s="49">
        <f>Calculations!R71</f>
        <v>76208857974871.922</v>
      </c>
      <c r="S18" s="49">
        <f>Calculations!S71</f>
        <v>75096862390010.734</v>
      </c>
      <c r="T18" s="49">
        <f>Calculations!T71</f>
        <v>74290810741862.781</v>
      </c>
      <c r="U18" s="49">
        <f>Calculations!U71</f>
        <v>73800468299994.578</v>
      </c>
      <c r="V18" s="49">
        <f>Calculations!V71</f>
        <v>73014864816727.828</v>
      </c>
      <c r="W18" s="49">
        <f>Calculations!W71</f>
        <v>72410450404434.531</v>
      </c>
      <c r="X18" s="49">
        <f>Calculations!X71</f>
        <v>71966259320662.188</v>
      </c>
      <c r="Y18" s="49">
        <f>Calculations!Y71</f>
        <v>71601793973722.297</v>
      </c>
      <c r="Z18" s="49">
        <f>Calculations!Z71</f>
        <v>41802826083015.375</v>
      </c>
      <c r="AA18" s="49">
        <f>Calculations!AA71</f>
        <v>25165459442809.473</v>
      </c>
      <c r="AB18" s="49">
        <f>Calculations!AB71</f>
        <v>12046465168227.49</v>
      </c>
      <c r="AC18" s="49">
        <f>Calculations!AC71</f>
        <v>11400362487786.84</v>
      </c>
      <c r="AD18" s="49">
        <f>Calculations!AD71</f>
        <v>10679762159261.898</v>
      </c>
      <c r="AE18" s="49">
        <f>Calculations!AE71</f>
        <v>9715234433144.6172</v>
      </c>
      <c r="AF18" s="49">
        <f>Calculations!AF71</f>
        <v>8782637113271.8516</v>
      </c>
      <c r="AG18" s="49">
        <f>Calculations!AG71</f>
        <v>7976544962377.3691</v>
      </c>
      <c r="AH18" s="49">
        <f>Calculations!AH71</f>
        <v>3618529493375.5146</v>
      </c>
      <c r="AI18" s="49">
        <f>Calculations!AI71</f>
        <v>3287294387691.4399</v>
      </c>
    </row>
    <row r="19" spans="1:35" x14ac:dyDescent="0.45">
      <c r="A19" s="48" t="s">
        <v>29</v>
      </c>
      <c r="B19" s="49">
        <f>Calculations!B72</f>
        <v>2796362077584358.5</v>
      </c>
      <c r="C19" s="49">
        <f>Calculations!C72</f>
        <v>2741352888397003</v>
      </c>
      <c r="D19" s="49">
        <f>Calculations!D72</f>
        <v>2674962464839921</v>
      </c>
      <c r="E19" s="49">
        <f>Calculations!E72</f>
        <v>2613677695728312.5</v>
      </c>
      <c r="F19" s="49">
        <f>Calculations!F72</f>
        <v>2581564396247477</v>
      </c>
      <c r="G19" s="49">
        <f>Calculations!G72</f>
        <v>2526299631027629.5</v>
      </c>
      <c r="H19" s="49">
        <f>Calculations!H72</f>
        <v>2411139465055663</v>
      </c>
      <c r="I19" s="49">
        <f>Calculations!I72</f>
        <v>2366376600891300</v>
      </c>
      <c r="J19" s="49">
        <f>Calculations!J72</f>
        <v>2289822081786408.5</v>
      </c>
      <c r="K19" s="49">
        <f>Calculations!K72</f>
        <v>2215366156456374.3</v>
      </c>
      <c r="L19" s="49">
        <f>Calculations!L72</f>
        <v>2106286564637424.3</v>
      </c>
      <c r="M19" s="49">
        <f>Calculations!M72</f>
        <v>2043239509515845.3</v>
      </c>
      <c r="N19" s="49">
        <f>Calculations!N72</f>
        <v>2004441402979895.3</v>
      </c>
      <c r="O19" s="49">
        <f>Calculations!O72</f>
        <v>1884898839722470.5</v>
      </c>
      <c r="P19" s="49">
        <f>Calculations!P72</f>
        <v>1819469294931986.8</v>
      </c>
      <c r="Q19" s="49">
        <f>Calculations!Q72</f>
        <v>1725142554153550</v>
      </c>
      <c r="R19" s="49">
        <f>Calculations!R72</f>
        <v>1630592295287376.5</v>
      </c>
      <c r="S19" s="49">
        <f>Calculations!S72</f>
        <v>1537039619536483</v>
      </c>
      <c r="T19" s="49">
        <f>Calculations!T72</f>
        <v>1460128449199163.5</v>
      </c>
      <c r="U19" s="49">
        <f>Calculations!U72</f>
        <v>1443507830858331.5</v>
      </c>
      <c r="V19" s="49">
        <f>Calculations!V72</f>
        <v>1375094291625551.8</v>
      </c>
      <c r="W19" s="49">
        <f>Calculations!W72</f>
        <v>1336761015732757.8</v>
      </c>
      <c r="X19" s="49">
        <f>Calculations!X72</f>
        <v>1299412652183037.5</v>
      </c>
      <c r="Y19" s="49">
        <f>Calculations!Y72</f>
        <v>1267801212158321</v>
      </c>
      <c r="Z19" s="49">
        <f>Calculations!Z72</f>
        <v>1227888732994936.3</v>
      </c>
      <c r="AA19" s="49">
        <f>Calculations!AA72</f>
        <v>1195302178601211.5</v>
      </c>
      <c r="AB19" s="49">
        <f>Calculations!AB72</f>
        <v>1146429060525887.8</v>
      </c>
      <c r="AC19" s="49">
        <f>Calculations!AC72</f>
        <v>1116977871138200</v>
      </c>
      <c r="AD19" s="49">
        <f>Calculations!AD72</f>
        <v>1075044028988212.1</v>
      </c>
      <c r="AE19" s="49">
        <f>Calculations!AE72</f>
        <v>1048557334138689.1</v>
      </c>
      <c r="AF19" s="49">
        <f>Calculations!AF72</f>
        <v>1005581539735015.9</v>
      </c>
      <c r="AG19" s="49">
        <f>Calculations!AG72</f>
        <v>983392080093669.5</v>
      </c>
      <c r="AH19" s="49">
        <f>Calculations!AH72</f>
        <v>967817006413438.25</v>
      </c>
      <c r="AI19" s="49">
        <f>Calculations!AI72</f>
        <v>941204478660948.5</v>
      </c>
    </row>
    <row r="20" spans="1:35" x14ac:dyDescent="0.45">
      <c r="A20" s="48" t="s">
        <v>16</v>
      </c>
      <c r="B20" s="49">
        <f>Calculations!B73</f>
        <v>629613892336042.38</v>
      </c>
      <c r="C20" s="49">
        <f>Calculations!C73</f>
        <v>609154889197585.25</v>
      </c>
      <c r="D20" s="49">
        <f>Calculations!D73</f>
        <v>606149822099050.75</v>
      </c>
      <c r="E20" s="49">
        <f>Calculations!E73</f>
        <v>596915873291632.5</v>
      </c>
      <c r="F20" s="49">
        <f>Calculations!F73</f>
        <v>585412465735964.75</v>
      </c>
      <c r="G20" s="49">
        <f>Calculations!G73</f>
        <v>574274746256359.63</v>
      </c>
      <c r="H20" s="49">
        <f>Calculations!H73</f>
        <v>546283187789738.44</v>
      </c>
      <c r="I20" s="49">
        <f>Calculations!I73</f>
        <v>540895145018702.88</v>
      </c>
      <c r="J20" s="49">
        <f>Calculations!J73</f>
        <v>535903884852158.94</v>
      </c>
      <c r="K20" s="49">
        <f>Calculations!K73</f>
        <v>530239520379656.94</v>
      </c>
      <c r="L20" s="49">
        <f>Calculations!L73</f>
        <v>514406017283723.75</v>
      </c>
      <c r="M20" s="49">
        <f>Calculations!M73</f>
        <v>517761018671806.19</v>
      </c>
      <c r="N20" s="49">
        <f>Calculations!N73</f>
        <v>515579796181978.88</v>
      </c>
      <c r="O20" s="49">
        <f>Calculations!O73</f>
        <v>512583660974707.81</v>
      </c>
      <c r="P20" s="49">
        <f>Calculations!P73</f>
        <v>515342589276004.88</v>
      </c>
      <c r="Q20" s="49">
        <f>Calculations!Q73</f>
        <v>512415590271097.25</v>
      </c>
      <c r="R20" s="49">
        <f>Calculations!R73</f>
        <v>508307064232816.31</v>
      </c>
      <c r="S20" s="49">
        <f>Calculations!S73</f>
        <v>504028073984930.06</v>
      </c>
      <c r="T20" s="49">
        <f>Calculations!T73</f>
        <v>498859937371424.56</v>
      </c>
      <c r="U20" s="49">
        <f>Calculations!U73</f>
        <v>494740411734457.56</v>
      </c>
      <c r="V20" s="49">
        <f>Calculations!V73</f>
        <v>489690567610461.81</v>
      </c>
      <c r="W20" s="49">
        <f>Calculations!W73</f>
        <v>484734092336177.69</v>
      </c>
      <c r="X20" s="49">
        <f>Calculations!X73</f>
        <v>479221327802726.88</v>
      </c>
      <c r="Y20" s="49">
        <f>Calculations!Y73</f>
        <v>473679177805915.56</v>
      </c>
      <c r="Z20" s="49">
        <f>Calculations!Z73</f>
        <v>468804349816911.75</v>
      </c>
      <c r="AA20" s="49">
        <f>Calculations!AA73</f>
        <v>463050819823639.44</v>
      </c>
      <c r="AB20" s="49">
        <f>Calculations!AB73</f>
        <v>456630185100615.31</v>
      </c>
      <c r="AC20" s="49">
        <f>Calculations!AC73</f>
        <v>450263787281746.44</v>
      </c>
      <c r="AD20" s="49">
        <f>Calculations!AD73</f>
        <v>444290983267131.81</v>
      </c>
      <c r="AE20" s="49">
        <f>Calculations!AE73</f>
        <v>438946389326530.69</v>
      </c>
      <c r="AF20" s="49">
        <f>Calculations!AF73</f>
        <v>433047338235062.44</v>
      </c>
      <c r="AG20" s="49">
        <f>Calculations!AG73</f>
        <v>427892964926105.69</v>
      </c>
      <c r="AH20" s="49">
        <f>Calculations!AH73</f>
        <v>422484839842156.69</v>
      </c>
      <c r="AI20" s="49">
        <f>Calculations!AI73</f>
        <v>416932496366996.88</v>
      </c>
    </row>
    <row r="21" spans="1:35" x14ac:dyDescent="0.45">
      <c r="A21" s="48" t="s">
        <v>30</v>
      </c>
      <c r="B21" s="49">
        <f>Calculations!B74</f>
        <v>878812251216380.5</v>
      </c>
      <c r="C21" s="49">
        <f>Calculations!C74</f>
        <v>882060104864593.13</v>
      </c>
      <c r="D21" s="49">
        <f>Calculations!D74</f>
        <v>865474270988374.88</v>
      </c>
      <c r="E21" s="49">
        <f>Calculations!E74</f>
        <v>855600565810818.25</v>
      </c>
      <c r="F21" s="49">
        <f>Calculations!F74</f>
        <v>860802527217777.5</v>
      </c>
      <c r="G21" s="49">
        <f>Calculations!G74</f>
        <v>853806003712534.88</v>
      </c>
      <c r="H21" s="49">
        <f>Calculations!H74</f>
        <v>841866917968650.5</v>
      </c>
      <c r="I21" s="49">
        <f>Calculations!I74</f>
        <v>840475703983113.13</v>
      </c>
      <c r="J21" s="49">
        <f>Calculations!J74</f>
        <v>842031277854673.38</v>
      </c>
      <c r="K21" s="49">
        <f>Calculations!K74</f>
        <v>849997670738922.63</v>
      </c>
      <c r="L21" s="49">
        <f>Calculations!L74</f>
        <v>851023796998959.75</v>
      </c>
      <c r="M21" s="49">
        <f>Calculations!M74</f>
        <v>860478475126299</v>
      </c>
      <c r="N21" s="49">
        <f>Calculations!N74</f>
        <v>859621865153468.88</v>
      </c>
      <c r="O21" s="49">
        <f>Calculations!O74</f>
        <v>844936060612676.88</v>
      </c>
      <c r="P21" s="49">
        <f>Calculations!P74</f>
        <v>845321242507548.5</v>
      </c>
      <c r="Q21" s="49">
        <f>Calculations!Q74</f>
        <v>846996196524933.75</v>
      </c>
      <c r="R21" s="49">
        <f>Calculations!R74</f>
        <v>848658296865945</v>
      </c>
      <c r="S21" s="49">
        <f>Calculations!S74</f>
        <v>845238801501571.63</v>
      </c>
      <c r="T21" s="49">
        <f>Calculations!T74</f>
        <v>843834727405446.13</v>
      </c>
      <c r="U21" s="49">
        <f>Calculations!U74</f>
        <v>846157527125737.13</v>
      </c>
      <c r="V21" s="49">
        <f>Calculations!V74</f>
        <v>848671355002444.25</v>
      </c>
      <c r="W21" s="49">
        <f>Calculations!W74</f>
        <v>846611354327281.25</v>
      </c>
      <c r="X21" s="49">
        <f>Calculations!X74</f>
        <v>851590725166021.38</v>
      </c>
      <c r="Y21" s="49">
        <f>Calculations!Y74</f>
        <v>857581583022605.13</v>
      </c>
      <c r="Z21" s="49">
        <f>Calculations!Z74</f>
        <v>865277952367501.38</v>
      </c>
      <c r="AA21" s="49">
        <f>Calculations!AA74</f>
        <v>876039295264208.75</v>
      </c>
      <c r="AB21" s="49">
        <f>Calculations!AB74</f>
        <v>879001904518554.88</v>
      </c>
      <c r="AC21" s="49">
        <f>Calculations!AC74</f>
        <v>881535706621633.88</v>
      </c>
      <c r="AD21" s="49">
        <f>Calculations!AD74</f>
        <v>880983131414729</v>
      </c>
      <c r="AE21" s="49">
        <f>Calculations!AE74</f>
        <v>879124615227967.38</v>
      </c>
      <c r="AF21" s="49">
        <f>Calculations!AF74</f>
        <v>856899439154494.75</v>
      </c>
      <c r="AG21" s="49">
        <f>Calculations!AG74</f>
        <v>852674078439298.63</v>
      </c>
      <c r="AH21" s="49">
        <f>Calculations!AH74</f>
        <v>843342728391521.25</v>
      </c>
      <c r="AI21" s="49">
        <f>Calculations!AI74</f>
        <v>816935717463417</v>
      </c>
    </row>
    <row r="22" spans="1:35" x14ac:dyDescent="0.45">
      <c r="A22" s="48" t="s">
        <v>31</v>
      </c>
      <c r="B22" s="124">
        <f>Calculations!B75</f>
        <v>1290868995.2225955</v>
      </c>
      <c r="C22" s="124">
        <f>Calculations!C75</f>
        <v>2421651727.5342541</v>
      </c>
      <c r="D22" s="124">
        <f>Calculations!D75</f>
        <v>4638542396.645031</v>
      </c>
      <c r="E22" s="124">
        <f>Calculations!E75</f>
        <v>11494793156.322023</v>
      </c>
      <c r="F22" s="124">
        <f>Calculations!F75</f>
        <v>15036799662.356997</v>
      </c>
      <c r="G22" s="124">
        <f>Calculations!G75</f>
        <v>16081368249.610603</v>
      </c>
      <c r="H22" s="124">
        <f>Calculations!H75</f>
        <v>16961465616.158457</v>
      </c>
      <c r="I22" s="124">
        <f>Calculations!I75</f>
        <v>17613156599.005215</v>
      </c>
      <c r="J22" s="124">
        <f>Calculations!J75</f>
        <v>18014378574.278076</v>
      </c>
      <c r="K22" s="124">
        <f>Calculations!K75</f>
        <v>18161473005.891762</v>
      </c>
      <c r="L22" s="124">
        <f>Calculations!L75</f>
        <v>18107221595.168129</v>
      </c>
      <c r="M22" s="124">
        <f>Calculations!M75</f>
        <v>17993806559.858681</v>
      </c>
      <c r="N22" s="124">
        <f>Calculations!N75</f>
        <v>22560571087.856926</v>
      </c>
      <c r="O22" s="124">
        <f>Calculations!O75</f>
        <v>224303458796.44876</v>
      </c>
      <c r="P22" s="124">
        <f>Calculations!P75</f>
        <v>870726431664.68713</v>
      </c>
      <c r="Q22" s="124">
        <f>Calculations!Q75</f>
        <v>2072399276620.5381</v>
      </c>
      <c r="R22" s="124">
        <f>Calculations!R75</f>
        <v>3945178926446.6782</v>
      </c>
      <c r="S22" s="124">
        <f>Calculations!S75</f>
        <v>6575104871738.7588</v>
      </c>
      <c r="T22" s="124">
        <f>Calculations!T75</f>
        <v>10044011632038.408</v>
      </c>
      <c r="U22" s="124">
        <f>Calculations!U75</f>
        <v>14388286754510.5</v>
      </c>
      <c r="V22" s="124">
        <f>Calculations!V75</f>
        <v>19672427348402.508</v>
      </c>
      <c r="W22" s="124">
        <f>Calculations!W75</f>
        <v>25796506546699.043</v>
      </c>
      <c r="X22" s="124">
        <f>Calculations!X75</f>
        <v>32797525882245.223</v>
      </c>
      <c r="Y22" s="124">
        <f>Calculations!Y75</f>
        <v>40719332377744.883</v>
      </c>
      <c r="Z22" s="124">
        <f>Calculations!Z75</f>
        <v>49614365543573.273</v>
      </c>
      <c r="AA22" s="124">
        <f>Calculations!AA75</f>
        <v>59473838713598.609</v>
      </c>
      <c r="AB22" s="124">
        <f>Calculations!AB75</f>
        <v>70191680128190.914</v>
      </c>
      <c r="AC22" s="124">
        <f>Calculations!AC75</f>
        <v>81849136804438.781</v>
      </c>
      <c r="AD22" s="124">
        <f>Calculations!AD75</f>
        <v>94387207004772.953</v>
      </c>
      <c r="AE22" s="124">
        <f>Calculations!AE75</f>
        <v>107725889101777.42</v>
      </c>
      <c r="AF22" s="124">
        <f>Calculations!AF75</f>
        <v>122100841702754.16</v>
      </c>
      <c r="AG22" s="124">
        <f>Calculations!AG75</f>
        <v>137063653039833.17</v>
      </c>
      <c r="AH22" s="124">
        <f>Calculations!AH75</f>
        <v>154594966652952.44</v>
      </c>
      <c r="AI22" s="124">
        <f>Calculations!AI75</f>
        <v>171091029237222.66</v>
      </c>
    </row>
    <row r="23" spans="1:35" x14ac:dyDescent="0.45">
      <c r="A23" s="5"/>
    </row>
    <row r="24" spans="1:35" x14ac:dyDescent="0.45">
      <c r="A24" s="48"/>
    </row>
    <row r="25" spans="1:35" x14ac:dyDescent="0.45">
      <c r="A25" s="50"/>
      <c r="B25" s="51"/>
      <c r="C25" s="51"/>
    </row>
    <row r="26" spans="1:35" x14ac:dyDescent="0.45">
      <c r="A26" s="50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</row>
    <row r="27" spans="1:35" x14ac:dyDescent="0.45">
      <c r="A27" s="50"/>
      <c r="B27" s="51"/>
      <c r="C27" s="5"/>
    </row>
    <row r="28" spans="1:35" x14ac:dyDescent="0.45">
      <c r="A28" s="50"/>
      <c r="B28" s="51"/>
      <c r="C28" s="5"/>
    </row>
    <row r="29" spans="1:35" x14ac:dyDescent="0.45">
      <c r="A29" s="50"/>
      <c r="B29" s="52"/>
      <c r="C29" s="5"/>
      <c r="AI29" s="83"/>
    </row>
    <row r="30" spans="1:35" x14ac:dyDescent="0.45">
      <c r="A30" s="50"/>
      <c r="B30" s="52"/>
      <c r="C30" s="5"/>
      <c r="AI30" s="82"/>
    </row>
    <row r="31" spans="1:35" x14ac:dyDescent="0.45">
      <c r="A31" s="50"/>
      <c r="B31" s="51"/>
      <c r="C31" s="52"/>
    </row>
    <row r="32" spans="1:35" x14ac:dyDescent="0.45">
      <c r="A32" s="50"/>
      <c r="B32" s="5"/>
      <c r="C32" s="5"/>
    </row>
    <row r="33" spans="1:3" x14ac:dyDescent="0.45">
      <c r="A33" s="50"/>
      <c r="B33" s="5"/>
      <c r="C33" s="5"/>
    </row>
    <row r="34" spans="1:3" x14ac:dyDescent="0.45">
      <c r="A34" s="50"/>
      <c r="B34" s="5"/>
      <c r="C34" s="5"/>
    </row>
    <row r="35" spans="1:3" x14ac:dyDescent="0.45">
      <c r="A35" s="50"/>
      <c r="B35" s="5"/>
      <c r="C35" s="5"/>
    </row>
    <row r="36" spans="1:3" x14ac:dyDescent="0.45">
      <c r="A36" s="50"/>
      <c r="B36" s="5"/>
      <c r="C36" s="5"/>
    </row>
    <row r="37" spans="1:3" x14ac:dyDescent="0.45">
      <c r="A37" s="50"/>
      <c r="B37" s="5"/>
      <c r="C37" s="5"/>
    </row>
    <row r="38" spans="1:3" x14ac:dyDescent="0.45">
      <c r="A38" s="50"/>
      <c r="B38" s="5"/>
      <c r="C38" s="5"/>
    </row>
    <row r="39" spans="1:3" x14ac:dyDescent="0.45">
      <c r="A39" s="50"/>
      <c r="B39" s="51"/>
      <c r="C39" s="5"/>
    </row>
    <row r="40" spans="1:3" x14ac:dyDescent="0.45">
      <c r="A40" s="50"/>
      <c r="B40" s="5"/>
      <c r="C40" s="5"/>
    </row>
    <row r="41" spans="1:3" x14ac:dyDescent="0.45">
      <c r="A41" s="50"/>
      <c r="B41" s="5"/>
      <c r="C41" s="5"/>
    </row>
    <row r="42" spans="1:3" x14ac:dyDescent="0.45">
      <c r="A42" s="50"/>
      <c r="B42" s="79"/>
      <c r="C42" s="5"/>
    </row>
    <row r="43" spans="1:3" x14ac:dyDescent="0.45">
      <c r="A43" s="48"/>
      <c r="B43" s="79"/>
    </row>
    <row r="44" spans="1:3" x14ac:dyDescent="0.45">
      <c r="A44" s="48"/>
      <c r="B44" s="7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23"/>
  <sheetViews>
    <sheetView zoomScale="85" zoomScaleNormal="85" workbookViewId="0">
      <selection activeCell="B17" sqref="B17:B21"/>
    </sheetView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Calculations!B82</f>
        <v>0</v>
      </c>
      <c r="C2" s="49">
        <f>Calculations!C82</f>
        <v>0</v>
      </c>
      <c r="D2" s="49">
        <f>Calculations!D82</f>
        <v>0</v>
      </c>
      <c r="E2" s="49">
        <f>Calculations!E82</f>
        <v>0</v>
      </c>
      <c r="F2" s="49">
        <f>Calculations!F82</f>
        <v>0</v>
      </c>
      <c r="G2" s="49">
        <f>Calculations!G82</f>
        <v>0</v>
      </c>
      <c r="H2" s="49">
        <f>Calculations!H82</f>
        <v>0</v>
      </c>
      <c r="I2" s="49">
        <f>Calculations!I82</f>
        <v>0</v>
      </c>
      <c r="J2" s="49">
        <f>Calculations!J82</f>
        <v>0</v>
      </c>
      <c r="K2" s="49">
        <f>Calculations!K82</f>
        <v>0</v>
      </c>
      <c r="L2" s="49">
        <f>Calculations!L82</f>
        <v>0</v>
      </c>
      <c r="M2" s="49">
        <f>Calculations!M82</f>
        <v>0</v>
      </c>
      <c r="N2" s="49">
        <f>Calculations!N82</f>
        <v>0</v>
      </c>
      <c r="O2" s="49">
        <f>Calculations!O82</f>
        <v>0</v>
      </c>
      <c r="P2" s="49">
        <f>Calculations!P82</f>
        <v>0</v>
      </c>
      <c r="Q2" s="49">
        <f>Calculations!Q82</f>
        <v>0</v>
      </c>
      <c r="R2" s="49">
        <f>Calculations!R82</f>
        <v>0</v>
      </c>
      <c r="S2" s="49">
        <f>Calculations!S82</f>
        <v>0</v>
      </c>
      <c r="T2" s="49">
        <f>Calculations!T82</f>
        <v>0</v>
      </c>
      <c r="U2" s="49">
        <f>Calculations!U82</f>
        <v>0</v>
      </c>
      <c r="V2" s="49">
        <f>Calculations!V82</f>
        <v>0</v>
      </c>
      <c r="W2" s="49">
        <f>Calculations!W82</f>
        <v>0</v>
      </c>
      <c r="X2" s="49">
        <f>Calculations!X82</f>
        <v>0</v>
      </c>
      <c r="Y2" s="49">
        <f>Calculations!Y82</f>
        <v>0</v>
      </c>
      <c r="Z2" s="49">
        <f>Calculations!Z82</f>
        <v>0</v>
      </c>
      <c r="AA2" s="49">
        <f>Calculations!AA82</f>
        <v>0</v>
      </c>
      <c r="AB2" s="49">
        <f>Calculations!AB82</f>
        <v>0</v>
      </c>
      <c r="AC2" s="49">
        <f>Calculations!AC82</f>
        <v>0</v>
      </c>
      <c r="AD2" s="49">
        <f>Calculations!AD82</f>
        <v>0</v>
      </c>
      <c r="AE2" s="49">
        <f>Calculations!AE82</f>
        <v>0</v>
      </c>
      <c r="AF2" s="49">
        <f>Calculations!AF82</f>
        <v>0</v>
      </c>
      <c r="AG2" s="49">
        <f>Calculations!AG82</f>
        <v>0</v>
      </c>
      <c r="AH2" s="49">
        <f>Calculations!AH82</f>
        <v>0</v>
      </c>
      <c r="AI2" s="49">
        <f>Calculations!AI82</f>
        <v>0</v>
      </c>
    </row>
    <row r="3" spans="1:35" x14ac:dyDescent="0.45">
      <c r="A3" s="48" t="s">
        <v>18</v>
      </c>
      <c r="B3" s="49">
        <f>Calculations!B83</f>
        <v>4304727594014679</v>
      </c>
      <c r="C3" s="49">
        <f>Calculations!C83</f>
        <v>4120223580775381.5</v>
      </c>
      <c r="D3" s="49">
        <f>Calculations!D83</f>
        <v>4080132279524212</v>
      </c>
      <c r="E3" s="49">
        <f>Calculations!E83</f>
        <v>4001214462793352</v>
      </c>
      <c r="F3" s="49">
        <f>Calculations!F83</f>
        <v>3957927895847698</v>
      </c>
      <c r="G3" s="49">
        <f>Calculations!G83</f>
        <v>3882878861926875</v>
      </c>
      <c r="H3" s="49">
        <f>Calculations!H83</f>
        <v>3783083722797527.5</v>
      </c>
      <c r="I3" s="49">
        <f>Calculations!I83</f>
        <v>3711981059184472.5</v>
      </c>
      <c r="J3" s="49">
        <f>Calculations!J83</f>
        <v>3667312547571366</v>
      </c>
      <c r="K3" s="49">
        <f>Calculations!K83</f>
        <v>3624296801024535.5</v>
      </c>
      <c r="L3" s="49">
        <f>Calculations!L83</f>
        <v>3595675738876747</v>
      </c>
      <c r="M3" s="49">
        <f>Calculations!M83</f>
        <v>3580885523053710</v>
      </c>
      <c r="N3" s="49">
        <f>Calculations!N83</f>
        <v>3571624807719762</v>
      </c>
      <c r="O3" s="49">
        <f>Calculations!O83</f>
        <v>3524893785274182</v>
      </c>
      <c r="P3" s="49">
        <f>Calculations!P83</f>
        <v>3489328277324432.5</v>
      </c>
      <c r="Q3" s="49">
        <f>Calculations!Q83</f>
        <v>3413259075602036</v>
      </c>
      <c r="R3" s="49">
        <f>Calculations!R83</f>
        <v>3301488559956298</v>
      </c>
      <c r="S3" s="49">
        <f>Calculations!S83</f>
        <v>3206057559298726</v>
      </c>
      <c r="T3" s="49">
        <f>Calculations!T83</f>
        <v>3110564332334889.5</v>
      </c>
      <c r="U3" s="49">
        <f>Calculations!U83</f>
        <v>3051911953258909</v>
      </c>
      <c r="V3" s="49">
        <f>Calculations!V83</f>
        <v>2978816975339628</v>
      </c>
      <c r="W3" s="49">
        <f>Calculations!W83</f>
        <v>2894843682703227</v>
      </c>
      <c r="X3" s="49">
        <f>Calculations!X83</f>
        <v>2821270814355674</v>
      </c>
      <c r="Y3" s="49">
        <f>Calculations!Y83</f>
        <v>2739169950129746.5</v>
      </c>
      <c r="Z3" s="49">
        <f>Calculations!Z83</f>
        <v>2659424456289318.5</v>
      </c>
      <c r="AA3" s="49">
        <f>Calculations!AA83</f>
        <v>2580216502389266.5</v>
      </c>
      <c r="AB3" s="49">
        <f>Calculations!AB83</f>
        <v>2482440801242215.5</v>
      </c>
      <c r="AC3" s="49">
        <f>Calculations!AC83</f>
        <v>2388870683765468.5</v>
      </c>
      <c r="AD3" s="49">
        <f>Calculations!AD83</f>
        <v>2322410119837480.5</v>
      </c>
      <c r="AE3" s="49">
        <f>Calculations!AE83</f>
        <v>2255803921721176</v>
      </c>
      <c r="AF3" s="49">
        <f>Calculations!AF83</f>
        <v>2139634490761526.5</v>
      </c>
      <c r="AG3" s="49">
        <f>Calculations!AG83</f>
        <v>2054359201605933.8</v>
      </c>
      <c r="AH3" s="49">
        <f>Calculations!AH83</f>
        <v>1921667373639713.5</v>
      </c>
      <c r="AI3" s="49">
        <f>Calculations!AI83</f>
        <v>1812471007712930.8</v>
      </c>
    </row>
    <row r="4" spans="1:35" x14ac:dyDescent="0.45">
      <c r="A4" s="48" t="s">
        <v>11</v>
      </c>
      <c r="B4" s="49">
        <f>Calculations!B84</f>
        <v>1.396792574668349E+16</v>
      </c>
      <c r="C4" s="49">
        <f>Calculations!C84</f>
        <v>1.308019706798449E+16</v>
      </c>
      <c r="D4" s="49">
        <f>Calculations!D84</f>
        <v>1.2873395806884894E+16</v>
      </c>
      <c r="E4" s="49">
        <f>Calculations!E84</f>
        <v>1.2782505281064434E+16</v>
      </c>
      <c r="F4" s="49">
        <f>Calculations!F84</f>
        <v>1.2745467832836636E+16</v>
      </c>
      <c r="G4" s="49">
        <f>Calculations!G84</f>
        <v>1.273539975401696E+16</v>
      </c>
      <c r="H4" s="49">
        <f>Calculations!H84</f>
        <v>1.2764713864494488E+16</v>
      </c>
      <c r="I4" s="49">
        <f>Calculations!I84</f>
        <v>1.2732879432216144E+16</v>
      </c>
      <c r="J4" s="49">
        <f>Calculations!J84</f>
        <v>1.2752598548549598E+16</v>
      </c>
      <c r="K4" s="49">
        <f>Calculations!K84</f>
        <v>1.2833596311917754E+16</v>
      </c>
      <c r="L4" s="49">
        <f>Calculations!L84</f>
        <v>1.2999203532707972E+16</v>
      </c>
      <c r="M4" s="49">
        <f>Calculations!M84</f>
        <v>1.302364506275149E+16</v>
      </c>
      <c r="N4" s="49">
        <f>Calculations!N84</f>
        <v>1.3176381690508476E+16</v>
      </c>
      <c r="O4" s="49">
        <f>Calculations!O84</f>
        <v>1.3378040881600728E+16</v>
      </c>
      <c r="P4" s="49">
        <f>Calculations!P84</f>
        <v>1.3492144242021554E+16</v>
      </c>
      <c r="Q4" s="49">
        <f>Calculations!Q84</f>
        <v>1.3505903700311888E+16</v>
      </c>
      <c r="R4" s="49">
        <f>Calculations!R84</f>
        <v>1.3532760343561166E+16</v>
      </c>
      <c r="S4" s="49">
        <f>Calculations!S84</f>
        <v>1.3543285923513362E+16</v>
      </c>
      <c r="T4" s="49">
        <f>Calculations!T84</f>
        <v>1.3519318195549934E+16</v>
      </c>
      <c r="U4" s="49">
        <f>Calculations!U84</f>
        <v>1.3532441195834668E+16</v>
      </c>
      <c r="V4" s="49">
        <f>Calculations!V84</f>
        <v>1.3511443016083068E+16</v>
      </c>
      <c r="W4" s="49">
        <f>Calculations!W84</f>
        <v>1.3498231120059086E+16</v>
      </c>
      <c r="X4" s="49">
        <f>Calculations!X84</f>
        <v>1.3478114640295444E+16</v>
      </c>
      <c r="Y4" s="49">
        <f>Calculations!Y84</f>
        <v>1.346684764009825E+16</v>
      </c>
      <c r="Z4" s="49">
        <f>Calculations!Z84</f>
        <v>1.3458420552810142E+16</v>
      </c>
      <c r="AA4" s="49">
        <f>Calculations!AA84</f>
        <v>1.3446405017887066E+16</v>
      </c>
      <c r="AB4" s="49">
        <f>Calculations!AB84</f>
        <v>1.3401748243105784E+16</v>
      </c>
      <c r="AC4" s="49">
        <f>Calculations!AC84</f>
        <v>1.3369237494101986E+16</v>
      </c>
      <c r="AD4" s="49">
        <f>Calculations!AD84</f>
        <v>1.3339666255358258E+16</v>
      </c>
      <c r="AE4" s="49">
        <f>Calculations!AE84</f>
        <v>1.3308178207035716E+16</v>
      </c>
      <c r="AF4" s="49">
        <f>Calculations!AF84</f>
        <v>1.3236757912303002E+16</v>
      </c>
      <c r="AG4" s="49">
        <f>Calculations!AG84</f>
        <v>1.3202633195837834E+16</v>
      </c>
      <c r="AH4" s="49">
        <f>Calculations!AH84</f>
        <v>1.3162233355720492E+16</v>
      </c>
      <c r="AI4" s="49">
        <f>Calculations!AI84</f>
        <v>1.3088701574394498E+16</v>
      </c>
    </row>
    <row r="5" spans="1:35" x14ac:dyDescent="0.45">
      <c r="A5" s="48" t="s">
        <v>19</v>
      </c>
      <c r="B5" s="49">
        <f>Calculations!B85</f>
        <v>8804296582606409</v>
      </c>
      <c r="C5" s="49">
        <f>Calculations!C85</f>
        <v>7896311820186260</v>
      </c>
      <c r="D5" s="49">
        <f>Calculations!D85</f>
        <v>7776793292331835</v>
      </c>
      <c r="E5" s="49">
        <f>Calculations!E85</f>
        <v>7655626000564824</v>
      </c>
      <c r="F5" s="49">
        <f>Calculations!F85</f>
        <v>7609900529774431</v>
      </c>
      <c r="G5" s="49">
        <f>Calculations!G85</f>
        <v>7263633417609907</v>
      </c>
      <c r="H5" s="49">
        <f>Calculations!H85</f>
        <v>6757820582409552</v>
      </c>
      <c r="I5" s="49">
        <f>Calculations!I85</f>
        <v>6486941161265150</v>
      </c>
      <c r="J5" s="49">
        <f>Calculations!J85</f>
        <v>6479812755225714</v>
      </c>
      <c r="K5" s="49">
        <f>Calculations!K85</f>
        <v>6466796314708507</v>
      </c>
      <c r="L5" s="49">
        <f>Calculations!L85</f>
        <v>6636453561488537</v>
      </c>
      <c r="M5" s="49">
        <f>Calculations!M85</f>
        <v>6614436912055242</v>
      </c>
      <c r="N5" s="49">
        <f>Calculations!N85</f>
        <v>6506631008954431</v>
      </c>
      <c r="O5" s="49">
        <f>Calculations!O85</f>
        <v>6367102348540393</v>
      </c>
      <c r="P5" s="49">
        <f>Calculations!P85</f>
        <v>6382425802149631</v>
      </c>
      <c r="Q5" s="49">
        <f>Calculations!Q85</f>
        <v>6342628961828857</v>
      </c>
      <c r="R5" s="49">
        <f>Calculations!R85</f>
        <v>5942930542100038</v>
      </c>
      <c r="S5" s="49">
        <f>Calculations!S85</f>
        <v>5689801721580109</v>
      </c>
      <c r="T5" s="49">
        <f>Calculations!T85</f>
        <v>5059760801525030</v>
      </c>
      <c r="U5" s="49">
        <f>Calculations!U85</f>
        <v>5007949328382392</v>
      </c>
      <c r="V5" s="49">
        <f>Calculations!V85</f>
        <v>4838928808544094</v>
      </c>
      <c r="W5" s="49">
        <f>Calculations!W85</f>
        <v>4693004537315277</v>
      </c>
      <c r="X5" s="49">
        <f>Calculations!X85</f>
        <v>4754517108887864</v>
      </c>
      <c r="Y5" s="49">
        <f>Calculations!Y85</f>
        <v>4814828387834464</v>
      </c>
      <c r="Z5" s="49">
        <f>Calculations!Z85</f>
        <v>4584095293376671</v>
      </c>
      <c r="AA5" s="49">
        <f>Calculations!AA85</f>
        <v>4633122179822442</v>
      </c>
      <c r="AB5" s="49">
        <f>Calculations!AB85</f>
        <v>4522542221589221</v>
      </c>
      <c r="AC5" s="49">
        <f>Calculations!AC85</f>
        <v>4566966439355754</v>
      </c>
      <c r="AD5" s="49">
        <f>Calculations!AD85</f>
        <v>4839678979649695</v>
      </c>
      <c r="AE5" s="49">
        <f>Calculations!AE85</f>
        <v>4838874596751917</v>
      </c>
      <c r="AF5" s="49">
        <f>Calculations!AF85</f>
        <v>4695871457769023</v>
      </c>
      <c r="AG5" s="49">
        <f>Calculations!AG85</f>
        <v>4402563196629804.5</v>
      </c>
      <c r="AH5" s="49">
        <f>Calculations!AH85</f>
        <v>4135892419617340</v>
      </c>
      <c r="AI5" s="49">
        <f>Calculations!AI85</f>
        <v>4104476977144116</v>
      </c>
    </row>
    <row r="6" spans="1:35" x14ac:dyDescent="0.45">
      <c r="A6" s="48" t="s">
        <v>20</v>
      </c>
      <c r="B6" s="49">
        <f>Calculations!B86</f>
        <v>0</v>
      </c>
      <c r="C6" s="49">
        <f>Calculations!C86</f>
        <v>0</v>
      </c>
      <c r="D6" s="49">
        <f>Calculations!D86</f>
        <v>0</v>
      </c>
      <c r="E6" s="49">
        <f>Calculations!E86</f>
        <v>0</v>
      </c>
      <c r="F6" s="49">
        <f>Calculations!F86</f>
        <v>0</v>
      </c>
      <c r="G6" s="49">
        <f>Calculations!G86</f>
        <v>0</v>
      </c>
      <c r="H6" s="49">
        <f>Calculations!H86</f>
        <v>0</v>
      </c>
      <c r="I6" s="49">
        <f>Calculations!I86</f>
        <v>0</v>
      </c>
      <c r="J6" s="49">
        <f>Calculations!J86</f>
        <v>0</v>
      </c>
      <c r="K6" s="49">
        <f>Calculations!K86</f>
        <v>0</v>
      </c>
      <c r="L6" s="49">
        <f>Calculations!L86</f>
        <v>0</v>
      </c>
      <c r="M6" s="49">
        <f>Calculations!M86</f>
        <v>0</v>
      </c>
      <c r="N6" s="49">
        <f>Calculations!N86</f>
        <v>0</v>
      </c>
      <c r="O6" s="49">
        <f>Calculations!O86</f>
        <v>0</v>
      </c>
      <c r="P6" s="49">
        <f>Calculations!P86</f>
        <v>0</v>
      </c>
      <c r="Q6" s="49">
        <f>Calculations!Q86</f>
        <v>0</v>
      </c>
      <c r="R6" s="49">
        <f>Calculations!R86</f>
        <v>0</v>
      </c>
      <c r="S6" s="49">
        <f>Calculations!S86</f>
        <v>0</v>
      </c>
      <c r="T6" s="49">
        <f>Calculations!T86</f>
        <v>0</v>
      </c>
      <c r="U6" s="49">
        <f>Calculations!U86</f>
        <v>0</v>
      </c>
      <c r="V6" s="49">
        <f>Calculations!V86</f>
        <v>0</v>
      </c>
      <c r="W6" s="49">
        <f>Calculations!W86</f>
        <v>0</v>
      </c>
      <c r="X6" s="49">
        <f>Calculations!X86</f>
        <v>0</v>
      </c>
      <c r="Y6" s="49">
        <f>Calculations!Y86</f>
        <v>0</v>
      </c>
      <c r="Z6" s="49">
        <f>Calculations!Z86</f>
        <v>0</v>
      </c>
      <c r="AA6" s="49">
        <f>Calculations!AA86</f>
        <v>0</v>
      </c>
      <c r="AB6" s="49">
        <f>Calculations!AB86</f>
        <v>0</v>
      </c>
      <c r="AC6" s="49">
        <f>Calculations!AC86</f>
        <v>0</v>
      </c>
      <c r="AD6" s="49">
        <f>Calculations!AD86</f>
        <v>0</v>
      </c>
      <c r="AE6" s="49">
        <f>Calculations!AE86</f>
        <v>0</v>
      </c>
      <c r="AF6" s="49">
        <f>Calculations!AF86</f>
        <v>0</v>
      </c>
      <c r="AG6" s="49">
        <f>Calculations!AG86</f>
        <v>0</v>
      </c>
      <c r="AH6" s="49">
        <f>Calculations!AH86</f>
        <v>0</v>
      </c>
      <c r="AI6" s="49">
        <f>Calculations!AI86</f>
        <v>0</v>
      </c>
    </row>
    <row r="7" spans="1:35" x14ac:dyDescent="0.45">
      <c r="A7" s="48" t="s">
        <v>21</v>
      </c>
      <c r="B7" s="49">
        <f>Calculations!B87</f>
        <v>0</v>
      </c>
      <c r="C7" s="49">
        <f>Calculations!C87</f>
        <v>0</v>
      </c>
      <c r="D7" s="49">
        <f>Calculations!D87</f>
        <v>0</v>
      </c>
      <c r="E7" s="49">
        <f>Calculations!E87</f>
        <v>0</v>
      </c>
      <c r="F7" s="49">
        <f>Calculations!F87</f>
        <v>0</v>
      </c>
      <c r="G7" s="49">
        <f>Calculations!G87</f>
        <v>0</v>
      </c>
      <c r="H7" s="49">
        <f>Calculations!H87</f>
        <v>0</v>
      </c>
      <c r="I7" s="49">
        <f>Calculations!I87</f>
        <v>0</v>
      </c>
      <c r="J7" s="49">
        <f>Calculations!J87</f>
        <v>0</v>
      </c>
      <c r="K7" s="49">
        <f>Calculations!K87</f>
        <v>0</v>
      </c>
      <c r="L7" s="49">
        <f>Calculations!L87</f>
        <v>0</v>
      </c>
      <c r="M7" s="49">
        <f>Calculations!M87</f>
        <v>0</v>
      </c>
      <c r="N7" s="49">
        <f>Calculations!N87</f>
        <v>0</v>
      </c>
      <c r="O7" s="49">
        <f>Calculations!O87</f>
        <v>0</v>
      </c>
      <c r="P7" s="49">
        <f>Calculations!P87</f>
        <v>0</v>
      </c>
      <c r="Q7" s="49">
        <f>Calculations!Q87</f>
        <v>0</v>
      </c>
      <c r="R7" s="49">
        <f>Calculations!R87</f>
        <v>0</v>
      </c>
      <c r="S7" s="49">
        <f>Calculations!S87</f>
        <v>0</v>
      </c>
      <c r="T7" s="49">
        <f>Calculations!T87</f>
        <v>0</v>
      </c>
      <c r="U7" s="49">
        <f>Calculations!U87</f>
        <v>0</v>
      </c>
      <c r="V7" s="49">
        <f>Calculations!V87</f>
        <v>0</v>
      </c>
      <c r="W7" s="49">
        <f>Calculations!W87</f>
        <v>0</v>
      </c>
      <c r="X7" s="49">
        <f>Calculations!X87</f>
        <v>0</v>
      </c>
      <c r="Y7" s="49">
        <f>Calculations!Y87</f>
        <v>0</v>
      </c>
      <c r="Z7" s="49">
        <f>Calculations!Z87</f>
        <v>0</v>
      </c>
      <c r="AA7" s="49">
        <f>Calculations!AA87</f>
        <v>0</v>
      </c>
      <c r="AB7" s="49">
        <f>Calculations!AB87</f>
        <v>0</v>
      </c>
      <c r="AC7" s="49">
        <f>Calculations!AC87</f>
        <v>0</v>
      </c>
      <c r="AD7" s="49">
        <f>Calculations!AD87</f>
        <v>0</v>
      </c>
      <c r="AE7" s="49">
        <f>Calculations!AE87</f>
        <v>0</v>
      </c>
      <c r="AF7" s="49">
        <f>Calculations!AF87</f>
        <v>0</v>
      </c>
      <c r="AG7" s="49">
        <f>Calculations!AG87</f>
        <v>0</v>
      </c>
      <c r="AH7" s="49">
        <f>Calculations!AH87</f>
        <v>0</v>
      </c>
      <c r="AI7" s="49">
        <f>Calculations!AI87</f>
        <v>0</v>
      </c>
    </row>
    <row r="8" spans="1:35" x14ac:dyDescent="0.45">
      <c r="A8" s="48" t="s">
        <v>22</v>
      </c>
      <c r="B8" s="49">
        <f>Calculations!B88</f>
        <v>0</v>
      </c>
      <c r="C8" s="49">
        <f>Calculations!C88</f>
        <v>0</v>
      </c>
      <c r="D8" s="49">
        <f>Calculations!D88</f>
        <v>0</v>
      </c>
      <c r="E8" s="49">
        <f>Calculations!E88</f>
        <v>0</v>
      </c>
      <c r="F8" s="49">
        <f>Calculations!F88</f>
        <v>0</v>
      </c>
      <c r="G8" s="49">
        <f>Calculations!G88</f>
        <v>0</v>
      </c>
      <c r="H8" s="49">
        <f>Calculations!H88</f>
        <v>0</v>
      </c>
      <c r="I8" s="49">
        <f>Calculations!I88</f>
        <v>0</v>
      </c>
      <c r="J8" s="49">
        <f>Calculations!J88</f>
        <v>0</v>
      </c>
      <c r="K8" s="49">
        <f>Calculations!K88</f>
        <v>0</v>
      </c>
      <c r="L8" s="49">
        <f>Calculations!L88</f>
        <v>0</v>
      </c>
      <c r="M8" s="49">
        <f>Calculations!M88</f>
        <v>0</v>
      </c>
      <c r="N8" s="49">
        <f>Calculations!N88</f>
        <v>0</v>
      </c>
      <c r="O8" s="49">
        <f>Calculations!O88</f>
        <v>0</v>
      </c>
      <c r="P8" s="49">
        <f>Calculations!P88</f>
        <v>0</v>
      </c>
      <c r="Q8" s="49">
        <f>Calculations!Q88</f>
        <v>0</v>
      </c>
      <c r="R8" s="49">
        <f>Calculations!R88</f>
        <v>0</v>
      </c>
      <c r="S8" s="49">
        <f>Calculations!S88</f>
        <v>0</v>
      </c>
      <c r="T8" s="49">
        <f>Calculations!T88</f>
        <v>0</v>
      </c>
      <c r="U8" s="49">
        <f>Calculations!U88</f>
        <v>0</v>
      </c>
      <c r="V8" s="49">
        <f>Calculations!V88</f>
        <v>0</v>
      </c>
      <c r="W8" s="49">
        <f>Calculations!W88</f>
        <v>0</v>
      </c>
      <c r="X8" s="49">
        <f>Calculations!X88</f>
        <v>0</v>
      </c>
      <c r="Y8" s="49">
        <f>Calculations!Y88</f>
        <v>0</v>
      </c>
      <c r="Z8" s="49">
        <f>Calculations!Z88</f>
        <v>0</v>
      </c>
      <c r="AA8" s="49">
        <f>Calculations!AA88</f>
        <v>0</v>
      </c>
      <c r="AB8" s="49">
        <f>Calculations!AB88</f>
        <v>0</v>
      </c>
      <c r="AC8" s="49">
        <f>Calculations!AC88</f>
        <v>0</v>
      </c>
      <c r="AD8" s="49">
        <f>Calculations!AD88</f>
        <v>0</v>
      </c>
      <c r="AE8" s="49">
        <f>Calculations!AE88</f>
        <v>0</v>
      </c>
      <c r="AF8" s="49">
        <f>Calculations!AF88</f>
        <v>0</v>
      </c>
      <c r="AG8" s="49">
        <f>Calculations!AG88</f>
        <v>0</v>
      </c>
      <c r="AH8" s="49">
        <f>Calculations!AH88</f>
        <v>0</v>
      </c>
      <c r="AI8" s="49">
        <f>Calculations!AI88</f>
        <v>0</v>
      </c>
    </row>
    <row r="9" spans="1:35" x14ac:dyDescent="0.45">
      <c r="A9" s="48" t="s">
        <v>12</v>
      </c>
      <c r="B9" s="49">
        <f>Calculations!B89</f>
        <v>312642855049688.31</v>
      </c>
      <c r="C9" s="49">
        <f>Calculations!C89</f>
        <v>330330619117967.81</v>
      </c>
      <c r="D9" s="49">
        <f>Calculations!D89</f>
        <v>330531055200474.06</v>
      </c>
      <c r="E9" s="49">
        <f>Calculations!E89</f>
        <v>334147256921195.63</v>
      </c>
      <c r="F9" s="49">
        <f>Calculations!F89</f>
        <v>336826494749026.81</v>
      </c>
      <c r="G9" s="49">
        <f>Calculations!G89</f>
        <v>336967494341833.19</v>
      </c>
      <c r="H9" s="49">
        <f>Calculations!H89</f>
        <v>330379867156917.38</v>
      </c>
      <c r="I9" s="49">
        <f>Calculations!I89</f>
        <v>333671904929158.75</v>
      </c>
      <c r="J9" s="49">
        <f>Calculations!J89</f>
        <v>335935152042228.88</v>
      </c>
      <c r="K9" s="49">
        <f>Calculations!K89</f>
        <v>337467350347296</v>
      </c>
      <c r="L9" s="49">
        <f>Calculations!L89</f>
        <v>337287868082461.13</v>
      </c>
      <c r="M9" s="49">
        <f>Calculations!M89</f>
        <v>341200394189828.69</v>
      </c>
      <c r="N9" s="49">
        <f>Calculations!N89</f>
        <v>342518940584833.31</v>
      </c>
      <c r="O9" s="49">
        <f>Calculations!O89</f>
        <v>342435911197056.56</v>
      </c>
      <c r="P9" s="49">
        <f>Calculations!P89</f>
        <v>347391601416628.94</v>
      </c>
      <c r="Q9" s="49">
        <f>Calculations!Q89</f>
        <v>350868783084739.88</v>
      </c>
      <c r="R9" s="49">
        <f>Calculations!R89</f>
        <v>355303738373042</v>
      </c>
      <c r="S9" s="49">
        <f>Calculations!S89</f>
        <v>359477918408225</v>
      </c>
      <c r="T9" s="49">
        <f>Calculations!T89</f>
        <v>363063798607794.19</v>
      </c>
      <c r="U9" s="49">
        <f>Calculations!U89</f>
        <v>365483334748257.81</v>
      </c>
      <c r="V9" s="49">
        <f>Calculations!V89</f>
        <v>369074109549404.31</v>
      </c>
      <c r="W9" s="49">
        <f>Calculations!W89</f>
        <v>372063033679370.75</v>
      </c>
      <c r="X9" s="49">
        <f>Calculations!X89</f>
        <v>374991754755312.13</v>
      </c>
      <c r="Y9" s="49">
        <f>Calculations!Y89</f>
        <v>378609624934855.13</v>
      </c>
      <c r="Z9" s="49">
        <f>Calculations!Z89</f>
        <v>382816837083344.38</v>
      </c>
      <c r="AA9" s="49">
        <f>Calculations!AA89</f>
        <v>386571898129237</v>
      </c>
      <c r="AB9" s="49">
        <f>Calculations!AB89</f>
        <v>390800395497252.75</v>
      </c>
      <c r="AC9" s="49">
        <f>Calculations!AC89</f>
        <v>394926155009543.69</v>
      </c>
      <c r="AD9" s="49">
        <f>Calculations!AD89</f>
        <v>398676796845908.06</v>
      </c>
      <c r="AE9" s="49">
        <f>Calculations!AE89</f>
        <v>402850368661442.31</v>
      </c>
      <c r="AF9" s="49">
        <f>Calculations!AF89</f>
        <v>409708222335940.13</v>
      </c>
      <c r="AG9" s="49">
        <f>Calculations!AG89</f>
        <v>415198145627878</v>
      </c>
      <c r="AH9" s="49">
        <f>Calculations!AH89</f>
        <v>423522733392241.94</v>
      </c>
      <c r="AI9" s="49">
        <f>Calculations!AI89</f>
        <v>432329411898163.56</v>
      </c>
    </row>
    <row r="10" spans="1:35" x14ac:dyDescent="0.45">
      <c r="A10" s="48" t="s">
        <v>13</v>
      </c>
      <c r="B10" s="49">
        <f>Calculations!B90</f>
        <v>1013941160881174.4</v>
      </c>
      <c r="C10" s="49">
        <f>Calculations!C90</f>
        <v>883299075291375.75</v>
      </c>
      <c r="D10" s="49">
        <f>Calculations!D90</f>
        <v>866164619485915.38</v>
      </c>
      <c r="E10" s="49">
        <f>Calculations!E90</f>
        <v>848080800196054.75</v>
      </c>
      <c r="F10" s="49">
        <f>Calculations!F90</f>
        <v>828529043212845.5</v>
      </c>
      <c r="G10" s="49">
        <f>Calculations!G90</f>
        <v>810569171284305</v>
      </c>
      <c r="H10" s="49">
        <f>Calculations!H90</f>
        <v>792980655967225.38</v>
      </c>
      <c r="I10" s="49">
        <f>Calculations!I90</f>
        <v>777892971507052.63</v>
      </c>
      <c r="J10" s="49">
        <f>Calculations!J90</f>
        <v>765857837168846.88</v>
      </c>
      <c r="K10" s="49">
        <f>Calculations!K90</f>
        <v>757303442121556.25</v>
      </c>
      <c r="L10" s="49">
        <f>Calculations!L90</f>
        <v>751067661742664.38</v>
      </c>
      <c r="M10" s="49">
        <f>Calculations!M90</f>
        <v>747588362913413.5</v>
      </c>
      <c r="N10" s="49">
        <f>Calculations!N90</f>
        <v>745269941747026.25</v>
      </c>
      <c r="O10" s="49">
        <f>Calculations!O90</f>
        <v>743428467705193.88</v>
      </c>
      <c r="P10" s="49">
        <f>Calculations!P90</f>
        <v>741789165562477.63</v>
      </c>
      <c r="Q10" s="49">
        <f>Calculations!Q90</f>
        <v>739535705263914.63</v>
      </c>
      <c r="R10" s="49">
        <f>Calculations!R90</f>
        <v>736462964569840</v>
      </c>
      <c r="S10" s="49">
        <f>Calculations!S90</f>
        <v>732600884837490.63</v>
      </c>
      <c r="T10" s="49">
        <f>Calculations!T90</f>
        <v>727932525890682.38</v>
      </c>
      <c r="U10" s="49">
        <f>Calculations!U90</f>
        <v>722518886493686.38</v>
      </c>
      <c r="V10" s="49">
        <f>Calculations!V90</f>
        <v>716490056248401.25</v>
      </c>
      <c r="W10" s="49">
        <f>Calculations!W90</f>
        <v>709924282755883.13</v>
      </c>
      <c r="X10" s="49">
        <f>Calculations!X90</f>
        <v>702944487960514.38</v>
      </c>
      <c r="Y10" s="49">
        <f>Calculations!Y90</f>
        <v>695732997045387.63</v>
      </c>
      <c r="Z10" s="49">
        <f>Calculations!Z90</f>
        <v>688676234010214.63</v>
      </c>
      <c r="AA10" s="49">
        <f>Calculations!AA90</f>
        <v>681504313262892.75</v>
      </c>
      <c r="AB10" s="49">
        <f>Calculations!AB90</f>
        <v>674436455570159.88</v>
      </c>
      <c r="AC10" s="49">
        <f>Calculations!AC90</f>
        <v>667372941470976.5</v>
      </c>
      <c r="AD10" s="49">
        <f>Calculations!AD90</f>
        <v>660826127853790.13</v>
      </c>
      <c r="AE10" s="49">
        <f>Calculations!AE90</f>
        <v>654631458414926.88</v>
      </c>
      <c r="AF10" s="49">
        <f>Calculations!AF90</f>
        <v>648822458878876.88</v>
      </c>
      <c r="AG10" s="49">
        <f>Calculations!AG90</f>
        <v>643428102153971.5</v>
      </c>
      <c r="AH10" s="49">
        <f>Calculations!AH90</f>
        <v>638670782033307.25</v>
      </c>
      <c r="AI10" s="49">
        <f>Calculations!AI90</f>
        <v>634497145042651.5</v>
      </c>
    </row>
    <row r="11" spans="1:35" x14ac:dyDescent="0.45">
      <c r="A11" s="48" t="s">
        <v>23</v>
      </c>
      <c r="B11" s="49">
        <f>Calculations!B91</f>
        <v>4830704037462619</v>
      </c>
      <c r="C11" s="49">
        <f>Calculations!C91</f>
        <v>4541267074251927</v>
      </c>
      <c r="D11" s="49">
        <f>Calculations!D91</f>
        <v>4535039870116020</v>
      </c>
      <c r="E11" s="49">
        <f>Calculations!E91</f>
        <v>4505473363463015</v>
      </c>
      <c r="F11" s="49">
        <f>Calculations!F91</f>
        <v>4462419314471000.5</v>
      </c>
      <c r="G11" s="49">
        <f>Calculations!G91</f>
        <v>4415236083794902</v>
      </c>
      <c r="H11" s="49">
        <f>Calculations!H91</f>
        <v>4375455924989467</v>
      </c>
      <c r="I11" s="49">
        <f>Calculations!I91</f>
        <v>4301222720568360</v>
      </c>
      <c r="J11" s="49">
        <f>Calculations!J91</f>
        <v>4235378125490645</v>
      </c>
      <c r="K11" s="49">
        <f>Calculations!K91</f>
        <v>4185485781792897.5</v>
      </c>
      <c r="L11" s="49">
        <f>Calculations!L91</f>
        <v>4124903218044345</v>
      </c>
      <c r="M11" s="49">
        <f>Calculations!M91</f>
        <v>4080326916912496</v>
      </c>
      <c r="N11" s="49">
        <f>Calculations!N91</f>
        <v>4032257748171768.5</v>
      </c>
      <c r="O11" s="49">
        <f>Calculations!O91</f>
        <v>3976707286139865</v>
      </c>
      <c r="P11" s="49">
        <f>Calculations!P91</f>
        <v>3940129524134709.5</v>
      </c>
      <c r="Q11" s="49">
        <f>Calculations!Q91</f>
        <v>3902239083494635.5</v>
      </c>
      <c r="R11" s="49">
        <f>Calculations!R91</f>
        <v>3853847687269431.5</v>
      </c>
      <c r="S11" s="49">
        <f>Calculations!S91</f>
        <v>3804972494258554</v>
      </c>
      <c r="T11" s="49">
        <f>Calculations!T91</f>
        <v>3753112984500887.5</v>
      </c>
      <c r="U11" s="49">
        <f>Calculations!U91</f>
        <v>3706883693943046.5</v>
      </c>
      <c r="V11" s="49">
        <f>Calculations!V91</f>
        <v>3655954639549900.5</v>
      </c>
      <c r="W11" s="49">
        <f>Calculations!W91</f>
        <v>3602751604454201</v>
      </c>
      <c r="X11" s="49">
        <f>Calculations!X91</f>
        <v>3547677266193390.5</v>
      </c>
      <c r="Y11" s="49">
        <f>Calculations!Y91</f>
        <v>3491096968935061</v>
      </c>
      <c r="Z11" s="49">
        <f>Calculations!Z91</f>
        <v>3435258676226488</v>
      </c>
      <c r="AA11" s="49">
        <f>Calculations!AA91</f>
        <v>3380589712330734</v>
      </c>
      <c r="AB11" s="49">
        <f>Calculations!AB91</f>
        <v>3322933926400877.5</v>
      </c>
      <c r="AC11" s="49">
        <f>Calculations!AC91</f>
        <v>3265837554718786.5</v>
      </c>
      <c r="AD11" s="49">
        <f>Calculations!AD91</f>
        <v>3210242029743457.5</v>
      </c>
      <c r="AE11" s="49">
        <f>Calculations!AE91</f>
        <v>3156856226972809</v>
      </c>
      <c r="AF11" s="49">
        <f>Calculations!AF91</f>
        <v>3102917000843000.5</v>
      </c>
      <c r="AG11" s="49">
        <f>Calculations!AG91</f>
        <v>3050114835673714.5</v>
      </c>
      <c r="AH11" s="49">
        <f>Calculations!AH91</f>
        <v>2996330774568972.5</v>
      </c>
      <c r="AI11" s="49">
        <f>Calculations!AI91</f>
        <v>2942249540626975.5</v>
      </c>
    </row>
    <row r="12" spans="1:35" x14ac:dyDescent="0.45">
      <c r="A12" s="48" t="s">
        <v>24</v>
      </c>
      <c r="B12" s="49">
        <f>Calculations!B92</f>
        <v>50292782953843.539</v>
      </c>
      <c r="C12" s="49">
        <f>Calculations!C92</f>
        <v>56138629867714.383</v>
      </c>
      <c r="D12" s="49">
        <f>Calculations!D92</f>
        <v>55828166795805.25</v>
      </c>
      <c r="E12" s="49">
        <f>Calculations!E92</f>
        <v>55546849283014.422</v>
      </c>
      <c r="F12" s="49">
        <f>Calculations!F92</f>
        <v>55206995448658.086</v>
      </c>
      <c r="G12" s="49">
        <f>Calculations!G92</f>
        <v>54958164452773.664</v>
      </c>
      <c r="H12" s="49">
        <f>Calculations!H92</f>
        <v>54748301289187.594</v>
      </c>
      <c r="I12" s="49">
        <f>Calculations!I92</f>
        <v>54768082885548.406</v>
      </c>
      <c r="J12" s="49">
        <f>Calculations!J92</f>
        <v>55025997837401.633</v>
      </c>
      <c r="K12" s="49">
        <f>Calculations!K92</f>
        <v>55545392267355.398</v>
      </c>
      <c r="L12" s="49">
        <f>Calculations!L92</f>
        <v>56268682518220.227</v>
      </c>
      <c r="M12" s="49">
        <f>Calculations!M92</f>
        <v>57228924303083.281</v>
      </c>
      <c r="N12" s="49">
        <f>Calculations!N92</f>
        <v>58342604037015.68</v>
      </c>
      <c r="O12" s="49">
        <f>Calculations!O92</f>
        <v>59578861760506.758</v>
      </c>
      <c r="P12" s="49">
        <f>Calculations!P92</f>
        <v>60425414322391.578</v>
      </c>
      <c r="Q12" s="49">
        <f>Calculations!Q92</f>
        <v>61275627780367.547</v>
      </c>
      <c r="R12" s="49">
        <f>Calculations!R92</f>
        <v>62118112290841.805</v>
      </c>
      <c r="S12" s="49">
        <f>Calculations!S92</f>
        <v>62950776025574.203</v>
      </c>
      <c r="T12" s="49">
        <f>Calculations!T92</f>
        <v>63787359018044.57</v>
      </c>
      <c r="U12" s="49">
        <f>Calculations!U92</f>
        <v>64629408966074.367</v>
      </c>
      <c r="V12" s="49">
        <f>Calculations!V92</f>
        <v>65497140844944.664</v>
      </c>
      <c r="W12" s="49">
        <f>Calculations!W92</f>
        <v>66399446093959.531</v>
      </c>
      <c r="X12" s="49">
        <f>Calculations!X92</f>
        <v>67345315275610.102</v>
      </c>
      <c r="Y12" s="49">
        <f>Calculations!Y92</f>
        <v>68357574790693.539</v>
      </c>
      <c r="Z12" s="49">
        <f>Calculations!Z92</f>
        <v>69463725385093.031</v>
      </c>
      <c r="AA12" s="49">
        <f>Calculations!AA92</f>
        <v>70632394297042.719</v>
      </c>
      <c r="AB12" s="49">
        <f>Calculations!AB92</f>
        <v>71883703478543.891</v>
      </c>
      <c r="AC12" s="49">
        <f>Calculations!AC92</f>
        <v>73202141942998.844</v>
      </c>
      <c r="AD12" s="49">
        <f>Calculations!AD92</f>
        <v>74638673433088.25</v>
      </c>
      <c r="AE12" s="49">
        <f>Calculations!AE92</f>
        <v>76159951038692.75</v>
      </c>
      <c r="AF12" s="49">
        <f>Calculations!AF92</f>
        <v>77764922074641.422</v>
      </c>
      <c r="AG12" s="49">
        <f>Calculations!AG92</f>
        <v>79455873936926.938</v>
      </c>
      <c r="AH12" s="49">
        <f>Calculations!AH92</f>
        <v>81254916569697.672</v>
      </c>
      <c r="AI12" s="49">
        <f>Calculations!AI92</f>
        <v>83156843970278.906</v>
      </c>
    </row>
    <row r="13" spans="1:35" x14ac:dyDescent="0.45">
      <c r="A13" s="48" t="s">
        <v>25</v>
      </c>
      <c r="B13" s="49">
        <f>Calculations!B93</f>
        <v>252654197726164</v>
      </c>
      <c r="C13" s="49">
        <f>Calculations!C93</f>
        <v>324126429089785.81</v>
      </c>
      <c r="D13" s="49">
        <f>Calculations!D93</f>
        <v>334452501954154.63</v>
      </c>
      <c r="E13" s="49">
        <f>Calculations!E93</f>
        <v>342872584383933.81</v>
      </c>
      <c r="F13" s="49">
        <f>Calculations!F93</f>
        <v>346620613725780.69</v>
      </c>
      <c r="G13" s="49">
        <f>Calculations!G93</f>
        <v>349633512549453.19</v>
      </c>
      <c r="H13" s="49">
        <f>Calculations!H93</f>
        <v>349513925997170.19</v>
      </c>
      <c r="I13" s="49">
        <f>Calculations!I93</f>
        <v>348283617195864.75</v>
      </c>
      <c r="J13" s="49">
        <f>Calculations!J93</f>
        <v>347262865260096.19</v>
      </c>
      <c r="K13" s="49">
        <f>Calculations!K93</f>
        <v>346870111592074.25</v>
      </c>
      <c r="L13" s="49">
        <f>Calculations!L93</f>
        <v>346475375071426.25</v>
      </c>
      <c r="M13" s="49">
        <f>Calculations!M93</f>
        <v>346756157848098</v>
      </c>
      <c r="N13" s="49">
        <f>Calculations!N93</f>
        <v>347347450097369.75</v>
      </c>
      <c r="O13" s="49">
        <f>Calculations!O93</f>
        <v>347904970628053.19</v>
      </c>
      <c r="P13" s="49">
        <f>Calculations!P93</f>
        <v>347547230616495.5</v>
      </c>
      <c r="Q13" s="49">
        <f>Calculations!Q93</f>
        <v>347079980243046</v>
      </c>
      <c r="R13" s="49">
        <f>Calculations!R93</f>
        <v>346091497231470.94</v>
      </c>
      <c r="S13" s="49">
        <f>Calculations!S93</f>
        <v>344912514260430.31</v>
      </c>
      <c r="T13" s="49">
        <f>Calculations!T93</f>
        <v>343430280580788.06</v>
      </c>
      <c r="U13" s="49">
        <f>Calculations!U93</f>
        <v>341749897310783.38</v>
      </c>
      <c r="V13" s="49">
        <f>Calculations!V93</f>
        <v>339719607658630.13</v>
      </c>
      <c r="W13" s="49">
        <f>Calculations!W93</f>
        <v>337399509338468.81</v>
      </c>
      <c r="X13" s="49">
        <f>Calculations!X93</f>
        <v>334799589329736.94</v>
      </c>
      <c r="Y13" s="49">
        <f>Calculations!Y93</f>
        <v>332007901234919.38</v>
      </c>
      <c r="Z13" s="49">
        <f>Calculations!Z93</f>
        <v>329218862313124.88</v>
      </c>
      <c r="AA13" s="49">
        <f>Calculations!AA93</f>
        <v>326346055115797.75</v>
      </c>
      <c r="AB13" s="49">
        <f>Calculations!AB93</f>
        <v>323349145844295.25</v>
      </c>
      <c r="AC13" s="49">
        <f>Calculations!AC93</f>
        <v>320314030770769.06</v>
      </c>
      <c r="AD13" s="49">
        <f>Calculations!AD93</f>
        <v>317271872549957.81</v>
      </c>
      <c r="AE13" s="49">
        <f>Calculations!AE93</f>
        <v>314247884200092.94</v>
      </c>
      <c r="AF13" s="49">
        <f>Calculations!AF93</f>
        <v>311170266434691.81</v>
      </c>
      <c r="AG13" s="49">
        <f>Calculations!AG93</f>
        <v>308013734219854.5</v>
      </c>
      <c r="AH13" s="49">
        <f>Calculations!AH93</f>
        <v>304771116269651.88</v>
      </c>
      <c r="AI13" s="49">
        <f>Calculations!AI93</f>
        <v>301499608143452.75</v>
      </c>
    </row>
    <row r="14" spans="1:35" x14ac:dyDescent="0.45">
      <c r="A14" s="48" t="s">
        <v>14</v>
      </c>
      <c r="B14" s="49">
        <f>Calculations!B94</f>
        <v>1046968038949733</v>
      </c>
      <c r="C14" s="49">
        <f>Calculations!C94</f>
        <v>1116517048907624.5</v>
      </c>
      <c r="D14" s="49">
        <f>Calculations!D94</f>
        <v>1144997215428142.5</v>
      </c>
      <c r="E14" s="49">
        <f>Calculations!E94</f>
        <v>1166449088584595.8</v>
      </c>
      <c r="F14" s="49">
        <f>Calculations!F94</f>
        <v>1190402021153681.5</v>
      </c>
      <c r="G14" s="49">
        <f>Calculations!G94</f>
        <v>1209853055488615.3</v>
      </c>
      <c r="H14" s="49">
        <f>Calculations!H94</f>
        <v>1225181557946041</v>
      </c>
      <c r="I14" s="49">
        <f>Calculations!I94</f>
        <v>1235061169650296.5</v>
      </c>
      <c r="J14" s="49">
        <f>Calculations!J94</f>
        <v>1248331565856445.8</v>
      </c>
      <c r="K14" s="49">
        <f>Calculations!K94</f>
        <v>1263664909115598.3</v>
      </c>
      <c r="L14" s="49">
        <f>Calculations!L94</f>
        <v>1280225473135971.8</v>
      </c>
      <c r="M14" s="49">
        <f>Calculations!M94</f>
        <v>1296762994693040.3</v>
      </c>
      <c r="N14" s="49">
        <f>Calculations!N94</f>
        <v>1311293225809013</v>
      </c>
      <c r="O14" s="49">
        <f>Calculations!O94</f>
        <v>1324313063806425.3</v>
      </c>
      <c r="P14" s="49">
        <f>Calculations!P94</f>
        <v>1339873436731466.8</v>
      </c>
      <c r="Q14" s="49">
        <f>Calculations!Q94</f>
        <v>1350502347286260.8</v>
      </c>
      <c r="R14" s="49">
        <f>Calculations!R94</f>
        <v>1359685594669656.8</v>
      </c>
      <c r="S14" s="49">
        <f>Calculations!S94</f>
        <v>1367386331317967.3</v>
      </c>
      <c r="T14" s="49">
        <f>Calculations!T94</f>
        <v>1373338708926991.8</v>
      </c>
      <c r="U14" s="49">
        <f>Calculations!U94</f>
        <v>1382178718134847.5</v>
      </c>
      <c r="V14" s="49">
        <f>Calculations!V94</f>
        <v>1388441856489142.3</v>
      </c>
      <c r="W14" s="49">
        <f>Calculations!W94</f>
        <v>1397125986968498.5</v>
      </c>
      <c r="X14" s="49">
        <f>Calculations!X94</f>
        <v>1402558363402590.3</v>
      </c>
      <c r="Y14" s="49">
        <f>Calculations!Y94</f>
        <v>1408313422576182.8</v>
      </c>
      <c r="Z14" s="49">
        <f>Calculations!Z94</f>
        <v>1415155584866604.3</v>
      </c>
      <c r="AA14" s="49">
        <f>Calculations!AA94</f>
        <v>1420842509955936</v>
      </c>
      <c r="AB14" s="49">
        <f>Calculations!AB94</f>
        <v>1423815743542067</v>
      </c>
      <c r="AC14" s="49">
        <f>Calculations!AC94</f>
        <v>1424478133528039.5</v>
      </c>
      <c r="AD14" s="49">
        <f>Calculations!AD94</f>
        <v>1429040665248617.8</v>
      </c>
      <c r="AE14" s="49">
        <f>Calculations!AE94</f>
        <v>1431305278457978.8</v>
      </c>
      <c r="AF14" s="49">
        <f>Calculations!AF94</f>
        <v>1426202664125539</v>
      </c>
      <c r="AG14" s="49">
        <f>Calculations!AG94</f>
        <v>1424311161370782</v>
      </c>
      <c r="AH14" s="49">
        <f>Calculations!AH94</f>
        <v>1413699940431819</v>
      </c>
      <c r="AI14" s="49">
        <f>Calculations!AI94</f>
        <v>1400066459779698</v>
      </c>
    </row>
    <row r="15" spans="1:35" x14ac:dyDescent="0.45">
      <c r="A15" s="48" t="s">
        <v>26</v>
      </c>
      <c r="B15" s="49">
        <f>Calculations!B95</f>
        <v>0</v>
      </c>
      <c r="C15" s="49">
        <f>Calculations!C95</f>
        <v>0</v>
      </c>
      <c r="D15" s="49">
        <f>Calculations!D95</f>
        <v>0</v>
      </c>
      <c r="E15" s="49">
        <f>Calculations!E95</f>
        <v>0</v>
      </c>
      <c r="F15" s="49">
        <f>Calculations!F95</f>
        <v>0</v>
      </c>
      <c r="G15" s="49">
        <f>Calculations!G95</f>
        <v>0</v>
      </c>
      <c r="H15" s="49">
        <f>Calculations!H95</f>
        <v>0</v>
      </c>
      <c r="I15" s="49">
        <f>Calculations!I95</f>
        <v>0</v>
      </c>
      <c r="J15" s="49">
        <f>Calculations!J95</f>
        <v>0</v>
      </c>
      <c r="K15" s="49">
        <f>Calculations!K95</f>
        <v>0</v>
      </c>
      <c r="L15" s="49">
        <f>Calculations!L95</f>
        <v>0</v>
      </c>
      <c r="M15" s="49">
        <f>Calculations!M95</f>
        <v>0</v>
      </c>
      <c r="N15" s="49">
        <f>Calculations!N95</f>
        <v>0</v>
      </c>
      <c r="O15" s="49">
        <f>Calculations!O95</f>
        <v>0</v>
      </c>
      <c r="P15" s="49">
        <f>Calculations!P95</f>
        <v>0</v>
      </c>
      <c r="Q15" s="49">
        <f>Calculations!Q95</f>
        <v>0</v>
      </c>
      <c r="R15" s="49">
        <f>Calculations!R95</f>
        <v>0</v>
      </c>
      <c r="S15" s="49">
        <f>Calculations!S95</f>
        <v>0</v>
      </c>
      <c r="T15" s="49">
        <f>Calculations!T95</f>
        <v>0</v>
      </c>
      <c r="U15" s="49">
        <f>Calculations!U95</f>
        <v>0</v>
      </c>
      <c r="V15" s="49">
        <f>Calculations!V95</f>
        <v>0</v>
      </c>
      <c r="W15" s="49">
        <f>Calculations!W95</f>
        <v>0</v>
      </c>
      <c r="X15" s="49">
        <f>Calculations!X95</f>
        <v>0</v>
      </c>
      <c r="Y15" s="49">
        <f>Calculations!Y95</f>
        <v>0</v>
      </c>
      <c r="Z15" s="49">
        <f>Calculations!Z95</f>
        <v>0</v>
      </c>
      <c r="AA15" s="49">
        <f>Calculations!AA95</f>
        <v>0</v>
      </c>
      <c r="AB15" s="49">
        <f>Calculations!AB95</f>
        <v>0</v>
      </c>
      <c r="AC15" s="49">
        <f>Calculations!AC95</f>
        <v>0</v>
      </c>
      <c r="AD15" s="49">
        <f>Calculations!AD95</f>
        <v>0</v>
      </c>
      <c r="AE15" s="49">
        <f>Calculations!AE95</f>
        <v>0</v>
      </c>
      <c r="AF15" s="49">
        <f>Calculations!AF95</f>
        <v>0</v>
      </c>
      <c r="AG15" s="49">
        <f>Calculations!AG95</f>
        <v>0</v>
      </c>
      <c r="AH15" s="49">
        <f>Calculations!AH95</f>
        <v>0</v>
      </c>
      <c r="AI15" s="49">
        <f>Calculations!AI95</f>
        <v>0</v>
      </c>
    </row>
    <row r="16" spans="1:35" x14ac:dyDescent="0.45">
      <c r="A16" s="48" t="s">
        <v>27</v>
      </c>
      <c r="B16" s="49">
        <f>Calculations!B96</f>
        <v>0</v>
      </c>
      <c r="C16" s="49">
        <f>Calculations!C96</f>
        <v>0</v>
      </c>
      <c r="D16" s="49">
        <f>Calculations!D96</f>
        <v>0</v>
      </c>
      <c r="E16" s="49">
        <f>Calculations!E96</f>
        <v>0</v>
      </c>
      <c r="F16" s="49">
        <f>Calculations!F96</f>
        <v>0</v>
      </c>
      <c r="G16" s="49">
        <f>Calculations!G96</f>
        <v>0</v>
      </c>
      <c r="H16" s="49">
        <f>Calculations!H96</f>
        <v>0</v>
      </c>
      <c r="I16" s="49">
        <f>Calculations!I96</f>
        <v>0</v>
      </c>
      <c r="J16" s="49">
        <f>Calculations!J96</f>
        <v>0</v>
      </c>
      <c r="K16" s="49">
        <f>Calculations!K96</f>
        <v>0</v>
      </c>
      <c r="L16" s="49">
        <f>Calculations!L96</f>
        <v>0</v>
      </c>
      <c r="M16" s="49">
        <f>Calculations!M96</f>
        <v>0</v>
      </c>
      <c r="N16" s="49">
        <f>Calculations!N96</f>
        <v>0</v>
      </c>
      <c r="O16" s="49">
        <f>Calculations!O96</f>
        <v>0</v>
      </c>
      <c r="P16" s="49">
        <f>Calculations!P96</f>
        <v>0</v>
      </c>
      <c r="Q16" s="49">
        <f>Calculations!Q96</f>
        <v>0</v>
      </c>
      <c r="R16" s="49">
        <f>Calculations!R96</f>
        <v>0</v>
      </c>
      <c r="S16" s="49">
        <f>Calculations!S96</f>
        <v>0</v>
      </c>
      <c r="T16" s="49">
        <f>Calculations!T96</f>
        <v>0</v>
      </c>
      <c r="U16" s="49">
        <f>Calculations!U96</f>
        <v>0</v>
      </c>
      <c r="V16" s="49">
        <f>Calculations!V96</f>
        <v>0</v>
      </c>
      <c r="W16" s="49">
        <f>Calculations!W96</f>
        <v>0</v>
      </c>
      <c r="X16" s="49">
        <f>Calculations!X96</f>
        <v>0</v>
      </c>
      <c r="Y16" s="49">
        <f>Calculations!Y96</f>
        <v>0</v>
      </c>
      <c r="Z16" s="49">
        <f>Calculations!Z96</f>
        <v>0</v>
      </c>
      <c r="AA16" s="49">
        <f>Calculations!AA96</f>
        <v>0</v>
      </c>
      <c r="AB16" s="49">
        <f>Calculations!AB96</f>
        <v>0</v>
      </c>
      <c r="AC16" s="49">
        <f>Calculations!AC96</f>
        <v>0</v>
      </c>
      <c r="AD16" s="49">
        <f>Calculations!AD96</f>
        <v>0</v>
      </c>
      <c r="AE16" s="49">
        <f>Calculations!AE96</f>
        <v>0</v>
      </c>
      <c r="AF16" s="49">
        <f>Calculations!AF96</f>
        <v>0</v>
      </c>
      <c r="AG16" s="49">
        <f>Calculations!AG96</f>
        <v>0</v>
      </c>
      <c r="AH16" s="49">
        <f>Calculations!AH96</f>
        <v>0</v>
      </c>
      <c r="AI16" s="49">
        <f>Calculations!AI96</f>
        <v>0</v>
      </c>
    </row>
    <row r="17" spans="1:35" x14ac:dyDescent="0.45">
      <c r="A17" s="48" t="s">
        <v>28</v>
      </c>
      <c r="B17" s="49">
        <f>Calculations!B97</f>
        <v>38203004039936.016</v>
      </c>
      <c r="C17" s="49">
        <f>Calculations!C97</f>
        <v>37546912707632.57</v>
      </c>
      <c r="D17" s="49">
        <f>Calculations!D97</f>
        <v>37190809964510.039</v>
      </c>
      <c r="E17" s="49">
        <f>Calculations!E97</f>
        <v>36644729279993.234</v>
      </c>
      <c r="F17" s="49">
        <f>Calculations!F97</f>
        <v>36628039055505.602</v>
      </c>
      <c r="G17" s="49">
        <f>Calculations!G97</f>
        <v>34953271610740.688</v>
      </c>
      <c r="H17" s="49">
        <f>Calculations!H97</f>
        <v>33311288438342.07</v>
      </c>
      <c r="I17" s="49">
        <f>Calculations!I97</f>
        <v>31289664476277.91</v>
      </c>
      <c r="J17" s="49">
        <f>Calculations!J97</f>
        <v>29892836898609.938</v>
      </c>
      <c r="K17" s="49">
        <f>Calculations!K97</f>
        <v>27212801780831.523</v>
      </c>
      <c r="L17" s="49">
        <f>Calculations!L97</f>
        <v>25321798010534.68</v>
      </c>
      <c r="M17" s="49">
        <f>Calculations!M97</f>
        <v>24326616295928.406</v>
      </c>
      <c r="N17" s="49">
        <f>Calculations!N97</f>
        <v>23559198373774.547</v>
      </c>
      <c r="O17" s="49">
        <f>Calculations!O97</f>
        <v>22647110009971.387</v>
      </c>
      <c r="P17" s="49">
        <f>Calculations!P97</f>
        <v>22133284718971.539</v>
      </c>
      <c r="Q17" s="49">
        <f>Calculations!Q97</f>
        <v>21022619860209.406</v>
      </c>
      <c r="R17" s="49">
        <f>Calculations!R97</f>
        <v>19583996176961.102</v>
      </c>
      <c r="S17" s="49">
        <f>Calculations!S97</f>
        <v>18281825361134.25</v>
      </c>
      <c r="T17" s="49">
        <f>Calculations!T97</f>
        <v>17378762817577.822</v>
      </c>
      <c r="U17" s="49">
        <f>Calculations!U97</f>
        <v>16803798059858.262</v>
      </c>
      <c r="V17" s="49">
        <f>Calculations!V97</f>
        <v>15710738497398.678</v>
      </c>
      <c r="W17" s="49">
        <f>Calculations!W97</f>
        <v>15191889285930.846</v>
      </c>
      <c r="X17" s="49">
        <f>Calculations!X97</f>
        <v>14378870180573.889</v>
      </c>
      <c r="Y17" s="49">
        <f>Calculations!Y97</f>
        <v>13658242469225.381</v>
      </c>
      <c r="Z17" s="49">
        <f>Calculations!Z97</f>
        <v>12855828502128.127</v>
      </c>
      <c r="AA17" s="49">
        <f>Calculations!AA97</f>
        <v>11739811580081.508</v>
      </c>
      <c r="AB17" s="49">
        <f>Calculations!AB97</f>
        <v>10906578098343.621</v>
      </c>
      <c r="AC17" s="49">
        <f>Calculations!AC97</f>
        <v>9800262638464.1602</v>
      </c>
      <c r="AD17" s="49">
        <f>Calculations!AD97</f>
        <v>9337575669391.4883</v>
      </c>
      <c r="AE17" s="49">
        <f>Calculations!AE97</f>
        <v>8957901614281.7793</v>
      </c>
      <c r="AF17" s="49">
        <f>Calculations!AF97</f>
        <v>7467475314447.7549</v>
      </c>
      <c r="AG17" s="49">
        <f>Calculations!AG97</f>
        <v>6864750640307.3105</v>
      </c>
      <c r="AH17" s="49">
        <f>Calculations!AH97</f>
        <v>6431031724005.6914</v>
      </c>
      <c r="AI17" s="49">
        <f>Calculations!AI97</f>
        <v>5454100748995.0986</v>
      </c>
    </row>
    <row r="18" spans="1:35" x14ac:dyDescent="0.45">
      <c r="A18" s="48" t="s">
        <v>15</v>
      </c>
      <c r="B18" s="49">
        <f>Calculations!B98</f>
        <v>2.0931542682938876E+16</v>
      </c>
      <c r="C18" s="49">
        <f>Calculations!C98</f>
        <v>2.058138235248568E+16</v>
      </c>
      <c r="D18" s="49">
        <f>Calculations!D98</f>
        <v>2.0325067819474656E+16</v>
      </c>
      <c r="E18" s="49">
        <f>Calculations!E98</f>
        <v>2.0478366674886516E+16</v>
      </c>
      <c r="F18" s="49">
        <f>Calculations!F98</f>
        <v>1.627440187973235E+16</v>
      </c>
      <c r="G18" s="49">
        <f>Calculations!G98</f>
        <v>1.137662775324405E+16</v>
      </c>
      <c r="H18" s="49">
        <f>Calculations!H98</f>
        <v>6512786759247713</v>
      </c>
      <c r="I18" s="49">
        <f>Calculations!I98</f>
        <v>6489381514125198</v>
      </c>
      <c r="J18" s="49">
        <f>Calculations!J98</f>
        <v>6490405263976777</v>
      </c>
      <c r="K18" s="49">
        <f>Calculations!K98</f>
        <v>6502216487295132</v>
      </c>
      <c r="L18" s="49">
        <f>Calculations!L98</f>
        <v>6516824664439909</v>
      </c>
      <c r="M18" s="49">
        <f>Calculations!M98</f>
        <v>6531952995873259</v>
      </c>
      <c r="N18" s="49">
        <f>Calculations!N98</f>
        <v>4184761459667573</v>
      </c>
      <c r="O18" s="49">
        <f>Calculations!O98</f>
        <v>4177171117282563</v>
      </c>
      <c r="P18" s="49">
        <f>Calculations!P98</f>
        <v>1888912181525559.8</v>
      </c>
      <c r="Q18" s="49">
        <f>Calculations!Q98</f>
        <v>1866896727912993.3</v>
      </c>
      <c r="R18" s="49">
        <f>Calculations!R98</f>
        <v>1847967727282323.8</v>
      </c>
      <c r="S18" s="49">
        <f>Calculations!S98</f>
        <v>1821003250864353.3</v>
      </c>
      <c r="T18" s="49">
        <f>Calculations!T98</f>
        <v>1801457525185177</v>
      </c>
      <c r="U18" s="49">
        <f>Calculations!U98</f>
        <v>1789567345592300.5</v>
      </c>
      <c r="V18" s="49">
        <f>Calculations!V98</f>
        <v>1770517461863611</v>
      </c>
      <c r="W18" s="49">
        <f>Calculations!W98</f>
        <v>1755861182298437.5</v>
      </c>
      <c r="X18" s="49">
        <f>Calculations!X98</f>
        <v>1745090114349505.5</v>
      </c>
      <c r="Y18" s="49">
        <f>Calculations!Y98</f>
        <v>1736252293960178.3</v>
      </c>
      <c r="Z18" s="49">
        <f>Calculations!Z98</f>
        <v>1013665282008026.4</v>
      </c>
      <c r="AA18" s="49">
        <f>Calculations!AA98</f>
        <v>610230334482614</v>
      </c>
      <c r="AB18" s="49">
        <f>Calculations!AB98</f>
        <v>292111434947040.31</v>
      </c>
      <c r="AC18" s="49">
        <f>Calculations!AC98</f>
        <v>276444267983869.03</v>
      </c>
      <c r="AD18" s="49">
        <f>Calculations!AD98</f>
        <v>258970627953438.31</v>
      </c>
      <c r="AE18" s="49">
        <f>Calculations!AE98</f>
        <v>235582059258163.44</v>
      </c>
      <c r="AF18" s="49">
        <f>Calculations!AF98</f>
        <v>212967762239789.06</v>
      </c>
      <c r="AG18" s="49">
        <f>Calculations!AG98</f>
        <v>193421054420603.94</v>
      </c>
      <c r="AH18" s="49">
        <f>Calculations!AH98</f>
        <v>87744730752717.297</v>
      </c>
      <c r="AI18" s="49">
        <f>Calculations!AI98</f>
        <v>79712701383520.484</v>
      </c>
    </row>
    <row r="19" spans="1:35" x14ac:dyDescent="0.45">
      <c r="A19" s="48" t="s">
        <v>29</v>
      </c>
      <c r="B19" s="49">
        <f>Calculations!B99</f>
        <v>1705325640848346.3</v>
      </c>
      <c r="C19" s="49">
        <f>Calculations!C99</f>
        <v>1709313026909049.3</v>
      </c>
      <c r="D19" s="49">
        <f>Calculations!D99</f>
        <v>1667916672456307.5</v>
      </c>
      <c r="E19" s="49">
        <f>Calculations!E99</f>
        <v>1629703841617574.8</v>
      </c>
      <c r="F19" s="49">
        <f>Calculations!F99</f>
        <v>1609680268084974.5</v>
      </c>
      <c r="G19" s="49">
        <f>Calculations!G99</f>
        <v>1575221084256732.3</v>
      </c>
      <c r="H19" s="49">
        <f>Calculations!H99</f>
        <v>1503415381054473.3</v>
      </c>
      <c r="I19" s="49">
        <f>Calculations!I99</f>
        <v>1475504437096197.5</v>
      </c>
      <c r="J19" s="49">
        <f>Calculations!J99</f>
        <v>1427770474304101</v>
      </c>
      <c r="K19" s="49">
        <f>Calculations!K99</f>
        <v>1381345045591194.5</v>
      </c>
      <c r="L19" s="49">
        <f>Calculations!L99</f>
        <v>1313330756713895</v>
      </c>
      <c r="M19" s="49">
        <f>Calculations!M99</f>
        <v>1274019089440520.3</v>
      </c>
      <c r="N19" s="49">
        <f>Calculations!N99</f>
        <v>1249827344845360.3</v>
      </c>
      <c r="O19" s="49">
        <f>Calculations!O99</f>
        <v>1175289089843283.5</v>
      </c>
      <c r="P19" s="49">
        <f>Calculations!P99</f>
        <v>1134491871167616.8</v>
      </c>
      <c r="Q19" s="49">
        <f>Calculations!Q99</f>
        <v>1075676412756227.9</v>
      </c>
      <c r="R19" s="49">
        <f>Calculations!R99</f>
        <v>1016721584334967</v>
      </c>
      <c r="S19" s="49">
        <f>Calculations!S99</f>
        <v>958388777916634</v>
      </c>
      <c r="T19" s="49">
        <f>Calculations!T99</f>
        <v>910432432738003.88</v>
      </c>
      <c r="U19" s="49">
        <f>Calculations!U99</f>
        <v>900068995193894</v>
      </c>
      <c r="V19" s="49">
        <f>Calculations!V99</f>
        <v>857411169445701.38</v>
      </c>
      <c r="W19" s="49">
        <f>Calculations!W99</f>
        <v>833509260236936.25</v>
      </c>
      <c r="X19" s="49">
        <f>Calculations!X99</f>
        <v>810221472437167.63</v>
      </c>
      <c r="Y19" s="49">
        <f>Calculations!Y99</f>
        <v>790510822829703.88</v>
      </c>
      <c r="Z19" s="49">
        <f>Calculations!Z99</f>
        <v>765624234583816.75</v>
      </c>
      <c r="AA19" s="49">
        <f>Calculations!AA99</f>
        <v>745305572888333.75</v>
      </c>
      <c r="AB19" s="49">
        <f>Calculations!AB99</f>
        <v>714831766416572.13</v>
      </c>
      <c r="AC19" s="49">
        <f>Calculations!AC99</f>
        <v>696468095729951</v>
      </c>
      <c r="AD19" s="49">
        <f>Calculations!AD99</f>
        <v>670321129041092.63</v>
      </c>
      <c r="AE19" s="49">
        <f>Calculations!AE99</f>
        <v>653805906671261.75</v>
      </c>
      <c r="AF19" s="49">
        <f>Calculations!AF99</f>
        <v>627009252534946.38</v>
      </c>
      <c r="AG19" s="49">
        <f>Calculations!AG99</f>
        <v>613173480939993.25</v>
      </c>
      <c r="AH19" s="49">
        <f>Calculations!AH99</f>
        <v>603461970813234.25</v>
      </c>
      <c r="AI19" s="49">
        <f>Calculations!AI99</f>
        <v>586868287979168.75</v>
      </c>
    </row>
    <row r="20" spans="1:35" x14ac:dyDescent="0.45">
      <c r="A20" s="48" t="s">
        <v>16</v>
      </c>
      <c r="B20" s="49">
        <f>Calculations!B100</f>
        <v>868822141238955.25</v>
      </c>
      <c r="C20" s="49">
        <f>Calculations!C100</f>
        <v>918349593146110.75</v>
      </c>
      <c r="D20" s="49">
        <f>Calculations!D100</f>
        <v>913819214754252</v>
      </c>
      <c r="E20" s="49">
        <f>Calculations!E100</f>
        <v>899898300253188.25</v>
      </c>
      <c r="F20" s="49">
        <f>Calculations!F100</f>
        <v>882555995634313.63</v>
      </c>
      <c r="G20" s="49">
        <f>Calculations!G100</f>
        <v>865764994964280</v>
      </c>
      <c r="H20" s="49">
        <f>Calculations!H100</f>
        <v>823565487441310.5</v>
      </c>
      <c r="I20" s="49">
        <f>Calculations!I100</f>
        <v>815442583112081</v>
      </c>
      <c r="J20" s="49">
        <f>Calculations!J100</f>
        <v>807917860213985.25</v>
      </c>
      <c r="K20" s="49">
        <f>Calculations!K100</f>
        <v>799378378875165.63</v>
      </c>
      <c r="L20" s="49">
        <f>Calculations!L100</f>
        <v>775508109779268.25</v>
      </c>
      <c r="M20" s="49">
        <f>Calculations!M100</f>
        <v>780566042029978.25</v>
      </c>
      <c r="N20" s="49">
        <f>Calculations!N100</f>
        <v>777277675111126.63</v>
      </c>
      <c r="O20" s="49">
        <f>Calculations!O100</f>
        <v>772760762257923.38</v>
      </c>
      <c r="P20" s="49">
        <f>Calculations!P100</f>
        <v>776920066776274.88</v>
      </c>
      <c r="Q20" s="49">
        <f>Calculations!Q100</f>
        <v>772507382263741.88</v>
      </c>
      <c r="R20" s="49">
        <f>Calculations!R100</f>
        <v>766313451487522.38</v>
      </c>
      <c r="S20" s="49">
        <f>Calculations!S100</f>
        <v>759862532315883.13</v>
      </c>
      <c r="T20" s="49">
        <f>Calculations!T100</f>
        <v>752071154062992.13</v>
      </c>
      <c r="U20" s="49">
        <f>Calculations!U100</f>
        <v>745860640514218</v>
      </c>
      <c r="V20" s="49">
        <f>Calculations!V100</f>
        <v>738247597626502.5</v>
      </c>
      <c r="W20" s="49">
        <f>Calculations!W100</f>
        <v>730775315728587.5</v>
      </c>
      <c r="X20" s="49">
        <f>Calculations!X100</f>
        <v>722464383392357.38</v>
      </c>
      <c r="Y20" s="49">
        <f>Calculations!Y100</f>
        <v>714109150125772.63</v>
      </c>
      <c r="Z20" s="49">
        <f>Calculations!Z100</f>
        <v>706759958024144.75</v>
      </c>
      <c r="AA20" s="49">
        <f>Calculations!AA100</f>
        <v>698086052549240.63</v>
      </c>
      <c r="AB20" s="49">
        <f>Calculations!AB100</f>
        <v>688406433473382.88</v>
      </c>
      <c r="AC20" s="49">
        <f>Calculations!AC100</f>
        <v>678808580857497.25</v>
      </c>
      <c r="AD20" s="49">
        <f>Calculations!AD100</f>
        <v>669804102301988.75</v>
      </c>
      <c r="AE20" s="49">
        <f>Calculations!AE100</f>
        <v>661746700550937.25</v>
      </c>
      <c r="AF20" s="49">
        <f>Calculations!AF100</f>
        <v>652853410410995.88</v>
      </c>
      <c r="AG20" s="49">
        <f>Calculations!AG100</f>
        <v>645082781437732.75</v>
      </c>
      <c r="AH20" s="49">
        <f>Calculations!AH100</f>
        <v>636929601419642.38</v>
      </c>
      <c r="AI20" s="49">
        <f>Calculations!AI100</f>
        <v>628559000671223.25</v>
      </c>
    </row>
    <row r="21" spans="1:35" x14ac:dyDescent="0.45">
      <c r="A21" s="48" t="s">
        <v>30</v>
      </c>
      <c r="B21" s="49">
        <f>Calculations!B101</f>
        <v>37448814583497.266</v>
      </c>
      <c r="C21" s="49">
        <f>Calculations!C101</f>
        <v>37256319561081.477</v>
      </c>
      <c r="D21" s="49">
        <f>Calculations!D101</f>
        <v>36555769651079.305</v>
      </c>
      <c r="E21" s="49">
        <f>Calculations!E101</f>
        <v>36138725604626.906</v>
      </c>
      <c r="F21" s="49">
        <f>Calculations!F101</f>
        <v>36358445253495.773</v>
      </c>
      <c r="G21" s="49">
        <f>Calculations!G101</f>
        <v>36062927165680.258</v>
      </c>
      <c r="H21" s="49">
        <f>Calculations!H101</f>
        <v>35558645891322.438</v>
      </c>
      <c r="I21" s="49">
        <f>Calculations!I101</f>
        <v>35499884008161.445</v>
      </c>
      <c r="J21" s="49">
        <f>Calculations!J101</f>
        <v>35565588099005.25</v>
      </c>
      <c r="K21" s="49">
        <f>Calculations!K101</f>
        <v>35902071381049.031</v>
      </c>
      <c r="L21" s="49">
        <f>Calculations!L101</f>
        <v>35945412744798.648</v>
      </c>
      <c r="M21" s="49">
        <f>Calculations!M101</f>
        <v>36344757990906.789</v>
      </c>
      <c r="N21" s="49">
        <f>Calculations!N101</f>
        <v>36308576630123.141</v>
      </c>
      <c r="O21" s="49">
        <f>Calculations!O101</f>
        <v>35688279868070.492</v>
      </c>
      <c r="P21" s="49">
        <f>Calculations!P101</f>
        <v>35704549121928.969</v>
      </c>
      <c r="Q21" s="49">
        <f>Calculations!Q101</f>
        <v>35775295573080.844</v>
      </c>
      <c r="R21" s="49">
        <f>Calculations!R101</f>
        <v>35845499112619.461</v>
      </c>
      <c r="S21" s="49">
        <f>Calculations!S101</f>
        <v>35701066991350.031</v>
      </c>
      <c r="T21" s="49">
        <f>Calculations!T101</f>
        <v>35641761924808.43</v>
      </c>
      <c r="U21" s="49">
        <f>Calculations!U101</f>
        <v>35739871983497.5</v>
      </c>
      <c r="V21" s="49">
        <f>Calculations!V101</f>
        <v>35846050660188.164</v>
      </c>
      <c r="W21" s="49">
        <f>Calculations!W101</f>
        <v>35759040667301.461</v>
      </c>
      <c r="X21" s="49">
        <f>Calculations!X101</f>
        <v>35969358569854.945</v>
      </c>
      <c r="Y21" s="49">
        <f>Calculations!Y101</f>
        <v>36222399506089.289</v>
      </c>
      <c r="Z21" s="49">
        <f>Calculations!Z101</f>
        <v>36547477575250.555</v>
      </c>
      <c r="AA21" s="49">
        <f>Calculations!AA101</f>
        <v>37002013527681.656</v>
      </c>
      <c r="AB21" s="49">
        <f>Calculations!AB101</f>
        <v>37127147763439.297</v>
      </c>
      <c r="AC21" s="49">
        <f>Calculations!AC101</f>
        <v>37234170108443.031</v>
      </c>
      <c r="AD21" s="49">
        <f>Calculations!AD101</f>
        <v>37210830521518.695</v>
      </c>
      <c r="AE21" s="49">
        <f>Calculations!AE101</f>
        <v>37132330799581.875</v>
      </c>
      <c r="AF21" s="49">
        <f>Calculations!AF101</f>
        <v>36193587217905.305</v>
      </c>
      <c r="AG21" s="49">
        <f>Calculations!AG101</f>
        <v>36015117079421.539</v>
      </c>
      <c r="AH21" s="49">
        <f>Calculations!AH101</f>
        <v>35620980945841.758</v>
      </c>
      <c r="AI21" s="49">
        <f>Calculations!AI101</f>
        <v>34505605664310.969</v>
      </c>
    </row>
    <row r="22" spans="1:35" x14ac:dyDescent="0.45">
      <c r="A22" s="48" t="s">
        <v>31</v>
      </c>
      <c r="B22" s="49">
        <f>Calculations!B102</f>
        <v>0</v>
      </c>
      <c r="C22" s="49">
        <f>Calculations!C102</f>
        <v>0</v>
      </c>
      <c r="D22" s="49">
        <f>Calculations!D102</f>
        <v>0</v>
      </c>
      <c r="E22" s="49">
        <f>Calculations!E102</f>
        <v>0</v>
      </c>
      <c r="F22" s="49">
        <f>Calculations!F102</f>
        <v>0</v>
      </c>
      <c r="G22" s="49">
        <f>Calculations!G102</f>
        <v>0</v>
      </c>
      <c r="H22" s="49">
        <f>Calculations!H102</f>
        <v>0</v>
      </c>
      <c r="I22" s="49">
        <f>Calculations!I102</f>
        <v>0</v>
      </c>
      <c r="J22" s="49">
        <f>Calculations!J102</f>
        <v>0</v>
      </c>
      <c r="K22" s="49">
        <f>Calculations!K102</f>
        <v>0</v>
      </c>
      <c r="L22" s="49">
        <f>Calculations!L102</f>
        <v>0</v>
      </c>
      <c r="M22" s="49">
        <f>Calculations!M102</f>
        <v>0</v>
      </c>
      <c r="N22" s="49">
        <f>Calculations!N102</f>
        <v>0</v>
      </c>
      <c r="O22" s="49">
        <f>Calculations!O102</f>
        <v>0</v>
      </c>
      <c r="P22" s="49">
        <f>Calculations!P102</f>
        <v>0</v>
      </c>
      <c r="Q22" s="49">
        <f>Calculations!Q102</f>
        <v>0</v>
      </c>
      <c r="R22" s="49">
        <f>Calculations!R102</f>
        <v>0</v>
      </c>
      <c r="S22" s="49">
        <f>Calculations!S102</f>
        <v>0</v>
      </c>
      <c r="T22" s="49">
        <f>Calculations!T102</f>
        <v>0</v>
      </c>
      <c r="U22" s="49">
        <f>Calculations!U102</f>
        <v>0</v>
      </c>
      <c r="V22" s="49">
        <f>Calculations!V102</f>
        <v>0</v>
      </c>
      <c r="W22" s="49">
        <f>Calculations!W102</f>
        <v>0</v>
      </c>
      <c r="X22" s="49">
        <f>Calculations!X102</f>
        <v>0</v>
      </c>
      <c r="Y22" s="49">
        <f>Calculations!Y102</f>
        <v>0</v>
      </c>
      <c r="Z22" s="49">
        <f>Calculations!Z102</f>
        <v>0</v>
      </c>
      <c r="AA22" s="49">
        <f>Calculations!AA102</f>
        <v>0</v>
      </c>
      <c r="AB22" s="49">
        <f>Calculations!AB102</f>
        <v>0</v>
      </c>
      <c r="AC22" s="49">
        <f>Calculations!AC102</f>
        <v>0</v>
      </c>
      <c r="AD22" s="49">
        <f>Calculations!AD102</f>
        <v>0</v>
      </c>
      <c r="AE22" s="49">
        <f>Calculations!AE102</f>
        <v>0</v>
      </c>
      <c r="AF22" s="49">
        <f>Calculations!AF102</f>
        <v>0</v>
      </c>
      <c r="AG22" s="49">
        <f>Calculations!AG102</f>
        <v>0</v>
      </c>
      <c r="AH22" s="49">
        <f>Calculations!AH102</f>
        <v>0</v>
      </c>
      <c r="AI22" s="49">
        <f>Calculations!AI102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3"/>
  <sheetViews>
    <sheetView zoomScale="85" zoomScaleNormal="85" workbookViewId="0">
      <selection activeCell="D43" sqref="D43"/>
    </sheetView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Calculations!B109</f>
        <v>0</v>
      </c>
      <c r="C2" s="49">
        <f>Calculations!C109</f>
        <v>0</v>
      </c>
      <c r="D2" s="49">
        <f>Calculations!D109</f>
        <v>0</v>
      </c>
      <c r="E2" s="49">
        <f>Calculations!E109</f>
        <v>0</v>
      </c>
      <c r="F2" s="49">
        <f>Calculations!F109</f>
        <v>0</v>
      </c>
      <c r="G2" s="49">
        <f>Calculations!G109</f>
        <v>0</v>
      </c>
      <c r="H2" s="49">
        <f>Calculations!H109</f>
        <v>0</v>
      </c>
      <c r="I2" s="49">
        <f>Calculations!I109</f>
        <v>0</v>
      </c>
      <c r="J2" s="49">
        <f>Calculations!J109</f>
        <v>0</v>
      </c>
      <c r="K2" s="49">
        <f>Calculations!K109</f>
        <v>0</v>
      </c>
      <c r="L2" s="49">
        <f>Calculations!L109</f>
        <v>0</v>
      </c>
      <c r="M2" s="49">
        <f>Calculations!M109</f>
        <v>0</v>
      </c>
      <c r="N2" s="49">
        <f>Calculations!N109</f>
        <v>0</v>
      </c>
      <c r="O2" s="49">
        <f>Calculations!O109</f>
        <v>0</v>
      </c>
      <c r="P2" s="49">
        <f>Calculations!P109</f>
        <v>0</v>
      </c>
      <c r="Q2" s="49">
        <f>Calculations!Q109</f>
        <v>0</v>
      </c>
      <c r="R2" s="49">
        <f>Calculations!R109</f>
        <v>0</v>
      </c>
      <c r="S2" s="49">
        <f>Calculations!S109</f>
        <v>0</v>
      </c>
      <c r="T2" s="49">
        <f>Calculations!T109</f>
        <v>0</v>
      </c>
      <c r="U2" s="49">
        <f>Calculations!U109</f>
        <v>0</v>
      </c>
      <c r="V2" s="49">
        <f>Calculations!V109</f>
        <v>0</v>
      </c>
      <c r="W2" s="49">
        <f>Calculations!W109</f>
        <v>0</v>
      </c>
      <c r="X2" s="49">
        <f>Calculations!X109</f>
        <v>0</v>
      </c>
      <c r="Y2" s="49">
        <f>Calculations!Y109</f>
        <v>0</v>
      </c>
      <c r="Z2" s="49">
        <f>Calculations!Z109</f>
        <v>0</v>
      </c>
      <c r="AA2" s="49">
        <f>Calculations!AA109</f>
        <v>0</v>
      </c>
      <c r="AB2" s="49">
        <f>Calculations!AB109</f>
        <v>0</v>
      </c>
      <c r="AC2" s="49">
        <f>Calculations!AC109</f>
        <v>0</v>
      </c>
      <c r="AD2" s="49">
        <f>Calculations!AD109</f>
        <v>0</v>
      </c>
      <c r="AE2" s="49">
        <f>Calculations!AE109</f>
        <v>0</v>
      </c>
      <c r="AF2" s="49">
        <f>Calculations!AF109</f>
        <v>0</v>
      </c>
      <c r="AG2" s="49">
        <f>Calculations!AG109</f>
        <v>0</v>
      </c>
      <c r="AH2" s="49">
        <f>Calculations!AH109</f>
        <v>0</v>
      </c>
      <c r="AI2" s="49">
        <f>Calculations!AI109</f>
        <v>0</v>
      </c>
    </row>
    <row r="3" spans="1:35" x14ac:dyDescent="0.45">
      <c r="A3" s="48" t="s">
        <v>18</v>
      </c>
      <c r="B3" s="49">
        <f>Calculations!B110</f>
        <v>530234220881090.13</v>
      </c>
      <c r="C3" s="49">
        <f>Calculations!C110</f>
        <v>463539640849843.31</v>
      </c>
      <c r="D3" s="49">
        <f>Calculations!D110</f>
        <v>459029228485358.81</v>
      </c>
      <c r="E3" s="49">
        <f>Calculations!E110</f>
        <v>450150696603069</v>
      </c>
      <c r="F3" s="49">
        <f>Calculations!F110</f>
        <v>445280805612387.56</v>
      </c>
      <c r="G3" s="49">
        <f>Calculations!G110</f>
        <v>436837525400094.06</v>
      </c>
      <c r="H3" s="49">
        <f>Calculations!H110</f>
        <v>425610221336688.69</v>
      </c>
      <c r="I3" s="49">
        <f>Calculations!I110</f>
        <v>417610921660708.38</v>
      </c>
      <c r="J3" s="49">
        <f>Calculations!J110</f>
        <v>412585557035582.88</v>
      </c>
      <c r="K3" s="49">
        <f>Calculations!K110</f>
        <v>407746134292059.5</v>
      </c>
      <c r="L3" s="49">
        <f>Calculations!L110</f>
        <v>404526164159703.19</v>
      </c>
      <c r="M3" s="49">
        <f>Calculations!M110</f>
        <v>402862212872522.75</v>
      </c>
      <c r="N3" s="49">
        <f>Calculations!N110</f>
        <v>401820349833842</v>
      </c>
      <c r="O3" s="49">
        <f>Calculations!O110</f>
        <v>396562945487621.19</v>
      </c>
      <c r="P3" s="49">
        <f>Calculations!P110</f>
        <v>392561700783670.75</v>
      </c>
      <c r="Q3" s="49">
        <f>Calculations!Q110</f>
        <v>384003648106466.69</v>
      </c>
      <c r="R3" s="49">
        <f>Calculations!R110</f>
        <v>371429072075746.25</v>
      </c>
      <c r="S3" s="49">
        <f>Calculations!S110</f>
        <v>360692748936110.38</v>
      </c>
      <c r="T3" s="49">
        <f>Calculations!T110</f>
        <v>349949425118212.38</v>
      </c>
      <c r="U3" s="49">
        <f>Calculations!U110</f>
        <v>343350826231801.31</v>
      </c>
      <c r="V3" s="49">
        <f>Calculations!V110</f>
        <v>335127384190761.81</v>
      </c>
      <c r="W3" s="49">
        <f>Calculations!W110</f>
        <v>325680093492442.25</v>
      </c>
      <c r="X3" s="49">
        <f>Calculations!X110</f>
        <v>317402887097807.81</v>
      </c>
      <c r="Y3" s="49">
        <f>Calculations!Y110</f>
        <v>308166251179718.56</v>
      </c>
      <c r="Z3" s="49">
        <f>Calculations!Z110</f>
        <v>299194602712227.19</v>
      </c>
      <c r="AA3" s="49">
        <f>Calculations!AA110</f>
        <v>290283429378189</v>
      </c>
      <c r="AB3" s="49">
        <f>Calculations!AB110</f>
        <v>279283319188776.34</v>
      </c>
      <c r="AC3" s="49">
        <f>Calculations!AC110</f>
        <v>268756351950438.66</v>
      </c>
      <c r="AD3" s="49">
        <f>Calculations!AD110</f>
        <v>261279304812122.91</v>
      </c>
      <c r="AE3" s="49">
        <f>Calculations!AE110</f>
        <v>253785873315525.56</v>
      </c>
      <c r="AF3" s="49">
        <f>Calculations!AF110</f>
        <v>240716403844008.97</v>
      </c>
      <c r="AG3" s="49">
        <f>Calculations!AG110</f>
        <v>231122633959047.72</v>
      </c>
      <c r="AH3" s="49">
        <f>Calculations!AH110</f>
        <v>216194336726304.88</v>
      </c>
      <c r="AI3" s="49">
        <f>Calculations!AI110</f>
        <v>203909361590493.59</v>
      </c>
    </row>
    <row r="4" spans="1:35" x14ac:dyDescent="0.45">
      <c r="A4" s="48" t="s">
        <v>11</v>
      </c>
      <c r="B4" s="49">
        <f>Calculations!B111</f>
        <v>3443870796960235.5</v>
      </c>
      <c r="C4" s="49">
        <f>Calculations!C111</f>
        <v>2356948089359247</v>
      </c>
      <c r="D4" s="49">
        <f>Calculations!D111</f>
        <v>2319684137241981</v>
      </c>
      <c r="E4" s="49">
        <f>Calculations!E111</f>
        <v>2303306383140880</v>
      </c>
      <c r="F4" s="49">
        <f>Calculations!F111</f>
        <v>2296632527817330</v>
      </c>
      <c r="G4" s="49">
        <f>Calculations!G111</f>
        <v>2294818339620148</v>
      </c>
      <c r="H4" s="49">
        <f>Calculations!H111</f>
        <v>2300100510547861.5</v>
      </c>
      <c r="I4" s="49">
        <f>Calculations!I111</f>
        <v>2294364197559280.5</v>
      </c>
      <c r="J4" s="49">
        <f>Calculations!J111</f>
        <v>2297917426407777.5</v>
      </c>
      <c r="K4" s="49">
        <f>Calculations!K111</f>
        <v>2312512582934908</v>
      </c>
      <c r="L4" s="49">
        <f>Calculations!L111</f>
        <v>2342353694700798.5</v>
      </c>
      <c r="M4" s="49">
        <f>Calculations!M111</f>
        <v>2346757865160744</v>
      </c>
      <c r="N4" s="49">
        <f>Calculations!N111</f>
        <v>2374279797827044</v>
      </c>
      <c r="O4" s="49">
        <f>Calculations!O111</f>
        <v>2410617189586223</v>
      </c>
      <c r="P4" s="49">
        <f>Calculations!P111</f>
        <v>2431177712943443</v>
      </c>
      <c r="Q4" s="49">
        <f>Calculations!Q111</f>
        <v>2433657058534298</v>
      </c>
      <c r="R4" s="49">
        <f>Calculations!R111</f>
        <v>2438496413298143.5</v>
      </c>
      <c r="S4" s="49">
        <f>Calculations!S111</f>
        <v>2440393039582043</v>
      </c>
      <c r="T4" s="49">
        <f>Calculations!T111</f>
        <v>2436074244510678.5</v>
      </c>
      <c r="U4" s="49">
        <f>Calculations!U111</f>
        <v>2438438905401260</v>
      </c>
      <c r="V4" s="49">
        <f>Calculations!V111</f>
        <v>2434655199438091.5</v>
      </c>
      <c r="W4" s="49">
        <f>Calculations!W111</f>
        <v>2432274520238176.5</v>
      </c>
      <c r="X4" s="49">
        <f>Calculations!X111</f>
        <v>2428649689641426.5</v>
      </c>
      <c r="Y4" s="49">
        <f>Calculations!Y111</f>
        <v>2426619465291628</v>
      </c>
      <c r="Z4" s="49">
        <f>Calculations!Z111</f>
        <v>2425100970793469</v>
      </c>
      <c r="AA4" s="49">
        <f>Calculations!AA111</f>
        <v>2422935866404568.5</v>
      </c>
      <c r="AB4" s="49">
        <f>Calculations!AB111</f>
        <v>2414889068680449.5</v>
      </c>
      <c r="AC4" s="49">
        <f>Calculations!AC111</f>
        <v>2409030888765432</v>
      </c>
      <c r="AD4" s="49">
        <f>Calculations!AD111</f>
        <v>2403702385357206.5</v>
      </c>
      <c r="AE4" s="49">
        <f>Calculations!AE111</f>
        <v>2398028488018678</v>
      </c>
      <c r="AF4" s="49">
        <f>Calculations!AF111</f>
        <v>2385159115612679</v>
      </c>
      <c r="AG4" s="49">
        <f>Calculations!AG111</f>
        <v>2379010111522414</v>
      </c>
      <c r="AH4" s="49">
        <f>Calculations!AH111</f>
        <v>2371730379766074.5</v>
      </c>
      <c r="AI4" s="49">
        <f>Calculations!AI111</f>
        <v>2358480534171035</v>
      </c>
    </row>
    <row r="5" spans="1:35" x14ac:dyDescent="0.45">
      <c r="A5" s="48" t="s">
        <v>19</v>
      </c>
      <c r="B5" s="49">
        <f>Calculations!B112</f>
        <v>0</v>
      </c>
      <c r="C5" s="49">
        <f>Calculations!C112</f>
        <v>0</v>
      </c>
      <c r="D5" s="49">
        <f>Calculations!D112</f>
        <v>0</v>
      </c>
      <c r="E5" s="49">
        <f>Calculations!E112</f>
        <v>0</v>
      </c>
      <c r="F5" s="49">
        <f>Calculations!F112</f>
        <v>0</v>
      </c>
      <c r="G5" s="49">
        <f>Calculations!G112</f>
        <v>0</v>
      </c>
      <c r="H5" s="49">
        <f>Calculations!H112</f>
        <v>0</v>
      </c>
      <c r="I5" s="49">
        <f>Calculations!I112</f>
        <v>0</v>
      </c>
      <c r="J5" s="49">
        <f>Calculations!J112</f>
        <v>0</v>
      </c>
      <c r="K5" s="49">
        <f>Calculations!K112</f>
        <v>0</v>
      </c>
      <c r="L5" s="49">
        <f>Calculations!L112</f>
        <v>0</v>
      </c>
      <c r="M5" s="49">
        <f>Calculations!M112</f>
        <v>0</v>
      </c>
      <c r="N5" s="49">
        <f>Calculations!N112</f>
        <v>0</v>
      </c>
      <c r="O5" s="49">
        <f>Calculations!O112</f>
        <v>0</v>
      </c>
      <c r="P5" s="49">
        <f>Calculations!P112</f>
        <v>0</v>
      </c>
      <c r="Q5" s="49">
        <f>Calculations!Q112</f>
        <v>0</v>
      </c>
      <c r="R5" s="49">
        <f>Calculations!R112</f>
        <v>0</v>
      </c>
      <c r="S5" s="49">
        <f>Calculations!S112</f>
        <v>0</v>
      </c>
      <c r="T5" s="49">
        <f>Calculations!T112</f>
        <v>0</v>
      </c>
      <c r="U5" s="49">
        <f>Calculations!U112</f>
        <v>0</v>
      </c>
      <c r="V5" s="49">
        <f>Calculations!V112</f>
        <v>0</v>
      </c>
      <c r="W5" s="49">
        <f>Calculations!W112</f>
        <v>0</v>
      </c>
      <c r="X5" s="49">
        <f>Calculations!X112</f>
        <v>0</v>
      </c>
      <c r="Y5" s="49">
        <f>Calculations!Y112</f>
        <v>0</v>
      </c>
      <c r="Z5" s="49">
        <f>Calculations!Z112</f>
        <v>0</v>
      </c>
      <c r="AA5" s="49">
        <f>Calculations!AA112</f>
        <v>0</v>
      </c>
      <c r="AB5" s="49">
        <f>Calculations!AB112</f>
        <v>0</v>
      </c>
      <c r="AC5" s="49">
        <f>Calculations!AC112</f>
        <v>0</v>
      </c>
      <c r="AD5" s="49">
        <f>Calculations!AD112</f>
        <v>0</v>
      </c>
      <c r="AE5" s="49">
        <f>Calculations!AE112</f>
        <v>0</v>
      </c>
      <c r="AF5" s="49">
        <f>Calculations!AF112</f>
        <v>0</v>
      </c>
      <c r="AG5" s="49">
        <f>Calculations!AG112</f>
        <v>0</v>
      </c>
      <c r="AH5" s="49">
        <f>Calculations!AH112</f>
        <v>0</v>
      </c>
      <c r="AI5" s="49">
        <f>Calculations!AI112</f>
        <v>0</v>
      </c>
    </row>
    <row r="6" spans="1:35" x14ac:dyDescent="0.45">
      <c r="A6" s="48" t="s">
        <v>20</v>
      </c>
      <c r="B6" s="49">
        <f>Calculations!B113</f>
        <v>0</v>
      </c>
      <c r="C6" s="49">
        <f>Calculations!C113</f>
        <v>0</v>
      </c>
      <c r="D6" s="49">
        <f>Calculations!D113</f>
        <v>0</v>
      </c>
      <c r="E6" s="49">
        <f>Calculations!E113</f>
        <v>0</v>
      </c>
      <c r="F6" s="49">
        <f>Calculations!F113</f>
        <v>0</v>
      </c>
      <c r="G6" s="49">
        <f>Calculations!G113</f>
        <v>0</v>
      </c>
      <c r="H6" s="49">
        <f>Calculations!H113</f>
        <v>0</v>
      </c>
      <c r="I6" s="49">
        <f>Calculations!I113</f>
        <v>0</v>
      </c>
      <c r="J6" s="49">
        <f>Calculations!J113</f>
        <v>0</v>
      </c>
      <c r="K6" s="49">
        <f>Calculations!K113</f>
        <v>0</v>
      </c>
      <c r="L6" s="49">
        <f>Calculations!L113</f>
        <v>0</v>
      </c>
      <c r="M6" s="49">
        <f>Calculations!M113</f>
        <v>0</v>
      </c>
      <c r="N6" s="49">
        <f>Calculations!N113</f>
        <v>0</v>
      </c>
      <c r="O6" s="49">
        <f>Calculations!O113</f>
        <v>0</v>
      </c>
      <c r="P6" s="49">
        <f>Calculations!P113</f>
        <v>0</v>
      </c>
      <c r="Q6" s="49">
        <f>Calculations!Q113</f>
        <v>0</v>
      </c>
      <c r="R6" s="49">
        <f>Calculations!R113</f>
        <v>0</v>
      </c>
      <c r="S6" s="49">
        <f>Calculations!S113</f>
        <v>0</v>
      </c>
      <c r="T6" s="49">
        <f>Calculations!T113</f>
        <v>0</v>
      </c>
      <c r="U6" s="49">
        <f>Calculations!U113</f>
        <v>0</v>
      </c>
      <c r="V6" s="49">
        <f>Calculations!V113</f>
        <v>0</v>
      </c>
      <c r="W6" s="49">
        <f>Calculations!W113</f>
        <v>0</v>
      </c>
      <c r="X6" s="49">
        <f>Calculations!X113</f>
        <v>0</v>
      </c>
      <c r="Y6" s="49">
        <f>Calculations!Y113</f>
        <v>0</v>
      </c>
      <c r="Z6" s="49">
        <f>Calculations!Z113</f>
        <v>0</v>
      </c>
      <c r="AA6" s="49">
        <f>Calculations!AA113</f>
        <v>0</v>
      </c>
      <c r="AB6" s="49">
        <f>Calculations!AB113</f>
        <v>0</v>
      </c>
      <c r="AC6" s="49">
        <f>Calculations!AC113</f>
        <v>0</v>
      </c>
      <c r="AD6" s="49">
        <f>Calculations!AD113</f>
        <v>0</v>
      </c>
      <c r="AE6" s="49">
        <f>Calculations!AE113</f>
        <v>0</v>
      </c>
      <c r="AF6" s="49">
        <f>Calculations!AF113</f>
        <v>0</v>
      </c>
      <c r="AG6" s="49">
        <f>Calculations!AG113</f>
        <v>0</v>
      </c>
      <c r="AH6" s="49">
        <f>Calculations!AH113</f>
        <v>0</v>
      </c>
      <c r="AI6" s="49">
        <f>Calculations!AI113</f>
        <v>0</v>
      </c>
    </row>
    <row r="7" spans="1:35" x14ac:dyDescent="0.45">
      <c r="A7" s="48" t="s">
        <v>21</v>
      </c>
      <c r="B7" s="49">
        <f>Calculations!B114</f>
        <v>0</v>
      </c>
      <c r="C7" s="49">
        <f>Calculations!C114</f>
        <v>0</v>
      </c>
      <c r="D7" s="49">
        <f>Calculations!D114</f>
        <v>0</v>
      </c>
      <c r="E7" s="49">
        <f>Calculations!E114</f>
        <v>0</v>
      </c>
      <c r="F7" s="49">
        <f>Calculations!F114</f>
        <v>0</v>
      </c>
      <c r="G7" s="49">
        <f>Calculations!G114</f>
        <v>0</v>
      </c>
      <c r="H7" s="49">
        <f>Calculations!H114</f>
        <v>0</v>
      </c>
      <c r="I7" s="49">
        <f>Calculations!I114</f>
        <v>0</v>
      </c>
      <c r="J7" s="49">
        <f>Calculations!J114</f>
        <v>0</v>
      </c>
      <c r="K7" s="49">
        <f>Calculations!K114</f>
        <v>0</v>
      </c>
      <c r="L7" s="49">
        <f>Calculations!L114</f>
        <v>0</v>
      </c>
      <c r="M7" s="49">
        <f>Calculations!M114</f>
        <v>0</v>
      </c>
      <c r="N7" s="49">
        <f>Calculations!N114</f>
        <v>0</v>
      </c>
      <c r="O7" s="49">
        <f>Calculations!O114</f>
        <v>0</v>
      </c>
      <c r="P7" s="49">
        <f>Calculations!P114</f>
        <v>0</v>
      </c>
      <c r="Q7" s="49">
        <f>Calculations!Q114</f>
        <v>0</v>
      </c>
      <c r="R7" s="49">
        <f>Calculations!R114</f>
        <v>0</v>
      </c>
      <c r="S7" s="49">
        <f>Calculations!S114</f>
        <v>0</v>
      </c>
      <c r="T7" s="49">
        <f>Calculations!T114</f>
        <v>0</v>
      </c>
      <c r="U7" s="49">
        <f>Calculations!U114</f>
        <v>0</v>
      </c>
      <c r="V7" s="49">
        <f>Calculations!V114</f>
        <v>0</v>
      </c>
      <c r="W7" s="49">
        <f>Calculations!W114</f>
        <v>0</v>
      </c>
      <c r="X7" s="49">
        <f>Calculations!X114</f>
        <v>0</v>
      </c>
      <c r="Y7" s="49">
        <f>Calculations!Y114</f>
        <v>0</v>
      </c>
      <c r="Z7" s="49">
        <f>Calculations!Z114</f>
        <v>0</v>
      </c>
      <c r="AA7" s="49">
        <f>Calculations!AA114</f>
        <v>0</v>
      </c>
      <c r="AB7" s="49">
        <f>Calculations!AB114</f>
        <v>0</v>
      </c>
      <c r="AC7" s="49">
        <f>Calculations!AC114</f>
        <v>0</v>
      </c>
      <c r="AD7" s="49">
        <f>Calculations!AD114</f>
        <v>0</v>
      </c>
      <c r="AE7" s="49">
        <f>Calculations!AE114</f>
        <v>0</v>
      </c>
      <c r="AF7" s="49">
        <f>Calculations!AF114</f>
        <v>0</v>
      </c>
      <c r="AG7" s="49">
        <f>Calculations!AG114</f>
        <v>0</v>
      </c>
      <c r="AH7" s="49">
        <f>Calculations!AH114</f>
        <v>0</v>
      </c>
      <c r="AI7" s="49">
        <f>Calculations!AI114</f>
        <v>0</v>
      </c>
    </row>
    <row r="8" spans="1:35" x14ac:dyDescent="0.45">
      <c r="A8" s="48" t="s">
        <v>22</v>
      </c>
      <c r="B8" s="49">
        <f>Calculations!B115</f>
        <v>0</v>
      </c>
      <c r="C8" s="49">
        <f>Calculations!C115</f>
        <v>0</v>
      </c>
      <c r="D8" s="49">
        <f>Calculations!D115</f>
        <v>0</v>
      </c>
      <c r="E8" s="49">
        <f>Calculations!E115</f>
        <v>0</v>
      </c>
      <c r="F8" s="49">
        <f>Calculations!F115</f>
        <v>0</v>
      </c>
      <c r="G8" s="49">
        <f>Calculations!G115</f>
        <v>0</v>
      </c>
      <c r="H8" s="49">
        <f>Calculations!H115</f>
        <v>0</v>
      </c>
      <c r="I8" s="49">
        <f>Calculations!I115</f>
        <v>0</v>
      </c>
      <c r="J8" s="49">
        <f>Calculations!J115</f>
        <v>0</v>
      </c>
      <c r="K8" s="49">
        <f>Calculations!K115</f>
        <v>0</v>
      </c>
      <c r="L8" s="49">
        <f>Calculations!L115</f>
        <v>0</v>
      </c>
      <c r="M8" s="49">
        <f>Calculations!M115</f>
        <v>0</v>
      </c>
      <c r="N8" s="49">
        <f>Calculations!N115</f>
        <v>0</v>
      </c>
      <c r="O8" s="49">
        <f>Calculations!O115</f>
        <v>0</v>
      </c>
      <c r="P8" s="49">
        <f>Calculations!P115</f>
        <v>0</v>
      </c>
      <c r="Q8" s="49">
        <f>Calculations!Q115</f>
        <v>0</v>
      </c>
      <c r="R8" s="49">
        <f>Calculations!R115</f>
        <v>0</v>
      </c>
      <c r="S8" s="49">
        <f>Calculations!S115</f>
        <v>0</v>
      </c>
      <c r="T8" s="49">
        <f>Calculations!T115</f>
        <v>0</v>
      </c>
      <c r="U8" s="49">
        <f>Calculations!U115</f>
        <v>0</v>
      </c>
      <c r="V8" s="49">
        <f>Calculations!V115</f>
        <v>0</v>
      </c>
      <c r="W8" s="49">
        <f>Calculations!W115</f>
        <v>0</v>
      </c>
      <c r="X8" s="49">
        <f>Calculations!X115</f>
        <v>0</v>
      </c>
      <c r="Y8" s="49">
        <f>Calculations!Y115</f>
        <v>0</v>
      </c>
      <c r="Z8" s="49">
        <f>Calculations!Z115</f>
        <v>0</v>
      </c>
      <c r="AA8" s="49">
        <f>Calculations!AA115</f>
        <v>0</v>
      </c>
      <c r="AB8" s="49">
        <f>Calculations!AB115</f>
        <v>0</v>
      </c>
      <c r="AC8" s="49">
        <f>Calculations!AC115</f>
        <v>0</v>
      </c>
      <c r="AD8" s="49">
        <f>Calculations!AD115</f>
        <v>0</v>
      </c>
      <c r="AE8" s="49">
        <f>Calculations!AE115</f>
        <v>0</v>
      </c>
      <c r="AF8" s="49">
        <f>Calculations!AF115</f>
        <v>0</v>
      </c>
      <c r="AG8" s="49">
        <f>Calculations!AG115</f>
        <v>0</v>
      </c>
      <c r="AH8" s="49">
        <f>Calculations!AH115</f>
        <v>0</v>
      </c>
      <c r="AI8" s="49">
        <f>Calculations!AI115</f>
        <v>0</v>
      </c>
    </row>
    <row r="9" spans="1:35" x14ac:dyDescent="0.45">
      <c r="A9" s="48" t="s">
        <v>12</v>
      </c>
      <c r="B9" s="49">
        <f>Calculations!B116</f>
        <v>181192072936495.97</v>
      </c>
      <c r="C9" s="49">
        <f>Calculations!C116</f>
        <v>193477420643740.47</v>
      </c>
      <c r="D9" s="49">
        <f>Calculations!D116</f>
        <v>193594817742292.22</v>
      </c>
      <c r="E9" s="49">
        <f>Calculations!E116</f>
        <v>195712857490835.19</v>
      </c>
      <c r="F9" s="49">
        <f>Calculations!F116</f>
        <v>197282109610435.97</v>
      </c>
      <c r="G9" s="49">
        <f>Calculations!G116</f>
        <v>197364694257299.28</v>
      </c>
      <c r="H9" s="49">
        <f>Calculations!H116</f>
        <v>193506265634172.06</v>
      </c>
      <c r="I9" s="49">
        <f>Calculations!I116</f>
        <v>195434439832905.84</v>
      </c>
      <c r="J9" s="49">
        <f>Calculations!J116</f>
        <v>196760042693716.69</v>
      </c>
      <c r="K9" s="49">
        <f>Calculations!K116</f>
        <v>197657464121892.66</v>
      </c>
      <c r="L9" s="49">
        <f>Calculations!L116</f>
        <v>197552339850505.78</v>
      </c>
      <c r="M9" s="49">
        <f>Calculations!M116</f>
        <v>199843939283449.75</v>
      </c>
      <c r="N9" s="49">
        <f>Calculations!N116</f>
        <v>200616222991771.38</v>
      </c>
      <c r="O9" s="49">
        <f>Calculations!O116</f>
        <v>200567591981338.38</v>
      </c>
      <c r="P9" s="49">
        <f>Calculations!P116</f>
        <v>203470181404481.91</v>
      </c>
      <c r="Q9" s="49">
        <f>Calculations!Q116</f>
        <v>205506795939495.84</v>
      </c>
      <c r="R9" s="49">
        <f>Calculations!R116</f>
        <v>208104386535675.41</v>
      </c>
      <c r="S9" s="49">
        <f>Calculations!S116</f>
        <v>210549238873815.44</v>
      </c>
      <c r="T9" s="49">
        <f>Calculations!T116</f>
        <v>212649519052512.22</v>
      </c>
      <c r="U9" s="49">
        <f>Calculations!U116</f>
        <v>214066661710559.41</v>
      </c>
      <c r="V9" s="49">
        <f>Calculations!V116</f>
        <v>216169808698548.03</v>
      </c>
      <c r="W9" s="49">
        <f>Calculations!W116</f>
        <v>217920446688782.97</v>
      </c>
      <c r="X9" s="49">
        <f>Calculations!X116</f>
        <v>219635823244159.84</v>
      </c>
      <c r="Y9" s="49">
        <f>Calculations!Y116</f>
        <v>221754840223060.97</v>
      </c>
      <c r="Z9" s="49">
        <f>Calculations!Z116</f>
        <v>224219039747659.13</v>
      </c>
      <c r="AA9" s="49">
        <f>Calculations!AA116</f>
        <v>226418410570318.59</v>
      </c>
      <c r="AB9" s="49">
        <f>Calculations!AB116</f>
        <v>228895077026934.16</v>
      </c>
      <c r="AC9" s="49">
        <f>Calculations!AC116</f>
        <v>231311569057754.22</v>
      </c>
      <c r="AD9" s="49">
        <f>Calculations!AD116</f>
        <v>233508351512241.53</v>
      </c>
      <c r="AE9" s="49">
        <f>Calculations!AE116</f>
        <v>235952847611020.09</v>
      </c>
      <c r="AF9" s="49">
        <f>Calculations!AF116</f>
        <v>239969550160837.91</v>
      </c>
      <c r="AG9" s="49">
        <f>Calculations!AG116</f>
        <v>243185044385661.22</v>
      </c>
      <c r="AH9" s="49">
        <f>Calculations!AH116</f>
        <v>248060825422466.63</v>
      </c>
      <c r="AI9" s="49">
        <f>Calculations!AI116</f>
        <v>253218971059447.03</v>
      </c>
    </row>
    <row r="10" spans="1:35" x14ac:dyDescent="0.45">
      <c r="A10" s="48" t="s">
        <v>13</v>
      </c>
      <c r="B10" s="49">
        <f>Calculations!B117</f>
        <v>2988025433128846.5</v>
      </c>
      <c r="C10" s="49">
        <f>Calculations!C117</f>
        <v>2980728622271978</v>
      </c>
      <c r="D10" s="49">
        <f>Calculations!D117</f>
        <v>2922907704900880</v>
      </c>
      <c r="E10" s="49">
        <f>Calculations!E117</f>
        <v>2861883121874456.5</v>
      </c>
      <c r="F10" s="49">
        <f>Calculations!F117</f>
        <v>2795904923452440</v>
      </c>
      <c r="G10" s="49">
        <f>Calculations!G117</f>
        <v>2735298605833370.5</v>
      </c>
      <c r="H10" s="49">
        <f>Calculations!H117</f>
        <v>2675945446189685.5</v>
      </c>
      <c r="I10" s="49">
        <f>Calculations!I117</f>
        <v>2625031441893451</v>
      </c>
      <c r="J10" s="49">
        <f>Calculations!J117</f>
        <v>2584418392023627</v>
      </c>
      <c r="K10" s="49">
        <f>Calculations!K117</f>
        <v>2555551238330220</v>
      </c>
      <c r="L10" s="49">
        <f>Calculations!L117</f>
        <v>2534508344051820</v>
      </c>
      <c r="M10" s="49">
        <f>Calculations!M117</f>
        <v>2522767308771822.5</v>
      </c>
      <c r="N10" s="49">
        <f>Calculations!N117</f>
        <v>2514943702337216</v>
      </c>
      <c r="O10" s="49">
        <f>Calculations!O117</f>
        <v>2508729573355081.5</v>
      </c>
      <c r="P10" s="49">
        <f>Calculations!P117</f>
        <v>2503197681661733.5</v>
      </c>
      <c r="Q10" s="49">
        <f>Calculations!Q117</f>
        <v>2495593288315273.5</v>
      </c>
      <c r="R10" s="49">
        <f>Calculations!R117</f>
        <v>2485224199982845.5</v>
      </c>
      <c r="S10" s="49">
        <f>Calculations!S117</f>
        <v>2472191454991107.5</v>
      </c>
      <c r="T10" s="49">
        <f>Calculations!T117</f>
        <v>2456437888027165.5</v>
      </c>
      <c r="U10" s="49">
        <f>Calculations!U117</f>
        <v>2438169341899726</v>
      </c>
      <c r="V10" s="49">
        <f>Calculations!V117</f>
        <v>2417824809256564</v>
      </c>
      <c r="W10" s="49">
        <f>Calculations!W117</f>
        <v>2395668339807020.5</v>
      </c>
      <c r="X10" s="49">
        <f>Calculations!X117</f>
        <v>2372114738647325</v>
      </c>
      <c r="Y10" s="49">
        <f>Calculations!Y117</f>
        <v>2347779269516576</v>
      </c>
      <c r="Z10" s="49">
        <f>Calculations!Z117</f>
        <v>2323965935904070.5</v>
      </c>
      <c r="AA10" s="49">
        <f>Calculations!AA117</f>
        <v>2299763997912505.5</v>
      </c>
      <c r="AB10" s="49">
        <f>Calculations!AB117</f>
        <v>2275913224927235</v>
      </c>
      <c r="AC10" s="49">
        <f>Calculations!AC117</f>
        <v>2252077109574898.5</v>
      </c>
      <c r="AD10" s="49">
        <f>Calculations!AD117</f>
        <v>2229984620995093.3</v>
      </c>
      <c r="AE10" s="49">
        <f>Calculations!AE117</f>
        <v>2209080457254355.3</v>
      </c>
      <c r="AF10" s="49">
        <f>Calculations!AF117</f>
        <v>2189477752272288.8</v>
      </c>
      <c r="AG10" s="49">
        <f>Calculations!AG117</f>
        <v>2171274276305366.8</v>
      </c>
      <c r="AH10" s="49">
        <f>Calculations!AH117</f>
        <v>2155220506245326</v>
      </c>
      <c r="AI10" s="49">
        <f>Calculations!AI117</f>
        <v>2141136398625359.3</v>
      </c>
    </row>
    <row r="11" spans="1:35" x14ac:dyDescent="0.45">
      <c r="A11" s="48" t="s">
        <v>23</v>
      </c>
      <c r="B11" s="49">
        <f>Calculations!B118</f>
        <v>4339347553620890.5</v>
      </c>
      <c r="C11" s="49">
        <f>Calculations!C118</f>
        <v>3839672378424382</v>
      </c>
      <c r="D11" s="49">
        <f>Calculations!D118</f>
        <v>3834407234726708.5</v>
      </c>
      <c r="E11" s="49">
        <f>Calculations!E118</f>
        <v>3809408551084931</v>
      </c>
      <c r="F11" s="49">
        <f>Calculations!F118</f>
        <v>3773006058126245</v>
      </c>
      <c r="G11" s="49">
        <f>Calculations!G118</f>
        <v>3733112313805628</v>
      </c>
      <c r="H11" s="49">
        <f>Calculations!H118</f>
        <v>3699477917396620</v>
      </c>
      <c r="I11" s="49">
        <f>Calculations!I118</f>
        <v>3636713235223724.5</v>
      </c>
      <c r="J11" s="49">
        <f>Calculations!J118</f>
        <v>3581041179637765</v>
      </c>
      <c r="K11" s="49">
        <f>Calculations!K118</f>
        <v>3538856861724101.5</v>
      </c>
      <c r="L11" s="49">
        <f>Calculations!L118</f>
        <v>3487633889624895</v>
      </c>
      <c r="M11" s="49">
        <f>Calculations!M118</f>
        <v>3449944322068139.5</v>
      </c>
      <c r="N11" s="49">
        <f>Calculations!N118</f>
        <v>3409301511053111</v>
      </c>
      <c r="O11" s="49">
        <f>Calculations!O118</f>
        <v>3362333215380312</v>
      </c>
      <c r="P11" s="49">
        <f>Calculations!P118</f>
        <v>3331406467373774.5</v>
      </c>
      <c r="Q11" s="49">
        <f>Calculations!Q118</f>
        <v>3299369840601281.5</v>
      </c>
      <c r="R11" s="49">
        <f>Calculations!R118</f>
        <v>3258454584043746</v>
      </c>
      <c r="S11" s="49">
        <f>Calculations!S118</f>
        <v>3217130273994234</v>
      </c>
      <c r="T11" s="49">
        <f>Calculations!T118</f>
        <v>3173282703719380</v>
      </c>
      <c r="U11" s="49">
        <f>Calculations!U118</f>
        <v>3134195522294725</v>
      </c>
      <c r="V11" s="49">
        <f>Calculations!V118</f>
        <v>3091134658395887.5</v>
      </c>
      <c r="W11" s="49">
        <f>Calculations!W118</f>
        <v>3046151128256570</v>
      </c>
      <c r="X11" s="49">
        <f>Calculations!X118</f>
        <v>2999585398489428</v>
      </c>
      <c r="Y11" s="49">
        <f>Calculations!Y118</f>
        <v>2951746370087506.5</v>
      </c>
      <c r="Z11" s="49">
        <f>Calculations!Z118</f>
        <v>2904534711608512</v>
      </c>
      <c r="AA11" s="49">
        <f>Calculations!AA118</f>
        <v>2858311728640221.5</v>
      </c>
      <c r="AB11" s="49">
        <f>Calculations!AB118</f>
        <v>2809563367209026.5</v>
      </c>
      <c r="AC11" s="49">
        <f>Calculations!AC118</f>
        <v>2761287994351311.5</v>
      </c>
      <c r="AD11" s="49">
        <f>Calculations!AD118</f>
        <v>2714281597651567</v>
      </c>
      <c r="AE11" s="49">
        <f>Calculations!AE118</f>
        <v>2669143536192753.5</v>
      </c>
      <c r="AF11" s="49">
        <f>Calculations!AF118</f>
        <v>2623537551497759.5</v>
      </c>
      <c r="AG11" s="49">
        <f>Calculations!AG118</f>
        <v>2578892959623605.5</v>
      </c>
      <c r="AH11" s="49">
        <f>Calculations!AH118</f>
        <v>2533418168018801</v>
      </c>
      <c r="AI11" s="49">
        <f>Calculations!AI118</f>
        <v>2487692114747116</v>
      </c>
    </row>
    <row r="12" spans="1:35" x14ac:dyDescent="0.45">
      <c r="A12" s="48" t="s">
        <v>24</v>
      </c>
      <c r="B12" s="49">
        <f>Calculations!B119</f>
        <v>41931207613454.992</v>
      </c>
      <c r="C12" s="49">
        <f>Calculations!C119</f>
        <v>46184510401981.641</v>
      </c>
      <c r="D12" s="49">
        <f>Calculations!D119</f>
        <v>45929096527296.664</v>
      </c>
      <c r="E12" s="49">
        <f>Calculations!E119</f>
        <v>45697660319709.07</v>
      </c>
      <c r="F12" s="49">
        <f>Calculations!F119</f>
        <v>45418067052381.93</v>
      </c>
      <c r="G12" s="49">
        <f>Calculations!G119</f>
        <v>45213357073801.414</v>
      </c>
      <c r="H12" s="49">
        <f>Calculations!H119</f>
        <v>45040705416921.414</v>
      </c>
      <c r="I12" s="49">
        <f>Calculations!I119</f>
        <v>45056979475355.805</v>
      </c>
      <c r="J12" s="49">
        <f>Calculations!J119</f>
        <v>45269162704707.156</v>
      </c>
      <c r="K12" s="49">
        <f>Calculations!K119</f>
        <v>45696461652142.398</v>
      </c>
      <c r="L12" s="49">
        <f>Calculations!L119</f>
        <v>46291503002339.828</v>
      </c>
      <c r="M12" s="49">
        <f>Calculations!M119</f>
        <v>47081481254497.531</v>
      </c>
      <c r="N12" s="49">
        <f>Calculations!N119</f>
        <v>47997690883722.156</v>
      </c>
      <c r="O12" s="49">
        <f>Calculations!O119</f>
        <v>49014743808324.086</v>
      </c>
      <c r="P12" s="49">
        <f>Calculations!P119</f>
        <v>49711191436139.797</v>
      </c>
      <c r="Q12" s="49">
        <f>Calculations!Q119</f>
        <v>50410650834887.586</v>
      </c>
      <c r="R12" s="49">
        <f>Calculations!R119</f>
        <v>51103751730459.742</v>
      </c>
      <c r="S12" s="49">
        <f>Calculations!S119</f>
        <v>51788773203351.398</v>
      </c>
      <c r="T12" s="49">
        <f>Calculations!T119</f>
        <v>52477018997894.547</v>
      </c>
      <c r="U12" s="49">
        <f>Calculations!U119</f>
        <v>53169762384674.922</v>
      </c>
      <c r="V12" s="49">
        <f>Calculations!V119</f>
        <v>53883633957248.945</v>
      </c>
      <c r="W12" s="49">
        <f>Calculations!W119</f>
        <v>54625948585466.398</v>
      </c>
      <c r="X12" s="49">
        <f>Calculations!X119</f>
        <v>55404102686515.773</v>
      </c>
      <c r="Y12" s="49">
        <f>Calculations!Y119</f>
        <v>56236875239284.516</v>
      </c>
      <c r="Z12" s="49">
        <f>Calculations!Z119</f>
        <v>57146890744714.258</v>
      </c>
      <c r="AA12" s="49">
        <f>Calculations!AA119</f>
        <v>58108339245463.18</v>
      </c>
      <c r="AB12" s="49">
        <f>Calculations!AB119</f>
        <v>59137774806062.281</v>
      </c>
      <c r="AC12" s="49">
        <f>Calculations!AC119</f>
        <v>60222436742405.898</v>
      </c>
      <c r="AD12" s="49">
        <f>Calculations!AD119</f>
        <v>61404252253456.766</v>
      </c>
      <c r="AE12" s="49">
        <f>Calculations!AE119</f>
        <v>62655787276058.906</v>
      </c>
      <c r="AF12" s="49">
        <f>Calculations!AF119</f>
        <v>63976175780005.641</v>
      </c>
      <c r="AG12" s="49">
        <f>Calculations!AG119</f>
        <v>65367299575812.578</v>
      </c>
      <c r="AH12" s="49">
        <f>Calculations!AH119</f>
        <v>66847348222931.281</v>
      </c>
      <c r="AI12" s="49">
        <f>Calculations!AI119</f>
        <v>68412038811621.172</v>
      </c>
    </row>
    <row r="13" spans="1:35" x14ac:dyDescent="0.45">
      <c r="A13" s="48" t="s">
        <v>25</v>
      </c>
      <c r="B13" s="49">
        <f>Calculations!B120</f>
        <v>250690991707395.94</v>
      </c>
      <c r="C13" s="49">
        <f>Calculations!C120</f>
        <v>290633040173694.56</v>
      </c>
      <c r="D13" s="49">
        <f>Calculations!D120</f>
        <v>299892075168324</v>
      </c>
      <c r="E13" s="49">
        <f>Calculations!E120</f>
        <v>307442073981910.25</v>
      </c>
      <c r="F13" s="49">
        <f>Calculations!F120</f>
        <v>310802803205195.56</v>
      </c>
      <c r="G13" s="49">
        <f>Calculations!G120</f>
        <v>313504366133336.56</v>
      </c>
      <c r="H13" s="49">
        <f>Calculations!H120</f>
        <v>313397136977875.56</v>
      </c>
      <c r="I13" s="49">
        <f>Calculations!I120</f>
        <v>312293961318056.69</v>
      </c>
      <c r="J13" s="49">
        <f>Calculations!J120</f>
        <v>311378688104487.81</v>
      </c>
      <c r="K13" s="49">
        <f>Calculations!K120</f>
        <v>311026519375460.88</v>
      </c>
      <c r="L13" s="49">
        <f>Calculations!L120</f>
        <v>310672572690564.88</v>
      </c>
      <c r="M13" s="49">
        <f>Calculations!M120</f>
        <v>310924340965807.63</v>
      </c>
      <c r="N13" s="49">
        <f>Calculations!N120</f>
        <v>311454532423874.13</v>
      </c>
      <c r="O13" s="49">
        <f>Calculations!O120</f>
        <v>311954441941425.06</v>
      </c>
      <c r="P13" s="49">
        <f>Calculations!P120</f>
        <v>311633668755965.44</v>
      </c>
      <c r="Q13" s="49">
        <f>Calculations!Q120</f>
        <v>311214701389005.38</v>
      </c>
      <c r="R13" s="49">
        <f>Calculations!R120</f>
        <v>310328362611816.25</v>
      </c>
      <c r="S13" s="49">
        <f>Calculations!S120</f>
        <v>309271209061737.69</v>
      </c>
      <c r="T13" s="49">
        <f>Calculations!T120</f>
        <v>307942141013285.13</v>
      </c>
      <c r="U13" s="49">
        <f>Calculations!U120</f>
        <v>306435399030565.81</v>
      </c>
      <c r="V13" s="49">
        <f>Calculations!V120</f>
        <v>304614908008912.56</v>
      </c>
      <c r="W13" s="49">
        <f>Calculations!W120</f>
        <v>302534555505156.75</v>
      </c>
      <c r="X13" s="49">
        <f>Calculations!X120</f>
        <v>300203296500859.88</v>
      </c>
      <c r="Y13" s="49">
        <f>Calculations!Y120</f>
        <v>297700085638074</v>
      </c>
      <c r="Z13" s="49">
        <f>Calculations!Z120</f>
        <v>295199250197779.31</v>
      </c>
      <c r="AA13" s="49">
        <f>Calculations!AA120</f>
        <v>292623302620975.06</v>
      </c>
      <c r="AB13" s="49">
        <f>Calculations!AB120</f>
        <v>289936076975268.06</v>
      </c>
      <c r="AC13" s="49">
        <f>Calculations!AC120</f>
        <v>287214593498672.06</v>
      </c>
      <c r="AD13" s="49">
        <f>Calculations!AD120</f>
        <v>284486794673730</v>
      </c>
      <c r="AE13" s="49">
        <f>Calculations!AE120</f>
        <v>281775288148208.06</v>
      </c>
      <c r="AF13" s="49">
        <f>Calculations!AF120</f>
        <v>279015693967125.91</v>
      </c>
      <c r="AG13" s="49">
        <f>Calculations!AG120</f>
        <v>276185339908740.09</v>
      </c>
      <c r="AH13" s="49">
        <f>Calculations!AH120</f>
        <v>273277795727182.09</v>
      </c>
      <c r="AI13" s="49">
        <f>Calculations!AI120</f>
        <v>270344346716744.19</v>
      </c>
    </row>
    <row r="14" spans="1:35" x14ac:dyDescent="0.45">
      <c r="A14" s="48" t="s">
        <v>14</v>
      </c>
      <c r="B14" s="49">
        <f>Calculations!B121</f>
        <v>631602422132630.75</v>
      </c>
      <c r="C14" s="49">
        <f>Calculations!C121</f>
        <v>708192117170419.63</v>
      </c>
      <c r="D14" s="49">
        <f>Calculations!D121</f>
        <v>726256713179289.38</v>
      </c>
      <c r="E14" s="49">
        <f>Calculations!E121</f>
        <v>739863354907513.38</v>
      </c>
      <c r="F14" s="49">
        <f>Calculations!F121</f>
        <v>755056385811195.13</v>
      </c>
      <c r="G14" s="49">
        <f>Calculations!G121</f>
        <v>767393921722794.88</v>
      </c>
      <c r="H14" s="49">
        <f>Calculations!H121</f>
        <v>777116589745640.75</v>
      </c>
      <c r="I14" s="49">
        <f>Calculations!I121</f>
        <v>783383097844647.25</v>
      </c>
      <c r="J14" s="49">
        <f>Calculations!J121</f>
        <v>791800336071432.88</v>
      </c>
      <c r="K14" s="49">
        <f>Calculations!K121</f>
        <v>801526074551310.13</v>
      </c>
      <c r="L14" s="49">
        <f>Calculations!L121</f>
        <v>812030223060819.25</v>
      </c>
      <c r="M14" s="49">
        <f>Calculations!M121</f>
        <v>822519756038135</v>
      </c>
      <c r="N14" s="49">
        <f>Calculations!N121</f>
        <v>831736091021164.63</v>
      </c>
      <c r="O14" s="49">
        <f>Calculations!O121</f>
        <v>839994403463078.88</v>
      </c>
      <c r="P14" s="49">
        <f>Calculations!P121</f>
        <v>849864143881756.63</v>
      </c>
      <c r="Q14" s="49">
        <f>Calculations!Q121</f>
        <v>856605922412034.38</v>
      </c>
      <c r="R14" s="49">
        <f>Calculations!R121</f>
        <v>862430735757526.75</v>
      </c>
      <c r="S14" s="49">
        <f>Calculations!S121</f>
        <v>867315211991969</v>
      </c>
      <c r="T14" s="49">
        <f>Calculations!T121</f>
        <v>871090727023519.25</v>
      </c>
      <c r="U14" s="49">
        <f>Calculations!U121</f>
        <v>876697828897012.75</v>
      </c>
      <c r="V14" s="49">
        <f>Calculations!V121</f>
        <v>880670455392594.5</v>
      </c>
      <c r="W14" s="49">
        <f>Calculations!W121</f>
        <v>886178685433485</v>
      </c>
      <c r="X14" s="49">
        <f>Calculations!X121</f>
        <v>889624370541374.88</v>
      </c>
      <c r="Y14" s="49">
        <f>Calculations!Y121</f>
        <v>893274729077838.88</v>
      </c>
      <c r="Z14" s="49">
        <f>Calculations!Z121</f>
        <v>897614622860220.5</v>
      </c>
      <c r="AA14" s="49">
        <f>Calculations!AA121</f>
        <v>901221764840850.25</v>
      </c>
      <c r="AB14" s="49">
        <f>Calculations!AB121</f>
        <v>903107647900373.88</v>
      </c>
      <c r="AC14" s="49">
        <f>Calculations!AC121</f>
        <v>903527793178959</v>
      </c>
      <c r="AD14" s="49">
        <f>Calculations!AD121</f>
        <v>906421747196065</v>
      </c>
      <c r="AE14" s="49">
        <f>Calculations!AE121</f>
        <v>907858161646590.88</v>
      </c>
      <c r="AF14" s="49">
        <f>Calculations!AF121</f>
        <v>904621640313817.5</v>
      </c>
      <c r="AG14" s="49">
        <f>Calculations!AG121</f>
        <v>903421884930023.25</v>
      </c>
      <c r="AH14" s="49">
        <f>Calculations!AH121</f>
        <v>896691326691007.13</v>
      </c>
      <c r="AI14" s="49">
        <f>Calculations!AI121</f>
        <v>888043788763239.75</v>
      </c>
    </row>
    <row r="15" spans="1:35" x14ac:dyDescent="0.45">
      <c r="A15" s="48" t="s">
        <v>26</v>
      </c>
      <c r="B15" s="49">
        <f>Calculations!B122</f>
        <v>0</v>
      </c>
      <c r="C15" s="49">
        <f>Calculations!C122</f>
        <v>0</v>
      </c>
      <c r="D15" s="49">
        <f>Calculations!D122</f>
        <v>0</v>
      </c>
      <c r="E15" s="49">
        <f>Calculations!E122</f>
        <v>0</v>
      </c>
      <c r="F15" s="49">
        <f>Calculations!F122</f>
        <v>0</v>
      </c>
      <c r="G15" s="49">
        <f>Calculations!G122</f>
        <v>0</v>
      </c>
      <c r="H15" s="49">
        <f>Calculations!H122</f>
        <v>0</v>
      </c>
      <c r="I15" s="49">
        <f>Calculations!I122</f>
        <v>0</v>
      </c>
      <c r="J15" s="49">
        <f>Calculations!J122</f>
        <v>0</v>
      </c>
      <c r="K15" s="49">
        <f>Calculations!K122</f>
        <v>0</v>
      </c>
      <c r="L15" s="49">
        <f>Calculations!L122</f>
        <v>0</v>
      </c>
      <c r="M15" s="49">
        <f>Calculations!M122</f>
        <v>0</v>
      </c>
      <c r="N15" s="49">
        <f>Calculations!N122</f>
        <v>0</v>
      </c>
      <c r="O15" s="49">
        <f>Calculations!O122</f>
        <v>0</v>
      </c>
      <c r="P15" s="49">
        <f>Calculations!P122</f>
        <v>0</v>
      </c>
      <c r="Q15" s="49">
        <f>Calculations!Q122</f>
        <v>0</v>
      </c>
      <c r="R15" s="49">
        <f>Calculations!R122</f>
        <v>0</v>
      </c>
      <c r="S15" s="49">
        <f>Calculations!S122</f>
        <v>0</v>
      </c>
      <c r="T15" s="49">
        <f>Calculations!T122</f>
        <v>0</v>
      </c>
      <c r="U15" s="49">
        <f>Calculations!U122</f>
        <v>0</v>
      </c>
      <c r="V15" s="49">
        <f>Calculations!V122</f>
        <v>0</v>
      </c>
      <c r="W15" s="49">
        <f>Calculations!W122</f>
        <v>0</v>
      </c>
      <c r="X15" s="49">
        <f>Calculations!X122</f>
        <v>0</v>
      </c>
      <c r="Y15" s="49">
        <f>Calculations!Y122</f>
        <v>0</v>
      </c>
      <c r="Z15" s="49">
        <f>Calculations!Z122</f>
        <v>0</v>
      </c>
      <c r="AA15" s="49">
        <f>Calculations!AA122</f>
        <v>0</v>
      </c>
      <c r="AB15" s="49">
        <f>Calculations!AB122</f>
        <v>0</v>
      </c>
      <c r="AC15" s="49">
        <f>Calculations!AC122</f>
        <v>0</v>
      </c>
      <c r="AD15" s="49">
        <f>Calculations!AD122</f>
        <v>0</v>
      </c>
      <c r="AE15" s="49">
        <f>Calculations!AE122</f>
        <v>0</v>
      </c>
      <c r="AF15" s="49">
        <f>Calculations!AF122</f>
        <v>0</v>
      </c>
      <c r="AG15" s="49">
        <f>Calculations!AG122</f>
        <v>0</v>
      </c>
      <c r="AH15" s="49">
        <f>Calculations!AH122</f>
        <v>0</v>
      </c>
      <c r="AI15" s="49">
        <f>Calculations!AI122</f>
        <v>0</v>
      </c>
    </row>
    <row r="16" spans="1:35" x14ac:dyDescent="0.45">
      <c r="A16" s="48" t="s">
        <v>27</v>
      </c>
      <c r="B16" s="49">
        <f>Calculations!B123</f>
        <v>0</v>
      </c>
      <c r="C16" s="49">
        <f>Calculations!C123</f>
        <v>0</v>
      </c>
      <c r="D16" s="49">
        <f>Calculations!D123</f>
        <v>0</v>
      </c>
      <c r="E16" s="49">
        <f>Calculations!E123</f>
        <v>0</v>
      </c>
      <c r="F16" s="49">
        <f>Calculations!F123</f>
        <v>0</v>
      </c>
      <c r="G16" s="49">
        <f>Calculations!G123</f>
        <v>0</v>
      </c>
      <c r="H16" s="49">
        <f>Calculations!H123</f>
        <v>0</v>
      </c>
      <c r="I16" s="49">
        <f>Calculations!I123</f>
        <v>0</v>
      </c>
      <c r="J16" s="49">
        <f>Calculations!J123</f>
        <v>0</v>
      </c>
      <c r="K16" s="49">
        <f>Calculations!K123</f>
        <v>0</v>
      </c>
      <c r="L16" s="49">
        <f>Calculations!L123</f>
        <v>0</v>
      </c>
      <c r="M16" s="49">
        <f>Calculations!M123</f>
        <v>0</v>
      </c>
      <c r="N16" s="49">
        <f>Calculations!N123</f>
        <v>0</v>
      </c>
      <c r="O16" s="49">
        <f>Calculations!O123</f>
        <v>0</v>
      </c>
      <c r="P16" s="49">
        <f>Calculations!P123</f>
        <v>0</v>
      </c>
      <c r="Q16" s="49">
        <f>Calculations!Q123</f>
        <v>0</v>
      </c>
      <c r="R16" s="49">
        <f>Calculations!R123</f>
        <v>0</v>
      </c>
      <c r="S16" s="49">
        <f>Calculations!S123</f>
        <v>0</v>
      </c>
      <c r="T16" s="49">
        <f>Calculations!T123</f>
        <v>0</v>
      </c>
      <c r="U16" s="49">
        <f>Calculations!U123</f>
        <v>0</v>
      </c>
      <c r="V16" s="49">
        <f>Calculations!V123</f>
        <v>0</v>
      </c>
      <c r="W16" s="49">
        <f>Calculations!W123</f>
        <v>0</v>
      </c>
      <c r="X16" s="49">
        <f>Calculations!X123</f>
        <v>0</v>
      </c>
      <c r="Y16" s="49">
        <f>Calculations!Y123</f>
        <v>0</v>
      </c>
      <c r="Z16" s="49">
        <f>Calculations!Z123</f>
        <v>0</v>
      </c>
      <c r="AA16" s="49">
        <f>Calculations!AA123</f>
        <v>0</v>
      </c>
      <c r="AB16" s="49">
        <f>Calculations!AB123</f>
        <v>0</v>
      </c>
      <c r="AC16" s="49">
        <f>Calculations!AC123</f>
        <v>0</v>
      </c>
      <c r="AD16" s="49">
        <f>Calculations!AD123</f>
        <v>0</v>
      </c>
      <c r="AE16" s="49">
        <f>Calculations!AE123</f>
        <v>0</v>
      </c>
      <c r="AF16" s="49">
        <f>Calculations!AF123</f>
        <v>0</v>
      </c>
      <c r="AG16" s="49">
        <f>Calculations!AG123</f>
        <v>0</v>
      </c>
      <c r="AH16" s="49">
        <f>Calculations!AH123</f>
        <v>0</v>
      </c>
      <c r="AI16" s="49">
        <f>Calculations!AI123</f>
        <v>0</v>
      </c>
    </row>
    <row r="17" spans="1:35" x14ac:dyDescent="0.45">
      <c r="A17" s="48" t="s">
        <v>28</v>
      </c>
      <c r="B17" s="49">
        <f>Calculations!B124</f>
        <v>51675019729629.898</v>
      </c>
      <c r="C17" s="49">
        <f>Calculations!C124</f>
        <v>50559840853480.148</v>
      </c>
      <c r="D17" s="49">
        <f>Calculations!D124</f>
        <v>50080320788542.742</v>
      </c>
      <c r="E17" s="49">
        <f>Calculations!E124</f>
        <v>49344980636415.75</v>
      </c>
      <c r="F17" s="49">
        <f>Calculations!F124</f>
        <v>49322505949868.961</v>
      </c>
      <c r="G17" s="49">
        <f>Calculations!G124</f>
        <v>47067301210846.82</v>
      </c>
      <c r="H17" s="49">
        <f>Calculations!H124</f>
        <v>44856243046704.063</v>
      </c>
      <c r="I17" s="49">
        <f>Calculations!I124</f>
        <v>42133969005601.133</v>
      </c>
      <c r="J17" s="49">
        <f>Calculations!J124</f>
        <v>40253031934248.031</v>
      </c>
      <c r="K17" s="49">
        <f>Calculations!K124</f>
        <v>36644156017025.961</v>
      </c>
      <c r="L17" s="49">
        <f>Calculations!L124</f>
        <v>34097772232451.738</v>
      </c>
      <c r="M17" s="49">
        <f>Calculations!M124</f>
        <v>32757682582402.871</v>
      </c>
      <c r="N17" s="49">
        <f>Calculations!N124</f>
        <v>31724294609486.52</v>
      </c>
      <c r="O17" s="49">
        <f>Calculations!O124</f>
        <v>30496096624813.746</v>
      </c>
      <c r="P17" s="49">
        <f>Calculations!P124</f>
        <v>29804190871024.184</v>
      </c>
      <c r="Q17" s="49">
        <f>Calculations!Q124</f>
        <v>28308594177420.363</v>
      </c>
      <c r="R17" s="49">
        <f>Calculations!R124</f>
        <v>26371375396226.25</v>
      </c>
      <c r="S17" s="49">
        <f>Calculations!S124</f>
        <v>24617901023382.047</v>
      </c>
      <c r="T17" s="49">
        <f>Calculations!T124</f>
        <v>23401857008299.273</v>
      </c>
      <c r="U17" s="49">
        <f>Calculations!U124</f>
        <v>22627622203083.148</v>
      </c>
      <c r="V17" s="49">
        <f>Calculations!V124</f>
        <v>21155732411459.965</v>
      </c>
      <c r="W17" s="49">
        <f>Calculations!W124</f>
        <v>20457061557666.051</v>
      </c>
      <c r="X17" s="49">
        <f>Calculations!X124</f>
        <v>19362268041677.973</v>
      </c>
      <c r="Y17" s="49">
        <f>Calculations!Y124</f>
        <v>18391886730061.328</v>
      </c>
      <c r="Z17" s="49">
        <f>Calculations!Z124</f>
        <v>17311373858311.965</v>
      </c>
      <c r="AA17" s="49">
        <f>Calculations!AA124</f>
        <v>15808570194856.635</v>
      </c>
      <c r="AB17" s="49">
        <f>Calculations!AB124</f>
        <v>14686556447454.846</v>
      </c>
      <c r="AC17" s="49">
        <f>Calculations!AC124</f>
        <v>13196816558031.67</v>
      </c>
      <c r="AD17" s="49">
        <f>Calculations!AD124</f>
        <v>12573772535652.225</v>
      </c>
      <c r="AE17" s="49">
        <f>Calculations!AE124</f>
        <v>12062511864181.889</v>
      </c>
      <c r="AF17" s="49">
        <f>Calculations!AF124</f>
        <v>10055536827106.973</v>
      </c>
      <c r="AG17" s="49">
        <f>Calculations!AG124</f>
        <v>9243921133420.0762</v>
      </c>
      <c r="AH17" s="49">
        <f>Calculations!AH124</f>
        <v>8659884849155.9902</v>
      </c>
      <c r="AI17" s="49">
        <f>Calculations!AI124</f>
        <v>7344371240727.4063</v>
      </c>
    </row>
    <row r="18" spans="1:35" x14ac:dyDescent="0.45">
      <c r="A18" s="48" t="s">
        <v>15</v>
      </c>
      <c r="B18" s="49">
        <f>Calculations!B125</f>
        <v>242821039629142.72</v>
      </c>
      <c r="C18" s="49">
        <f>Calculations!C125</f>
        <v>190403463002591.69</v>
      </c>
      <c r="D18" s="49">
        <f>Calculations!D125</f>
        <v>188032233807809.41</v>
      </c>
      <c r="E18" s="49">
        <f>Calculations!E125</f>
        <v>189450439467898.44</v>
      </c>
      <c r="F18" s="49">
        <f>Calculations!F125</f>
        <v>150558520468994.97</v>
      </c>
      <c r="G18" s="49">
        <f>Calculations!G125</f>
        <v>105247999595491.14</v>
      </c>
      <c r="H18" s="49">
        <f>Calculations!H125</f>
        <v>60251402530716.086</v>
      </c>
      <c r="I18" s="49">
        <f>Calculations!I125</f>
        <v>60034874814189.156</v>
      </c>
      <c r="J18" s="49">
        <f>Calculations!J125</f>
        <v>60044345777492.336</v>
      </c>
      <c r="K18" s="49">
        <f>Calculations!K125</f>
        <v>60153614328243.5</v>
      </c>
      <c r="L18" s="49">
        <f>Calculations!L125</f>
        <v>60288758191220.469</v>
      </c>
      <c r="M18" s="49">
        <f>Calculations!M125</f>
        <v>60428714130283.656</v>
      </c>
      <c r="N18" s="49">
        <f>Calculations!N125</f>
        <v>38714264188588.625</v>
      </c>
      <c r="O18" s="49">
        <f>Calculations!O125</f>
        <v>38644044052218.305</v>
      </c>
      <c r="P18" s="49">
        <f>Calculations!P125</f>
        <v>17474794185863.318</v>
      </c>
      <c r="Q18" s="49">
        <f>Calculations!Q125</f>
        <v>17271123774633.66</v>
      </c>
      <c r="R18" s="49">
        <f>Calculations!R125</f>
        <v>17096006903981.752</v>
      </c>
      <c r="S18" s="49">
        <f>Calculations!S125</f>
        <v>16846551857663.484</v>
      </c>
      <c r="T18" s="49">
        <f>Calculations!T125</f>
        <v>16665729510919.395</v>
      </c>
      <c r="U18" s="49">
        <f>Calculations!U125</f>
        <v>16555730516127.238</v>
      </c>
      <c r="V18" s="49">
        <f>Calculations!V125</f>
        <v>16379495326011.297</v>
      </c>
      <c r="W18" s="49">
        <f>Calculations!W125</f>
        <v>16243906455635.633</v>
      </c>
      <c r="X18" s="49">
        <f>Calculations!X125</f>
        <v>16144260639694.354</v>
      </c>
      <c r="Y18" s="49">
        <f>Calculations!Y125</f>
        <v>16062499775496.639</v>
      </c>
      <c r="Z18" s="49">
        <f>Calculations!Z125</f>
        <v>9377668453670.0723</v>
      </c>
      <c r="AA18" s="49">
        <f>Calculations!AA125</f>
        <v>5645391884995.8535</v>
      </c>
      <c r="AB18" s="49">
        <f>Calculations!AB125</f>
        <v>2702395196008.5645</v>
      </c>
      <c r="AC18" s="49">
        <f>Calculations!AC125</f>
        <v>2557454356071.8662</v>
      </c>
      <c r="AD18" s="49">
        <f>Calculations!AD125</f>
        <v>2395801386602.937</v>
      </c>
      <c r="AE18" s="49">
        <f>Calculations!AE125</f>
        <v>2179427947832.6055</v>
      </c>
      <c r="AF18" s="49">
        <f>Calculations!AF125</f>
        <v>1970217488013.9221</v>
      </c>
      <c r="AG18" s="49">
        <f>Calculations!AG125</f>
        <v>1789386055249.4854</v>
      </c>
      <c r="AH18" s="49">
        <f>Calculations!AH125</f>
        <v>811748225139.48511</v>
      </c>
      <c r="AI18" s="49">
        <f>Calculations!AI125</f>
        <v>737441933140.1582</v>
      </c>
    </row>
    <row r="19" spans="1:35" x14ac:dyDescent="0.45">
      <c r="A19" s="48" t="s">
        <v>29</v>
      </c>
      <c r="B19" s="49">
        <f>Calculations!B126</f>
        <v>2247701157347284.3</v>
      </c>
      <c r="C19" s="49">
        <f>Calculations!C126</f>
        <v>2111777913431921</v>
      </c>
      <c r="D19" s="49">
        <f>Calculations!D126</f>
        <v>2060634614543021.5</v>
      </c>
      <c r="E19" s="49">
        <f>Calculations!E126</f>
        <v>2013424413190452.3</v>
      </c>
      <c r="F19" s="49">
        <f>Calculations!F126</f>
        <v>1988686205695134.8</v>
      </c>
      <c r="G19" s="49">
        <f>Calculations!G126</f>
        <v>1946113463208661.8</v>
      </c>
      <c r="H19" s="49">
        <f>Calculations!H126</f>
        <v>1857400807484517</v>
      </c>
      <c r="I19" s="49">
        <f>Calculations!I126</f>
        <v>1822918115276462.5</v>
      </c>
      <c r="J19" s="49">
        <f>Calculations!J126</f>
        <v>1763944991712773.5</v>
      </c>
      <c r="K19" s="49">
        <f>Calculations!K126</f>
        <v>1706588502038784.5</v>
      </c>
      <c r="L19" s="49">
        <f>Calculations!L126</f>
        <v>1622559964967030.3</v>
      </c>
      <c r="M19" s="49">
        <f>Calculations!M126</f>
        <v>1573992201554954.8</v>
      </c>
      <c r="N19" s="49">
        <f>Calculations!N126</f>
        <v>1544104409723269.8</v>
      </c>
      <c r="O19" s="49">
        <f>Calculations!O126</f>
        <v>1452015811472905.3</v>
      </c>
      <c r="P19" s="49">
        <f>Calculations!P126</f>
        <v>1401612717380468.3</v>
      </c>
      <c r="Q19" s="49">
        <f>Calculations!Q126</f>
        <v>1328948913801936.5</v>
      </c>
      <c r="R19" s="49">
        <f>Calculations!R126</f>
        <v>1256112924963005.3</v>
      </c>
      <c r="S19" s="49">
        <f>Calculations!S126</f>
        <v>1184045415803789</v>
      </c>
      <c r="T19" s="49">
        <f>Calculations!T126</f>
        <v>1124797548992476.8</v>
      </c>
      <c r="U19" s="49">
        <f>Calculations!U126</f>
        <v>1111993996823651.6</v>
      </c>
      <c r="V19" s="49">
        <f>Calculations!V126</f>
        <v>1059292207957653.6</v>
      </c>
      <c r="W19" s="49">
        <f>Calculations!W126</f>
        <v>1029762494463806.3</v>
      </c>
      <c r="X19" s="49">
        <f>Calculations!X126</f>
        <v>1000991499827925.9</v>
      </c>
      <c r="Y19" s="49">
        <f>Calculations!Y126</f>
        <v>976639895502001.38</v>
      </c>
      <c r="Z19" s="49">
        <f>Calculations!Z126</f>
        <v>945893656181884.63</v>
      </c>
      <c r="AA19" s="49">
        <f>Calculations!AA126</f>
        <v>920790880784093.63</v>
      </c>
      <c r="AB19" s="49">
        <f>Calculations!AB126</f>
        <v>883141889386867.75</v>
      </c>
      <c r="AC19" s="49">
        <f>Calculations!AC126</f>
        <v>860454415790723.88</v>
      </c>
      <c r="AD19" s="49">
        <f>Calculations!AD126</f>
        <v>828151036662666</v>
      </c>
      <c r="AE19" s="49">
        <f>Calculations!AE126</f>
        <v>807747236254561.38</v>
      </c>
      <c r="AF19" s="49">
        <f>Calculations!AF126</f>
        <v>774641198057874.75</v>
      </c>
      <c r="AG19" s="49">
        <f>Calculations!AG126</f>
        <v>757547736293094.5</v>
      </c>
      <c r="AH19" s="49">
        <f>Calculations!AH126</f>
        <v>745549610573052.63</v>
      </c>
      <c r="AI19" s="49">
        <f>Calculations!AI126</f>
        <v>725048875856930.63</v>
      </c>
    </row>
    <row r="20" spans="1:35" x14ac:dyDescent="0.45">
      <c r="A20" s="48" t="s">
        <v>16</v>
      </c>
      <c r="B20" s="49">
        <f>Calculations!B127</f>
        <v>345705414641558.38</v>
      </c>
      <c r="C20" s="49">
        <f>Calculations!C127</f>
        <v>334181898640193.75</v>
      </c>
      <c r="D20" s="49">
        <f>Calculations!D127</f>
        <v>332533321166158.75</v>
      </c>
      <c r="E20" s="49">
        <f>Calculations!E127</f>
        <v>327467584029132.38</v>
      </c>
      <c r="F20" s="49">
        <f>Calculations!F127</f>
        <v>321156823587155.44</v>
      </c>
      <c r="G20" s="49">
        <f>Calculations!G127</f>
        <v>315046679339410.5</v>
      </c>
      <c r="H20" s="49">
        <f>Calculations!H127</f>
        <v>299690532126022</v>
      </c>
      <c r="I20" s="49">
        <f>Calculations!I127</f>
        <v>296734656050643.06</v>
      </c>
      <c r="J20" s="49">
        <f>Calculations!J127</f>
        <v>293996454603618.63</v>
      </c>
      <c r="K20" s="49">
        <f>Calculations!K127</f>
        <v>290888988657635.25</v>
      </c>
      <c r="L20" s="49">
        <f>Calculations!L127</f>
        <v>282202741168602.81</v>
      </c>
      <c r="M20" s="49">
        <f>Calculations!M127</f>
        <v>284043292321835.38</v>
      </c>
      <c r="N20" s="49">
        <f>Calculations!N127</f>
        <v>282846675359657.88</v>
      </c>
      <c r="O20" s="49">
        <f>Calculations!O127</f>
        <v>281202997914226.06</v>
      </c>
      <c r="P20" s="49">
        <f>Calculations!P127</f>
        <v>282716543835451.63</v>
      </c>
      <c r="Q20" s="49">
        <f>Calculations!Q127</f>
        <v>281110794456888.06</v>
      </c>
      <c r="R20" s="49">
        <f>Calculations!R127</f>
        <v>278856860266367.19</v>
      </c>
      <c r="S20" s="49">
        <f>Calculations!S127</f>
        <v>276509409542980.34</v>
      </c>
      <c r="T20" s="49">
        <f>Calculations!T127</f>
        <v>273674173814661.38</v>
      </c>
      <c r="U20" s="49">
        <f>Calculations!U127</f>
        <v>271414205252852.72</v>
      </c>
      <c r="V20" s="49">
        <f>Calculations!V127</f>
        <v>268643864692315</v>
      </c>
      <c r="W20" s="49">
        <f>Calculations!W127</f>
        <v>265924746210141.63</v>
      </c>
      <c r="X20" s="49">
        <f>Calculations!X127</f>
        <v>262900447872863.78</v>
      </c>
      <c r="Y20" s="49">
        <f>Calculations!Y127</f>
        <v>259860028693231.44</v>
      </c>
      <c r="Z20" s="49">
        <f>Calculations!Z127</f>
        <v>257185701848288</v>
      </c>
      <c r="AA20" s="49">
        <f>Calculations!AA127</f>
        <v>254029319766929.75</v>
      </c>
      <c r="AB20" s="49">
        <f>Calculations!AB127</f>
        <v>250506964549455.03</v>
      </c>
      <c r="AC20" s="49">
        <f>Calculations!AC127</f>
        <v>247014363655434.63</v>
      </c>
      <c r="AD20" s="49">
        <f>Calculations!AD127</f>
        <v>243737688016437.56</v>
      </c>
      <c r="AE20" s="49">
        <f>Calculations!AE127</f>
        <v>240805647935656.69</v>
      </c>
      <c r="AF20" s="49">
        <f>Calculations!AF127</f>
        <v>237569433092960.19</v>
      </c>
      <c r="AG20" s="49">
        <f>Calculations!AG127</f>
        <v>234741747902816.69</v>
      </c>
      <c r="AH20" s="49">
        <f>Calculations!AH127</f>
        <v>231774854686186</v>
      </c>
      <c r="AI20" s="49">
        <f>Calculations!AI127</f>
        <v>228728843372256.38</v>
      </c>
    </row>
    <row r="21" spans="1:35" x14ac:dyDescent="0.45">
      <c r="A21" s="48" t="s">
        <v>30</v>
      </c>
      <c r="B21" s="49">
        <f>Calculations!B128</f>
        <v>3084196909499.5342</v>
      </c>
      <c r="C21" s="49">
        <f>Calculations!C128</f>
        <v>3055762395890.1348</v>
      </c>
      <c r="D21" s="49">
        <f>Calculations!D128</f>
        <v>2998303309843.8286</v>
      </c>
      <c r="E21" s="49">
        <f>Calculations!E128</f>
        <v>2964097367614.6255</v>
      </c>
      <c r="F21" s="49">
        <f>Calculations!F128</f>
        <v>2982118767703.5659</v>
      </c>
      <c r="G21" s="49">
        <f>Calculations!G128</f>
        <v>2957880381553.4927</v>
      </c>
      <c r="H21" s="49">
        <f>Calculations!H128</f>
        <v>2916519244079.6802</v>
      </c>
      <c r="I21" s="49">
        <f>Calculations!I128</f>
        <v>2911699595896.7549</v>
      </c>
      <c r="J21" s="49">
        <f>Calculations!J128</f>
        <v>2917088643779.6914</v>
      </c>
      <c r="K21" s="49">
        <f>Calculations!K128</f>
        <v>2944686994132.8262</v>
      </c>
      <c r="L21" s="49">
        <f>Calculations!L128</f>
        <v>2948241851700.4272</v>
      </c>
      <c r="M21" s="49">
        <f>Calculations!M128</f>
        <v>2980996138769.3379</v>
      </c>
      <c r="N21" s="49">
        <f>Calculations!N128</f>
        <v>2978028544465.4092</v>
      </c>
      <c r="O21" s="49">
        <f>Calculations!O128</f>
        <v>2927151819600.9126</v>
      </c>
      <c r="P21" s="49">
        <f>Calculations!P128</f>
        <v>2928486223394.2993</v>
      </c>
      <c r="Q21" s="49">
        <f>Calculations!Q128</f>
        <v>2934288845543.2251</v>
      </c>
      <c r="R21" s="49">
        <f>Calculations!R128</f>
        <v>2940046938095.249</v>
      </c>
      <c r="S21" s="49">
        <f>Calculations!S128</f>
        <v>2928200619131.5581</v>
      </c>
      <c r="T21" s="49">
        <f>Calculations!T128</f>
        <v>2923336419061.3799</v>
      </c>
      <c r="U21" s="49">
        <f>Calculations!U128</f>
        <v>2931383403614.1377</v>
      </c>
      <c r="V21" s="49">
        <f>Calculations!V128</f>
        <v>2940092176012.9995</v>
      </c>
      <c r="W21" s="49">
        <f>Calculations!W128</f>
        <v>2932955618578.9258</v>
      </c>
      <c r="X21" s="49">
        <f>Calculations!X128</f>
        <v>2950205887670.9053</v>
      </c>
      <c r="Y21" s="49">
        <f>Calculations!Y128</f>
        <v>2970960298913.7559</v>
      </c>
      <c r="Z21" s="49">
        <f>Calculations!Z128</f>
        <v>2997623193992.3472</v>
      </c>
      <c r="AA21" s="49">
        <f>Calculations!AA128</f>
        <v>3034904221409.5049</v>
      </c>
      <c r="AB21" s="49">
        <f>Calculations!AB128</f>
        <v>3045167728287.5728</v>
      </c>
      <c r="AC21" s="49">
        <f>Calculations!AC128</f>
        <v>3053945698340.3105</v>
      </c>
      <c r="AD21" s="49">
        <f>Calculations!AD128</f>
        <v>3052031386006.2095</v>
      </c>
      <c r="AE21" s="49">
        <f>Calculations!AE128</f>
        <v>3045592840781.98</v>
      </c>
      <c r="AF21" s="49">
        <f>Calculations!AF128</f>
        <v>2968597115759.6128</v>
      </c>
      <c r="AG21" s="49">
        <f>Calculations!AG128</f>
        <v>2953958999477.7866</v>
      </c>
      <c r="AH21" s="49">
        <f>Calculations!AH128</f>
        <v>2921631963687.79</v>
      </c>
      <c r="AI21" s="49">
        <f>Calculations!AI128</f>
        <v>2830148911073.8774</v>
      </c>
    </row>
    <row r="22" spans="1:35" x14ac:dyDescent="0.45">
      <c r="A22" s="48" t="s">
        <v>31</v>
      </c>
      <c r="B22" s="49">
        <f>Calculations!B129</f>
        <v>0</v>
      </c>
      <c r="C22" s="49">
        <f>Calculations!C129</f>
        <v>0</v>
      </c>
      <c r="D22" s="49">
        <f>Calculations!D129</f>
        <v>0</v>
      </c>
      <c r="E22" s="49">
        <f>Calculations!E129</f>
        <v>0</v>
      </c>
      <c r="F22" s="49">
        <f>Calculations!F129</f>
        <v>0</v>
      </c>
      <c r="G22" s="49">
        <f>Calculations!G129</f>
        <v>0</v>
      </c>
      <c r="H22" s="49">
        <f>Calculations!H129</f>
        <v>0</v>
      </c>
      <c r="I22" s="49">
        <f>Calculations!I129</f>
        <v>0</v>
      </c>
      <c r="J22" s="49">
        <f>Calculations!J129</f>
        <v>0</v>
      </c>
      <c r="K22" s="49">
        <f>Calculations!K129</f>
        <v>0</v>
      </c>
      <c r="L22" s="49">
        <f>Calculations!L129</f>
        <v>0</v>
      </c>
      <c r="M22" s="49">
        <f>Calculations!M129</f>
        <v>0</v>
      </c>
      <c r="N22" s="49">
        <f>Calculations!N129</f>
        <v>0</v>
      </c>
      <c r="O22" s="49">
        <f>Calculations!O129</f>
        <v>0</v>
      </c>
      <c r="P22" s="49">
        <f>Calculations!P129</f>
        <v>0</v>
      </c>
      <c r="Q22" s="49">
        <f>Calculations!Q129</f>
        <v>0</v>
      </c>
      <c r="R22" s="49">
        <f>Calculations!R129</f>
        <v>0</v>
      </c>
      <c r="S22" s="49">
        <f>Calculations!S129</f>
        <v>0</v>
      </c>
      <c r="T22" s="49">
        <f>Calculations!T129</f>
        <v>0</v>
      </c>
      <c r="U22" s="49">
        <f>Calculations!U129</f>
        <v>0</v>
      </c>
      <c r="V22" s="49">
        <f>Calculations!V129</f>
        <v>0</v>
      </c>
      <c r="W22" s="49">
        <f>Calculations!W129</f>
        <v>0</v>
      </c>
      <c r="X22" s="49">
        <f>Calculations!X129</f>
        <v>0</v>
      </c>
      <c r="Y22" s="49">
        <f>Calculations!Y129</f>
        <v>0</v>
      </c>
      <c r="Z22" s="49">
        <f>Calculations!Z129</f>
        <v>0</v>
      </c>
      <c r="AA22" s="49">
        <f>Calculations!AA129</f>
        <v>0</v>
      </c>
      <c r="AB22" s="49">
        <f>Calculations!AB129</f>
        <v>0</v>
      </c>
      <c r="AC22" s="49">
        <f>Calculations!AC129</f>
        <v>0</v>
      </c>
      <c r="AD22" s="49">
        <f>Calculations!AD129</f>
        <v>0</v>
      </c>
      <c r="AE22" s="49">
        <f>Calculations!AE129</f>
        <v>0</v>
      </c>
      <c r="AF22" s="49">
        <f>Calculations!AF129</f>
        <v>0</v>
      </c>
      <c r="AG22" s="49">
        <f>Calculations!AG129</f>
        <v>0</v>
      </c>
      <c r="AH22" s="49">
        <f>Calculations!AH129</f>
        <v>0</v>
      </c>
      <c r="AI22" s="49">
        <f>Calculations!AI129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About</vt:lpstr>
      <vt:lpstr>Eurostat_nrg_bal_c EU27</vt:lpstr>
      <vt:lpstr>Eurostat-EPS Mapping</vt:lpstr>
      <vt:lpstr>JRC_CFENE</vt:lpstr>
      <vt:lpstr>JRC_tipgn</vt:lpstr>
      <vt:lpstr>Euratom</vt:lpstr>
      <vt:lpstr>World Nuclear Association</vt:lpstr>
      <vt:lpstr>Calculations</vt:lpstr>
      <vt:lpstr>BFPIaE-production</vt:lpstr>
      <vt:lpstr>BFPIaE-imports</vt:lpstr>
      <vt:lpstr>BFPIaE-exports</vt:lpstr>
      <vt:lpstr>BTU_per_ktoe</vt:lpstr>
      <vt:lpstr>BTU_per_TJ</vt:lpstr>
      <vt:lpstr>EuroStat_EPS_Fuel</vt:lpstr>
      <vt:lpstr>EurostatCategory</vt:lpstr>
      <vt:lpstr>EuroStatData</vt:lpstr>
      <vt:lpstr>EuroStatYear</vt:lpstr>
      <vt:lpstr>'Eurostat-EPS Mapping'!Extract</vt:lpstr>
      <vt:lpstr>JRC_EPS_Mapping</vt:lpstr>
      <vt:lpstr>JRCData</vt:lpstr>
      <vt:lpstr>JRCYear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2019-07-26T21:45:06Z</dcterms:created>
  <dcterms:modified xsi:type="dcterms:W3CDTF">2021-03-04T01:26:14Z</dcterms:modified>
</cp:coreProperties>
</file>