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PMCCS\"/>
    </mc:Choice>
  </mc:AlternateContent>
  <xr:revisionPtr revIDLastSave="0" documentId="13_ncr:1_{053B9329-5CD6-4CC7-BAAC-ABFF4CB57A40}" xr6:coauthVersionLast="47" xr6:coauthVersionMax="47" xr10:uidLastSave="{00000000-0000-0000-0000-000000000000}"/>
  <bookViews>
    <workbookView xWindow="32595" yWindow="2535" windowWidth="18765" windowHeight="12960" tabRatio="750" firstSheet="1" activeTab="3" xr2:uid="{64B443A8-007C-42B1-80D5-84B0C57A7564}"/>
  </bookViews>
  <sheets>
    <sheet name="About" sheetId="5" r:id="rId1"/>
    <sheet name="Hydrogen Production" sheetId="14" r:id="rId2"/>
    <sheet name="Hydrogen Calculations" sheetId="9" r:id="rId3"/>
    <sheet name="Hydrogen Results" sheetId="12" r:id="rId4"/>
    <sheet name="BPMCCS" sheetId="13" r:id="rId5"/>
    <sheet name="Calculations" sheetId="1" r:id="rId6"/>
    <sheet name="PMCCS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9" l="1"/>
  <c r="AD34" i="9"/>
  <c r="AF7" i="1" s="1"/>
  <c r="AF7" i="11" s="1"/>
  <c r="W35" i="9"/>
  <c r="Y15" i="1" s="1"/>
  <c r="Y35" i="9"/>
  <c r="AA15" i="1" s="1"/>
  <c r="AD35" i="9"/>
  <c r="AF15" i="1" s="1"/>
  <c r="X36" i="9"/>
  <c r="AD36" i="9"/>
  <c r="AF8" i="1" s="1"/>
  <c r="AF8" i="11" s="1"/>
  <c r="AA11" i="1"/>
  <c r="AA11" i="11" s="1"/>
  <c r="AF11" i="1"/>
  <c r="AF11" i="11" s="1"/>
  <c r="W42" i="9"/>
  <c r="X42" i="9"/>
  <c r="Y42" i="9"/>
  <c r="Z42" i="9"/>
  <c r="AA42" i="9"/>
  <c r="AB42" i="9"/>
  <c r="AC42" i="9"/>
  <c r="AD42" i="9"/>
  <c r="W34" i="9" s="1"/>
  <c r="AE42" i="9"/>
  <c r="AF42" i="9"/>
  <c r="Y34" i="9" s="1"/>
  <c r="AA7" i="1" s="1"/>
  <c r="AG42" i="9"/>
  <c r="Z34" i="9" s="1"/>
  <c r="AH42" i="9"/>
  <c r="AA34" i="9" s="1"/>
  <c r="AI42" i="9"/>
  <c r="AB34" i="9" s="1"/>
  <c r="AJ42" i="9"/>
  <c r="AC34" i="9" s="1"/>
  <c r="AE7" i="1" s="1"/>
  <c r="AK42" i="9"/>
  <c r="W43" i="9"/>
  <c r="P35" i="9" s="1"/>
  <c r="R15" i="1" s="1"/>
  <c r="X43" i="9"/>
  <c r="Y43" i="9"/>
  <c r="Z43" i="9"/>
  <c r="AA43" i="9"/>
  <c r="AB43" i="9"/>
  <c r="AC43" i="9"/>
  <c r="AD43" i="9"/>
  <c r="AE43" i="9"/>
  <c r="X35" i="9" s="1"/>
  <c r="Z15" i="1" s="1"/>
  <c r="AF43" i="9"/>
  <c r="AG43" i="9"/>
  <c r="Z35" i="9" s="1"/>
  <c r="AH43" i="9"/>
  <c r="AA35" i="9" s="1"/>
  <c r="AI43" i="9"/>
  <c r="AB35" i="9" s="1"/>
  <c r="AD15" i="1" s="1"/>
  <c r="AJ43" i="9"/>
  <c r="AC35" i="9" s="1"/>
  <c r="AE15" i="1" s="1"/>
  <c r="AK43" i="9"/>
  <c r="W44" i="9"/>
  <c r="X44" i="9"/>
  <c r="Q36" i="9" s="1"/>
  <c r="S8" i="1" s="1"/>
  <c r="Y44" i="9"/>
  <c r="Z44" i="9"/>
  <c r="AA44" i="9"/>
  <c r="T36" i="9" s="1"/>
  <c r="V8" i="1" s="1"/>
  <c r="AB44" i="9"/>
  <c r="AC44" i="9"/>
  <c r="AD44" i="9"/>
  <c r="W36" i="9" s="1"/>
  <c r="AE44" i="9"/>
  <c r="AF44" i="9"/>
  <c r="Y36" i="9" s="1"/>
  <c r="AA8" i="1" s="1"/>
  <c r="AG44" i="9"/>
  <c r="Z36" i="9" s="1"/>
  <c r="AH44" i="9"/>
  <c r="AA36" i="9" s="1"/>
  <c r="AC8" i="1" s="1"/>
  <c r="AI44" i="9"/>
  <c r="AB36" i="9" s="1"/>
  <c r="AD8" i="1" s="1"/>
  <c r="AJ44" i="9"/>
  <c r="AC36" i="9" s="1"/>
  <c r="AK44" i="9"/>
  <c r="N11" i="1"/>
  <c r="L11" i="1"/>
  <c r="K11" i="1"/>
  <c r="K11" i="11" s="1"/>
  <c r="J11" i="1"/>
  <c r="I11" i="1"/>
  <c r="I11" i="11" s="1"/>
  <c r="H11" i="1"/>
  <c r="G11" i="1"/>
  <c r="G11" i="11" s="1"/>
  <c r="F11" i="1"/>
  <c r="W11" i="1"/>
  <c r="W11" i="11" s="1"/>
  <c r="S36" i="9"/>
  <c r="U8" i="1" s="1"/>
  <c r="O35" i="9"/>
  <c r="Q15" i="1" s="1"/>
  <c r="P11" i="1"/>
  <c r="P11" i="11" s="1"/>
  <c r="R36" i="9"/>
  <c r="T8" i="1" s="1"/>
  <c r="T34" i="9"/>
  <c r="V7" i="1" s="1"/>
  <c r="M11" i="1"/>
  <c r="M11" i="11" s="1"/>
  <c r="AC11" i="1"/>
  <c r="AC11" i="11" s="1"/>
  <c r="X11" i="1"/>
  <c r="X11" i="11" s="1"/>
  <c r="S11" i="1"/>
  <c r="S11" i="11" s="1"/>
  <c r="O11" i="1"/>
  <c r="O11" i="11" s="1"/>
  <c r="V36" i="9"/>
  <c r="X8" i="1" s="1"/>
  <c r="M36" i="9"/>
  <c r="O8" i="1" s="1"/>
  <c r="L36" i="9"/>
  <c r="N8" i="1" s="1"/>
  <c r="K36" i="9"/>
  <c r="M8" i="1" s="1"/>
  <c r="V35" i="9"/>
  <c r="X15" i="1" s="1"/>
  <c r="R35" i="9"/>
  <c r="T15" i="1" s="1"/>
  <c r="M35" i="9"/>
  <c r="O15" i="1" s="1"/>
  <c r="L35" i="9"/>
  <c r="N15" i="1" s="1"/>
  <c r="V34" i="9"/>
  <c r="X7" i="1" s="1"/>
  <c r="M34" i="9"/>
  <c r="O7" i="1" s="1"/>
  <c r="L34" i="9"/>
  <c r="N7" i="1" s="1"/>
  <c r="K34" i="9"/>
  <c r="M7" i="1" s="1"/>
  <c r="S42" i="9"/>
  <c r="T42" i="9"/>
  <c r="U42" i="9"/>
  <c r="V42" i="9"/>
  <c r="S43" i="9"/>
  <c r="T43" i="9"/>
  <c r="U43" i="9"/>
  <c r="V43" i="9"/>
  <c r="S44" i="9"/>
  <c r="T44" i="9"/>
  <c r="U44" i="9"/>
  <c r="V44" i="9"/>
  <c r="R44" i="9"/>
  <c r="R47" i="9" s="1"/>
  <c r="R43" i="9"/>
  <c r="R48" i="9" s="1"/>
  <c r="R42" i="9"/>
  <c r="R46" i="9" s="1"/>
  <c r="O51" i="9"/>
  <c r="M51" i="9"/>
  <c r="O42" i="9"/>
  <c r="O46" i="9" s="1"/>
  <c r="N42" i="9"/>
  <c r="N46" i="9" s="1"/>
  <c r="N51" i="9" s="1"/>
  <c r="M42" i="9"/>
  <c r="M46" i="9" s="1"/>
  <c r="O41" i="9"/>
  <c r="O45" i="9" s="1"/>
  <c r="O50" i="9" s="1"/>
  <c r="N41" i="9"/>
  <c r="N45" i="9" s="1"/>
  <c r="N50" i="9" s="1"/>
  <c r="M41" i="9"/>
  <c r="M45" i="9" s="1"/>
  <c r="M50" i="9" s="1"/>
  <c r="L42" i="9"/>
  <c r="L46" i="9" s="1"/>
  <c r="L51" i="9" s="1"/>
  <c r="L41" i="9"/>
  <c r="L45" i="9" s="1"/>
  <c r="L50" i="9" s="1"/>
  <c r="J78" i="12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U10" i="14"/>
  <c r="R10" i="14"/>
  <c r="S10" i="14"/>
  <c r="T10" i="14"/>
  <c r="V10" i="14"/>
  <c r="W10" i="14"/>
  <c r="X10" i="14"/>
  <c r="Y10" i="14"/>
  <c r="Z10" i="14"/>
  <c r="AA10" i="14"/>
  <c r="AB10" i="14"/>
  <c r="AC10" i="14"/>
  <c r="AD10" i="14"/>
  <c r="P10" i="14"/>
  <c r="Q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L15" i="1"/>
  <c r="K15" i="1"/>
  <c r="J15" i="1"/>
  <c r="I15" i="1"/>
  <c r="H15" i="1"/>
  <c r="G15" i="1"/>
  <c r="F15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AF25" i="1"/>
  <c r="AE25" i="1"/>
  <c r="AD25" i="1"/>
  <c r="AC25" i="1"/>
  <c r="AB25" i="1"/>
  <c r="AA25" i="1"/>
  <c r="AA25" i="11" s="1"/>
  <c r="Z25" i="1"/>
  <c r="Y25" i="1"/>
  <c r="Y25" i="11" s="1"/>
  <c r="X25" i="1"/>
  <c r="W25" i="1"/>
  <c r="V25" i="1"/>
  <c r="U25" i="1"/>
  <c r="T25" i="1"/>
  <c r="S25" i="1"/>
  <c r="S25" i="11" s="1"/>
  <c r="R25" i="1"/>
  <c r="Q25" i="1"/>
  <c r="Q25" i="11" s="1"/>
  <c r="P25" i="1"/>
  <c r="O25" i="1"/>
  <c r="N25" i="1"/>
  <c r="M25" i="1"/>
  <c r="L25" i="1"/>
  <c r="K25" i="1"/>
  <c r="K25" i="11" s="1"/>
  <c r="J25" i="1"/>
  <c r="I25" i="1"/>
  <c r="I25" i="11" s="1"/>
  <c r="H25" i="1"/>
  <c r="G25" i="1"/>
  <c r="F25" i="1"/>
  <c r="E25" i="1"/>
  <c r="D25" i="1"/>
  <c r="C25" i="1"/>
  <c r="C25" i="11" s="1"/>
  <c r="B25" i="1"/>
  <c r="AF24" i="1"/>
  <c r="AF24" i="11" s="1"/>
  <c r="AE24" i="1"/>
  <c r="AD24" i="1"/>
  <c r="AC24" i="1"/>
  <c r="AB24" i="1"/>
  <c r="AA24" i="1"/>
  <c r="Z24" i="1"/>
  <c r="Z24" i="11" s="1"/>
  <c r="Y24" i="1"/>
  <c r="X24" i="1"/>
  <c r="X24" i="11" s="1"/>
  <c r="W24" i="1"/>
  <c r="V24" i="1"/>
  <c r="U24" i="1"/>
  <c r="T24" i="1"/>
  <c r="S24" i="1"/>
  <c r="R24" i="1"/>
  <c r="R24" i="11" s="1"/>
  <c r="Q24" i="1"/>
  <c r="P24" i="1"/>
  <c r="P24" i="11" s="1"/>
  <c r="O24" i="1"/>
  <c r="N24" i="1"/>
  <c r="M24" i="1"/>
  <c r="L24" i="1"/>
  <c r="K24" i="1"/>
  <c r="J24" i="1"/>
  <c r="J24" i="11" s="1"/>
  <c r="I24" i="1"/>
  <c r="H24" i="1"/>
  <c r="H24" i="11" s="1"/>
  <c r="G24" i="1"/>
  <c r="F24" i="1"/>
  <c r="E24" i="1"/>
  <c r="D24" i="1"/>
  <c r="C24" i="1"/>
  <c r="B24" i="1"/>
  <c r="B24" i="11" s="1"/>
  <c r="AF23" i="1"/>
  <c r="AE23" i="1"/>
  <c r="AE23" i="11" s="1"/>
  <c r="AD23" i="1"/>
  <c r="AC23" i="1"/>
  <c r="AB23" i="1"/>
  <c r="AA23" i="1"/>
  <c r="Z23" i="1"/>
  <c r="Y23" i="1"/>
  <c r="Y23" i="11" s="1"/>
  <c r="X23" i="1"/>
  <c r="W23" i="1"/>
  <c r="W23" i="11" s="1"/>
  <c r="V23" i="1"/>
  <c r="U23" i="1"/>
  <c r="T23" i="1"/>
  <c r="S23" i="1"/>
  <c r="R23" i="1"/>
  <c r="Q23" i="1"/>
  <c r="Q23" i="11" s="1"/>
  <c r="P23" i="1"/>
  <c r="O23" i="1"/>
  <c r="O23" i="11" s="1"/>
  <c r="N23" i="1"/>
  <c r="M23" i="1"/>
  <c r="L23" i="1"/>
  <c r="K23" i="1"/>
  <c r="J23" i="1"/>
  <c r="I23" i="1"/>
  <c r="I23" i="11" s="1"/>
  <c r="H23" i="1"/>
  <c r="G23" i="1"/>
  <c r="G23" i="11" s="1"/>
  <c r="F23" i="1"/>
  <c r="E23" i="1"/>
  <c r="D23" i="1"/>
  <c r="C23" i="1"/>
  <c r="B23" i="1"/>
  <c r="AF22" i="1"/>
  <c r="AF22" i="11" s="1"/>
  <c r="AE22" i="1"/>
  <c r="AD22" i="1"/>
  <c r="AD22" i="11" s="1"/>
  <c r="AC22" i="1"/>
  <c r="AB22" i="1"/>
  <c r="AA22" i="1"/>
  <c r="Z22" i="1"/>
  <c r="Y22" i="1"/>
  <c r="X22" i="1"/>
  <c r="X22" i="11" s="1"/>
  <c r="W22" i="1"/>
  <c r="V22" i="1"/>
  <c r="V22" i="11" s="1"/>
  <c r="U22" i="1"/>
  <c r="T22" i="1"/>
  <c r="S22" i="1"/>
  <c r="R22" i="1"/>
  <c r="Q22" i="1"/>
  <c r="P22" i="1"/>
  <c r="P22" i="11" s="1"/>
  <c r="O22" i="1"/>
  <c r="N22" i="1"/>
  <c r="N22" i="11" s="1"/>
  <c r="M22" i="1"/>
  <c r="L22" i="1"/>
  <c r="K22" i="1"/>
  <c r="J22" i="1"/>
  <c r="I22" i="1"/>
  <c r="H22" i="1"/>
  <c r="H22" i="11" s="1"/>
  <c r="G22" i="1"/>
  <c r="F22" i="1"/>
  <c r="F22" i="11" s="1"/>
  <c r="E22" i="1"/>
  <c r="D22" i="1"/>
  <c r="C22" i="1"/>
  <c r="B22" i="1"/>
  <c r="AF21" i="1"/>
  <c r="AE21" i="1"/>
  <c r="AE21" i="11" s="1"/>
  <c r="AD21" i="1"/>
  <c r="AC21" i="1"/>
  <c r="AC21" i="11" s="1"/>
  <c r="AB21" i="1"/>
  <c r="AA21" i="1"/>
  <c r="Z21" i="1"/>
  <c r="Y21" i="1"/>
  <c r="X21" i="1"/>
  <c r="W21" i="1"/>
  <c r="W21" i="11" s="1"/>
  <c r="V21" i="1"/>
  <c r="U21" i="1"/>
  <c r="U21" i="11" s="1"/>
  <c r="T21" i="1"/>
  <c r="S21" i="1"/>
  <c r="R21" i="1"/>
  <c r="Q21" i="1"/>
  <c r="P21" i="1"/>
  <c r="O21" i="1"/>
  <c r="O21" i="11" s="1"/>
  <c r="N21" i="1"/>
  <c r="M21" i="1"/>
  <c r="M21" i="11" s="1"/>
  <c r="L21" i="1"/>
  <c r="K21" i="1"/>
  <c r="J21" i="1"/>
  <c r="I21" i="1"/>
  <c r="H21" i="1"/>
  <c r="G21" i="1"/>
  <c r="G21" i="11" s="1"/>
  <c r="F21" i="1"/>
  <c r="E21" i="1"/>
  <c r="E21" i="11" s="1"/>
  <c r="D21" i="1"/>
  <c r="C21" i="1"/>
  <c r="B21" i="1"/>
  <c r="AF20" i="1"/>
  <c r="AE20" i="1"/>
  <c r="AD20" i="1"/>
  <c r="AD20" i="11" s="1"/>
  <c r="AC20" i="1"/>
  <c r="AB20" i="1"/>
  <c r="AB20" i="11" s="1"/>
  <c r="AA20" i="1"/>
  <c r="Z20" i="1"/>
  <c r="Y20" i="1"/>
  <c r="X20" i="1"/>
  <c r="W20" i="1"/>
  <c r="V20" i="1"/>
  <c r="V20" i="11" s="1"/>
  <c r="U20" i="1"/>
  <c r="T20" i="1"/>
  <c r="T20" i="11" s="1"/>
  <c r="S20" i="1"/>
  <c r="R20" i="1"/>
  <c r="Q20" i="1"/>
  <c r="P20" i="1"/>
  <c r="O20" i="1"/>
  <c r="N20" i="1"/>
  <c r="N20" i="11" s="1"/>
  <c r="M20" i="1"/>
  <c r="L20" i="1"/>
  <c r="L20" i="11" s="1"/>
  <c r="K20" i="1"/>
  <c r="J20" i="1"/>
  <c r="I20" i="1"/>
  <c r="H20" i="1"/>
  <c r="G20" i="1"/>
  <c r="F20" i="1"/>
  <c r="F20" i="11" s="1"/>
  <c r="E20" i="1"/>
  <c r="D20" i="1"/>
  <c r="D20" i="11" s="1"/>
  <c r="C20" i="1"/>
  <c r="B20" i="1"/>
  <c r="AF19" i="1"/>
  <c r="AE19" i="1"/>
  <c r="AD19" i="1"/>
  <c r="AC19" i="1"/>
  <c r="AC19" i="11" s="1"/>
  <c r="AB19" i="1"/>
  <c r="AA19" i="1"/>
  <c r="AA19" i="11" s="1"/>
  <c r="Z19" i="1"/>
  <c r="Y19" i="1"/>
  <c r="X19" i="1"/>
  <c r="W19" i="1"/>
  <c r="V19" i="1"/>
  <c r="U19" i="1"/>
  <c r="U19" i="11" s="1"/>
  <c r="T19" i="1"/>
  <c r="S19" i="1"/>
  <c r="S19" i="11" s="1"/>
  <c r="R19" i="1"/>
  <c r="Q19" i="1"/>
  <c r="P19" i="1"/>
  <c r="O19" i="1"/>
  <c r="N19" i="1"/>
  <c r="M19" i="1"/>
  <c r="M19" i="11" s="1"/>
  <c r="L19" i="1"/>
  <c r="K19" i="1"/>
  <c r="K19" i="11" s="1"/>
  <c r="J19" i="1"/>
  <c r="I19" i="1"/>
  <c r="H19" i="1"/>
  <c r="G19" i="1"/>
  <c r="F19" i="1"/>
  <c r="E19" i="1"/>
  <c r="E19" i="11" s="1"/>
  <c r="D19" i="1"/>
  <c r="C19" i="1"/>
  <c r="C19" i="11" s="1"/>
  <c r="B19" i="1"/>
  <c r="AF18" i="1"/>
  <c r="AE18" i="1"/>
  <c r="AD18" i="1"/>
  <c r="AC18" i="1"/>
  <c r="AB18" i="1"/>
  <c r="AB18" i="11" s="1"/>
  <c r="AA18" i="1"/>
  <c r="Z18" i="1"/>
  <c r="Z18" i="11" s="1"/>
  <c r="Y18" i="1"/>
  <c r="X18" i="1"/>
  <c r="W18" i="1"/>
  <c r="V18" i="1"/>
  <c r="U18" i="1"/>
  <c r="T18" i="1"/>
  <c r="T18" i="11" s="1"/>
  <c r="S18" i="1"/>
  <c r="R18" i="1"/>
  <c r="R18" i="11" s="1"/>
  <c r="Q18" i="1"/>
  <c r="P18" i="1"/>
  <c r="O18" i="1"/>
  <c r="N18" i="1"/>
  <c r="M18" i="1"/>
  <c r="L18" i="1"/>
  <c r="L18" i="11" s="1"/>
  <c r="K18" i="1"/>
  <c r="J18" i="1"/>
  <c r="J18" i="11" s="1"/>
  <c r="I18" i="1"/>
  <c r="H18" i="1"/>
  <c r="G18" i="1"/>
  <c r="F18" i="1"/>
  <c r="E18" i="1"/>
  <c r="D18" i="1"/>
  <c r="C18" i="1"/>
  <c r="B18" i="1"/>
  <c r="B18" i="1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15" i="1"/>
  <c r="D15" i="1"/>
  <c r="C15" i="1"/>
  <c r="B15" i="1"/>
  <c r="AF14" i="1"/>
  <c r="AF14" i="11" s="1"/>
  <c r="AE14" i="1"/>
  <c r="AD14" i="1"/>
  <c r="AD14" i="11" s="1"/>
  <c r="AC14" i="1"/>
  <c r="AB14" i="1"/>
  <c r="AA14" i="1"/>
  <c r="Z14" i="1"/>
  <c r="Y14" i="1"/>
  <c r="X14" i="1"/>
  <c r="X14" i="11" s="1"/>
  <c r="W14" i="1"/>
  <c r="V14" i="1"/>
  <c r="V14" i="11" s="1"/>
  <c r="U14" i="1"/>
  <c r="T14" i="1"/>
  <c r="S14" i="1"/>
  <c r="R14" i="1"/>
  <c r="Q14" i="1"/>
  <c r="P14" i="1"/>
  <c r="P14" i="11" s="1"/>
  <c r="O14" i="1"/>
  <c r="N14" i="1"/>
  <c r="N14" i="11" s="1"/>
  <c r="M14" i="1"/>
  <c r="L14" i="1"/>
  <c r="K14" i="1"/>
  <c r="J14" i="1"/>
  <c r="I14" i="1"/>
  <c r="H14" i="1"/>
  <c r="H14" i="11" s="1"/>
  <c r="G14" i="1"/>
  <c r="F14" i="1"/>
  <c r="F14" i="11" s="1"/>
  <c r="E14" i="1"/>
  <c r="D14" i="1"/>
  <c r="C14" i="1"/>
  <c r="B14" i="1"/>
  <c r="AF13" i="1"/>
  <c r="AE13" i="1"/>
  <c r="AE13" i="11" s="1"/>
  <c r="AD13" i="1"/>
  <c r="AC13" i="1"/>
  <c r="AC13" i="11" s="1"/>
  <c r="AB13" i="1"/>
  <c r="AA13" i="1"/>
  <c r="Z13" i="1"/>
  <c r="Y13" i="1"/>
  <c r="X13" i="1"/>
  <c r="W13" i="1"/>
  <c r="W13" i="11" s="1"/>
  <c r="V13" i="1"/>
  <c r="U13" i="1"/>
  <c r="U13" i="11" s="1"/>
  <c r="T13" i="1"/>
  <c r="S13" i="1"/>
  <c r="R13" i="1"/>
  <c r="Q13" i="1"/>
  <c r="P13" i="1"/>
  <c r="O13" i="1"/>
  <c r="O13" i="11" s="1"/>
  <c r="N13" i="1"/>
  <c r="M13" i="1"/>
  <c r="M13" i="11" s="1"/>
  <c r="L13" i="1"/>
  <c r="K13" i="1"/>
  <c r="J13" i="1"/>
  <c r="I13" i="1"/>
  <c r="H13" i="1"/>
  <c r="G13" i="1"/>
  <c r="G13" i="11" s="1"/>
  <c r="F13" i="1"/>
  <c r="E13" i="1"/>
  <c r="E13" i="11" s="1"/>
  <c r="D13" i="1"/>
  <c r="C13" i="1"/>
  <c r="B13" i="1"/>
  <c r="AF12" i="1"/>
  <c r="AE12" i="1"/>
  <c r="AD12" i="1"/>
  <c r="AD12" i="11" s="1"/>
  <c r="AC12" i="1"/>
  <c r="AB12" i="1"/>
  <c r="AB12" i="11" s="1"/>
  <c r="AA12" i="1"/>
  <c r="Z12" i="1"/>
  <c r="Y12" i="1"/>
  <c r="X12" i="1"/>
  <c r="W12" i="1"/>
  <c r="V12" i="1"/>
  <c r="V12" i="11" s="1"/>
  <c r="U12" i="1"/>
  <c r="T12" i="1"/>
  <c r="T12" i="11" s="1"/>
  <c r="S12" i="1"/>
  <c r="R12" i="1"/>
  <c r="Q12" i="1"/>
  <c r="P12" i="1"/>
  <c r="O12" i="1"/>
  <c r="N12" i="1"/>
  <c r="N12" i="11" s="1"/>
  <c r="M12" i="1"/>
  <c r="L12" i="1"/>
  <c r="L12" i="11" s="1"/>
  <c r="K12" i="1"/>
  <c r="J12" i="1"/>
  <c r="I12" i="1"/>
  <c r="H12" i="1"/>
  <c r="G12" i="1"/>
  <c r="F12" i="1"/>
  <c r="F12" i="11" s="1"/>
  <c r="E12" i="1"/>
  <c r="D12" i="1"/>
  <c r="D12" i="11" s="1"/>
  <c r="C12" i="1"/>
  <c r="B12" i="1"/>
  <c r="E11" i="1"/>
  <c r="E11" i="11" s="1"/>
  <c r="D11" i="1"/>
  <c r="C11" i="1"/>
  <c r="C11" i="11" s="1"/>
  <c r="B11" i="1"/>
  <c r="AF10" i="1"/>
  <c r="AE10" i="1"/>
  <c r="AD10" i="1"/>
  <c r="AC10" i="1"/>
  <c r="AB10" i="1"/>
  <c r="AB10" i="11" s="1"/>
  <c r="AA10" i="1"/>
  <c r="Z10" i="1"/>
  <c r="Z10" i="11" s="1"/>
  <c r="Y10" i="1"/>
  <c r="X10" i="1"/>
  <c r="W10" i="1"/>
  <c r="V10" i="1"/>
  <c r="U10" i="1"/>
  <c r="T10" i="1"/>
  <c r="T10" i="11" s="1"/>
  <c r="S10" i="1"/>
  <c r="R10" i="1"/>
  <c r="R10" i="11" s="1"/>
  <c r="Q10" i="1"/>
  <c r="P10" i="1"/>
  <c r="O10" i="1"/>
  <c r="N10" i="1"/>
  <c r="M10" i="1"/>
  <c r="L10" i="1"/>
  <c r="L10" i="11" s="1"/>
  <c r="K10" i="1"/>
  <c r="J10" i="1"/>
  <c r="J10" i="11" s="1"/>
  <c r="I10" i="1"/>
  <c r="H10" i="1"/>
  <c r="G10" i="1"/>
  <c r="F10" i="1"/>
  <c r="E10" i="1"/>
  <c r="D10" i="1"/>
  <c r="D10" i="11" s="1"/>
  <c r="C10" i="1"/>
  <c r="B10" i="1"/>
  <c r="B10" i="1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9" i="11" s="1"/>
  <c r="B9" i="1"/>
  <c r="E8" i="1"/>
  <c r="D8" i="1"/>
  <c r="C8" i="1"/>
  <c r="B8" i="1"/>
  <c r="B8" i="11" s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E5" i="11" s="1"/>
  <c r="AD5" i="1"/>
  <c r="AC5" i="1"/>
  <c r="AC5" i="11" s="1"/>
  <c r="AB5" i="1"/>
  <c r="AA5" i="1"/>
  <c r="Z5" i="1"/>
  <c r="Y5" i="1"/>
  <c r="X5" i="1"/>
  <c r="W5" i="1"/>
  <c r="W5" i="11" s="1"/>
  <c r="V5" i="1"/>
  <c r="U5" i="1"/>
  <c r="U5" i="11" s="1"/>
  <c r="T5" i="1"/>
  <c r="S5" i="1"/>
  <c r="R5" i="1"/>
  <c r="Q5" i="1"/>
  <c r="P5" i="1"/>
  <c r="O5" i="1"/>
  <c r="O5" i="11" s="1"/>
  <c r="N5" i="1"/>
  <c r="M5" i="1"/>
  <c r="M5" i="11" s="1"/>
  <c r="L5" i="1"/>
  <c r="K5" i="1"/>
  <c r="J5" i="1"/>
  <c r="I5" i="1"/>
  <c r="H5" i="1"/>
  <c r="G5" i="1"/>
  <c r="G5" i="11" s="1"/>
  <c r="F5" i="1"/>
  <c r="E5" i="1"/>
  <c r="E5" i="11" s="1"/>
  <c r="D5" i="1"/>
  <c r="C5" i="1"/>
  <c r="B5" i="1"/>
  <c r="AF4" i="1"/>
  <c r="AE4" i="1"/>
  <c r="AD4" i="1"/>
  <c r="AD4" i="11" s="1"/>
  <c r="AC4" i="1"/>
  <c r="AB4" i="1"/>
  <c r="AB4" i="11" s="1"/>
  <c r="AA4" i="1"/>
  <c r="Z4" i="1"/>
  <c r="Y4" i="1"/>
  <c r="X4" i="1"/>
  <c r="W4" i="1"/>
  <c r="V4" i="1"/>
  <c r="V4" i="11" s="1"/>
  <c r="U4" i="1"/>
  <c r="T4" i="1"/>
  <c r="T4" i="11" s="1"/>
  <c r="S4" i="1"/>
  <c r="R4" i="1"/>
  <c r="Q4" i="1"/>
  <c r="P4" i="1"/>
  <c r="O4" i="1"/>
  <c r="N4" i="1"/>
  <c r="N4" i="11" s="1"/>
  <c r="M4" i="1"/>
  <c r="L4" i="1"/>
  <c r="L4" i="11" s="1"/>
  <c r="K4" i="1"/>
  <c r="J4" i="1"/>
  <c r="I4" i="1"/>
  <c r="H4" i="1"/>
  <c r="G4" i="1"/>
  <c r="F4" i="1"/>
  <c r="F4" i="11" s="1"/>
  <c r="E4" i="1"/>
  <c r="D4" i="1"/>
  <c r="D4" i="11" s="1"/>
  <c r="C4" i="1"/>
  <c r="B4" i="1"/>
  <c r="AF3" i="1"/>
  <c r="AE3" i="1"/>
  <c r="AD3" i="1"/>
  <c r="AC3" i="1"/>
  <c r="AC3" i="11" s="1"/>
  <c r="AB3" i="1"/>
  <c r="AA3" i="1"/>
  <c r="AA3" i="11" s="1"/>
  <c r="Z3" i="1"/>
  <c r="Y3" i="1"/>
  <c r="X3" i="1"/>
  <c r="W3" i="1"/>
  <c r="V3" i="1"/>
  <c r="U3" i="1"/>
  <c r="U3" i="11" s="1"/>
  <c r="T3" i="1"/>
  <c r="S3" i="1"/>
  <c r="S3" i="11" s="1"/>
  <c r="R3" i="1"/>
  <c r="Q3" i="1"/>
  <c r="P3" i="1"/>
  <c r="O3" i="1"/>
  <c r="N3" i="1"/>
  <c r="M3" i="1"/>
  <c r="M3" i="11" s="1"/>
  <c r="L3" i="1"/>
  <c r="K3" i="1"/>
  <c r="K3" i="11" s="1"/>
  <c r="J3" i="1"/>
  <c r="I3" i="1"/>
  <c r="H3" i="1"/>
  <c r="G3" i="1"/>
  <c r="F3" i="1"/>
  <c r="E3" i="1"/>
  <c r="E3" i="11" s="1"/>
  <c r="D3" i="1"/>
  <c r="C3" i="1"/>
  <c r="C3" i="11" s="1"/>
  <c r="B3" i="1"/>
  <c r="AF2" i="1"/>
  <c r="AE2" i="1"/>
  <c r="AD2" i="1"/>
  <c r="AC2" i="1"/>
  <c r="AB2" i="1"/>
  <c r="AB2" i="11" s="1"/>
  <c r="AA2" i="1"/>
  <c r="Z2" i="1"/>
  <c r="Z2" i="11" s="1"/>
  <c r="Y2" i="1"/>
  <c r="X2" i="1"/>
  <c r="W2" i="1"/>
  <c r="V2" i="1"/>
  <c r="U2" i="1"/>
  <c r="T2" i="1"/>
  <c r="T2" i="11" s="1"/>
  <c r="S2" i="1"/>
  <c r="R2" i="1"/>
  <c r="R2" i="11" s="1"/>
  <c r="Q2" i="1"/>
  <c r="P2" i="1"/>
  <c r="O2" i="1"/>
  <c r="N2" i="1"/>
  <c r="M2" i="1"/>
  <c r="L2" i="1"/>
  <c r="L2" i="11" s="1"/>
  <c r="K2" i="1"/>
  <c r="J2" i="1"/>
  <c r="J2" i="11" s="1"/>
  <c r="I2" i="1"/>
  <c r="H2" i="1"/>
  <c r="G2" i="1"/>
  <c r="F2" i="1"/>
  <c r="E2" i="1"/>
  <c r="D2" i="1"/>
  <c r="D2" i="11" s="1"/>
  <c r="C2" i="1"/>
  <c r="B2" i="1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I78" i="12"/>
  <c r="H78" i="12"/>
  <c r="G78" i="12"/>
  <c r="F78" i="12"/>
  <c r="E78" i="12"/>
  <c r="D78" i="12"/>
  <c r="C78" i="12"/>
  <c r="C36" i="9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E58" i="12"/>
  <c r="AD58" i="12"/>
  <c r="AC58" i="12"/>
  <c r="AB58" i="12"/>
  <c r="AA58" i="12"/>
  <c r="Z58" i="12"/>
  <c r="Y58" i="12"/>
  <c r="Y77" i="12" s="1"/>
  <c r="X58" i="12"/>
  <c r="W58" i="12"/>
  <c r="V58" i="12"/>
  <c r="U58" i="12"/>
  <c r="T58" i="12"/>
  <c r="S58" i="12"/>
  <c r="R58" i="12"/>
  <c r="Q58" i="12"/>
  <c r="Q77" i="12" s="1"/>
  <c r="P58" i="12"/>
  <c r="O58" i="12"/>
  <c r="N58" i="12"/>
  <c r="M58" i="12"/>
  <c r="L58" i="12"/>
  <c r="K58" i="12"/>
  <c r="J58" i="12"/>
  <c r="I58" i="12"/>
  <c r="I77" i="12" s="1"/>
  <c r="H58" i="12"/>
  <c r="G58" i="12"/>
  <c r="F58" i="12"/>
  <c r="E58" i="12"/>
  <c r="D58" i="12"/>
  <c r="C58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F25" i="11"/>
  <c r="AE25" i="11"/>
  <c r="AD25" i="11"/>
  <c r="AC25" i="11"/>
  <c r="AB25" i="11"/>
  <c r="Z25" i="11"/>
  <c r="X25" i="11"/>
  <c r="W25" i="11"/>
  <c r="V25" i="11"/>
  <c r="U25" i="11"/>
  <c r="T25" i="11"/>
  <c r="R25" i="11"/>
  <c r="P25" i="11"/>
  <c r="O25" i="11"/>
  <c r="N25" i="11"/>
  <c r="M25" i="11"/>
  <c r="L25" i="11"/>
  <c r="J25" i="11"/>
  <c r="H25" i="11"/>
  <c r="G25" i="11"/>
  <c r="F25" i="11"/>
  <c r="E25" i="11"/>
  <c r="D25" i="11"/>
  <c r="B25" i="11"/>
  <c r="AE24" i="11"/>
  <c r="AD24" i="11"/>
  <c r="AC24" i="11"/>
  <c r="AB24" i="11"/>
  <c r="AA24" i="11"/>
  <c r="Y24" i="11"/>
  <c r="W24" i="11"/>
  <c r="V24" i="11"/>
  <c r="U24" i="11"/>
  <c r="T24" i="11"/>
  <c r="S24" i="11"/>
  <c r="Q24" i="11"/>
  <c r="O24" i="11"/>
  <c r="N24" i="11"/>
  <c r="M24" i="11"/>
  <c r="L24" i="11"/>
  <c r="K24" i="11"/>
  <c r="I24" i="11"/>
  <c r="G24" i="11"/>
  <c r="F24" i="11"/>
  <c r="E24" i="11"/>
  <c r="D24" i="11"/>
  <c r="C24" i="11"/>
  <c r="AF23" i="11"/>
  <c r="AD23" i="11"/>
  <c r="AC23" i="11"/>
  <c r="AB23" i="11"/>
  <c r="AA23" i="11"/>
  <c r="Z23" i="11"/>
  <c r="X23" i="11"/>
  <c r="V23" i="11"/>
  <c r="U23" i="11"/>
  <c r="T23" i="11"/>
  <c r="S23" i="11"/>
  <c r="R23" i="11"/>
  <c r="P23" i="11"/>
  <c r="N23" i="11"/>
  <c r="M23" i="11"/>
  <c r="L23" i="11"/>
  <c r="K23" i="11"/>
  <c r="J23" i="11"/>
  <c r="H23" i="11"/>
  <c r="F23" i="11"/>
  <c r="E23" i="11"/>
  <c r="D23" i="11"/>
  <c r="C23" i="11"/>
  <c r="B23" i="11"/>
  <c r="AE22" i="11"/>
  <c r="AC22" i="11"/>
  <c r="AB22" i="11"/>
  <c r="AA22" i="11"/>
  <c r="Z22" i="11"/>
  <c r="Y22" i="11"/>
  <c r="W22" i="11"/>
  <c r="U22" i="11"/>
  <c r="T22" i="11"/>
  <c r="S22" i="11"/>
  <c r="R22" i="11"/>
  <c r="Q22" i="11"/>
  <c r="O22" i="11"/>
  <c r="M22" i="11"/>
  <c r="L22" i="11"/>
  <c r="K22" i="11"/>
  <c r="J22" i="11"/>
  <c r="I22" i="11"/>
  <c r="G22" i="11"/>
  <c r="E22" i="11"/>
  <c r="D22" i="11"/>
  <c r="C22" i="11"/>
  <c r="B22" i="11"/>
  <c r="AF21" i="11"/>
  <c r="AD21" i="11"/>
  <c r="AB21" i="11"/>
  <c r="AA21" i="11"/>
  <c r="Z21" i="11"/>
  <c r="Y21" i="11"/>
  <c r="X21" i="11"/>
  <c r="V21" i="11"/>
  <c r="T21" i="11"/>
  <c r="S21" i="11"/>
  <c r="R21" i="11"/>
  <c r="Q21" i="11"/>
  <c r="P21" i="11"/>
  <c r="N21" i="11"/>
  <c r="L21" i="11"/>
  <c r="K21" i="11"/>
  <c r="J21" i="11"/>
  <c r="I21" i="11"/>
  <c r="H21" i="11"/>
  <c r="F21" i="11"/>
  <c r="D21" i="11"/>
  <c r="C21" i="11"/>
  <c r="B21" i="11"/>
  <c r="AF20" i="11"/>
  <c r="AE20" i="11"/>
  <c r="AC20" i="11"/>
  <c r="AA20" i="11"/>
  <c r="Z20" i="11"/>
  <c r="Y20" i="11"/>
  <c r="X20" i="11"/>
  <c r="W20" i="11"/>
  <c r="U20" i="11"/>
  <c r="S20" i="11"/>
  <c r="R20" i="11"/>
  <c r="Q20" i="11"/>
  <c r="P20" i="11"/>
  <c r="O20" i="11"/>
  <c r="M20" i="11"/>
  <c r="K20" i="11"/>
  <c r="J20" i="11"/>
  <c r="I20" i="11"/>
  <c r="H20" i="11"/>
  <c r="G20" i="11"/>
  <c r="E20" i="11"/>
  <c r="C20" i="11"/>
  <c r="B20" i="11"/>
  <c r="AF19" i="11"/>
  <c r="AE19" i="11"/>
  <c r="AD19" i="11"/>
  <c r="AB19" i="11"/>
  <c r="Z19" i="11"/>
  <c r="Y19" i="11"/>
  <c r="X19" i="11"/>
  <c r="W19" i="11"/>
  <c r="V19" i="11"/>
  <c r="T19" i="11"/>
  <c r="R19" i="11"/>
  <c r="Q19" i="11"/>
  <c r="P19" i="11"/>
  <c r="O19" i="11"/>
  <c r="N19" i="11"/>
  <c r="L19" i="11"/>
  <c r="J19" i="11"/>
  <c r="I19" i="11"/>
  <c r="H19" i="11"/>
  <c r="G19" i="11"/>
  <c r="F19" i="11"/>
  <c r="D19" i="11"/>
  <c r="B19" i="11"/>
  <c r="AF18" i="11"/>
  <c r="AE18" i="11"/>
  <c r="AD18" i="11"/>
  <c r="AC18" i="11"/>
  <c r="AA18" i="11"/>
  <c r="Y18" i="11"/>
  <c r="X18" i="11"/>
  <c r="W18" i="11"/>
  <c r="V18" i="11"/>
  <c r="U18" i="11"/>
  <c r="S18" i="11"/>
  <c r="Q18" i="11"/>
  <c r="P18" i="11"/>
  <c r="O18" i="11"/>
  <c r="N18" i="11"/>
  <c r="M18" i="11"/>
  <c r="K18" i="11"/>
  <c r="I18" i="11"/>
  <c r="H18" i="11"/>
  <c r="G18" i="11"/>
  <c r="F18" i="11"/>
  <c r="E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E14" i="11"/>
  <c r="AC14" i="11"/>
  <c r="AB14" i="11"/>
  <c r="AA14" i="11"/>
  <c r="Z14" i="11"/>
  <c r="Y14" i="11"/>
  <c r="W14" i="11"/>
  <c r="U14" i="11"/>
  <c r="T14" i="11"/>
  <c r="S14" i="11"/>
  <c r="R14" i="11"/>
  <c r="Q14" i="11"/>
  <c r="O14" i="11"/>
  <c r="M14" i="11"/>
  <c r="L14" i="11"/>
  <c r="K14" i="11"/>
  <c r="J14" i="11"/>
  <c r="I14" i="11"/>
  <c r="G14" i="11"/>
  <c r="E14" i="11"/>
  <c r="D14" i="11"/>
  <c r="C14" i="11"/>
  <c r="B14" i="11"/>
  <c r="AF13" i="11"/>
  <c r="AD13" i="11"/>
  <c r="AB13" i="11"/>
  <c r="AA13" i="11"/>
  <c r="Z13" i="11"/>
  <c r="Y13" i="11"/>
  <c r="X13" i="11"/>
  <c r="V13" i="11"/>
  <c r="T13" i="11"/>
  <c r="S13" i="11"/>
  <c r="R13" i="11"/>
  <c r="Q13" i="11"/>
  <c r="P13" i="11"/>
  <c r="N13" i="11"/>
  <c r="L13" i="11"/>
  <c r="K13" i="11"/>
  <c r="J13" i="11"/>
  <c r="I13" i="11"/>
  <c r="H13" i="11"/>
  <c r="F13" i="11"/>
  <c r="D13" i="11"/>
  <c r="C13" i="11"/>
  <c r="B13" i="11"/>
  <c r="AF12" i="11"/>
  <c r="AE12" i="11"/>
  <c r="AC12" i="11"/>
  <c r="AA12" i="11"/>
  <c r="Z12" i="11"/>
  <c r="Y12" i="11"/>
  <c r="X12" i="11"/>
  <c r="W12" i="11"/>
  <c r="U12" i="11"/>
  <c r="S12" i="11"/>
  <c r="R12" i="11"/>
  <c r="Q12" i="11"/>
  <c r="P12" i="11"/>
  <c r="O12" i="11"/>
  <c r="M12" i="11"/>
  <c r="K12" i="11"/>
  <c r="J12" i="11"/>
  <c r="I12" i="11"/>
  <c r="H12" i="11"/>
  <c r="G12" i="11"/>
  <c r="E12" i="11"/>
  <c r="C12" i="11"/>
  <c r="B12" i="11"/>
  <c r="N11" i="11"/>
  <c r="L11" i="11"/>
  <c r="J11" i="11"/>
  <c r="H11" i="11"/>
  <c r="F11" i="11"/>
  <c r="D11" i="11"/>
  <c r="B11" i="11"/>
  <c r="AF10" i="11"/>
  <c r="AE10" i="11"/>
  <c r="AD10" i="11"/>
  <c r="AC10" i="11"/>
  <c r="AA10" i="11"/>
  <c r="Y10" i="11"/>
  <c r="X10" i="11"/>
  <c r="W10" i="11"/>
  <c r="V10" i="11"/>
  <c r="U10" i="11"/>
  <c r="S10" i="11"/>
  <c r="Q10" i="11"/>
  <c r="P10" i="11"/>
  <c r="O10" i="11"/>
  <c r="N10" i="11"/>
  <c r="M10" i="11"/>
  <c r="K10" i="11"/>
  <c r="I10" i="11"/>
  <c r="H10" i="11"/>
  <c r="G10" i="11"/>
  <c r="F10" i="11"/>
  <c r="E10" i="11"/>
  <c r="C10" i="11"/>
  <c r="D9" i="11"/>
  <c r="B9" i="11"/>
  <c r="C6" i="11"/>
  <c r="B6" i="11"/>
  <c r="AF5" i="11"/>
  <c r="AD5" i="11"/>
  <c r="AB5" i="11"/>
  <c r="AA5" i="11"/>
  <c r="Z5" i="11"/>
  <c r="Y5" i="11"/>
  <c r="X5" i="11"/>
  <c r="V5" i="11"/>
  <c r="T5" i="11"/>
  <c r="S5" i="11"/>
  <c r="R5" i="11"/>
  <c r="Q5" i="11"/>
  <c r="P5" i="11"/>
  <c r="N5" i="11"/>
  <c r="L5" i="11"/>
  <c r="K5" i="11"/>
  <c r="J5" i="11"/>
  <c r="I5" i="11"/>
  <c r="H5" i="11"/>
  <c r="F5" i="11"/>
  <c r="D5" i="11"/>
  <c r="C5" i="11"/>
  <c r="B5" i="11"/>
  <c r="AF4" i="11"/>
  <c r="AE4" i="11"/>
  <c r="AC4" i="11"/>
  <c r="AA4" i="11"/>
  <c r="Z4" i="11"/>
  <c r="Y4" i="11"/>
  <c r="X4" i="11"/>
  <c r="W4" i="11"/>
  <c r="U4" i="11"/>
  <c r="S4" i="11"/>
  <c r="R4" i="11"/>
  <c r="Q4" i="11"/>
  <c r="P4" i="11"/>
  <c r="O4" i="11"/>
  <c r="M4" i="11"/>
  <c r="K4" i="11"/>
  <c r="J4" i="11"/>
  <c r="I4" i="11"/>
  <c r="H4" i="11"/>
  <c r="G4" i="11"/>
  <c r="E4" i="11"/>
  <c r="C4" i="11"/>
  <c r="B4" i="11"/>
  <c r="AF3" i="11"/>
  <c r="AE3" i="11"/>
  <c r="AD3" i="11"/>
  <c r="AB3" i="11"/>
  <c r="Z3" i="11"/>
  <c r="Y3" i="11"/>
  <c r="X3" i="11"/>
  <c r="W3" i="11"/>
  <c r="V3" i="11"/>
  <c r="T3" i="11"/>
  <c r="R3" i="11"/>
  <c r="Q3" i="11"/>
  <c r="P3" i="11"/>
  <c r="O3" i="11"/>
  <c r="N3" i="11"/>
  <c r="L3" i="11"/>
  <c r="J3" i="11"/>
  <c r="I3" i="11"/>
  <c r="H3" i="11"/>
  <c r="G3" i="11"/>
  <c r="F3" i="11"/>
  <c r="D3" i="11"/>
  <c r="B3" i="11"/>
  <c r="AF2" i="11"/>
  <c r="AE2" i="11"/>
  <c r="AD2" i="11"/>
  <c r="AC2" i="11"/>
  <c r="AA2" i="11"/>
  <c r="Y2" i="11"/>
  <c r="X2" i="11"/>
  <c r="W2" i="11"/>
  <c r="V2" i="11"/>
  <c r="U2" i="11"/>
  <c r="S2" i="11"/>
  <c r="Q2" i="11"/>
  <c r="P2" i="11"/>
  <c r="O2" i="11"/>
  <c r="N2" i="11"/>
  <c r="M2" i="11"/>
  <c r="K2" i="11"/>
  <c r="I2" i="11"/>
  <c r="H2" i="11"/>
  <c r="G2" i="11"/>
  <c r="F2" i="11"/>
  <c r="E2" i="11"/>
  <c r="C2" i="11"/>
  <c r="B2" i="11"/>
  <c r="E7" i="11"/>
  <c r="E8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C15" i="11"/>
  <c r="D15" i="11"/>
  <c r="C18" i="11"/>
  <c r="D18" i="11"/>
  <c r="C8" i="11"/>
  <c r="D8" i="11"/>
  <c r="B15" i="11"/>
  <c r="B7" i="11"/>
  <c r="H77" i="12" l="1"/>
  <c r="G29" i="1" s="1"/>
  <c r="P77" i="12"/>
  <c r="J77" i="12"/>
  <c r="R77" i="12"/>
  <c r="Z77" i="12"/>
  <c r="C77" i="12"/>
  <c r="K77" i="12"/>
  <c r="S77" i="12"/>
  <c r="R24" i="9" s="1"/>
  <c r="AA77" i="12"/>
  <c r="Z24" i="9" s="1"/>
  <c r="X77" i="12"/>
  <c r="W24" i="9" s="1"/>
  <c r="D77" i="12"/>
  <c r="T77" i="12"/>
  <c r="E77" i="12"/>
  <c r="M77" i="12"/>
  <c r="U77" i="12"/>
  <c r="T24" i="9" s="1"/>
  <c r="AC77" i="12"/>
  <c r="AB24" i="9" s="1"/>
  <c r="L77" i="12"/>
  <c r="AB77" i="12"/>
  <c r="AA24" i="9" s="1"/>
  <c r="F77" i="12"/>
  <c r="E29" i="1" s="1"/>
  <c r="N77" i="12"/>
  <c r="M24" i="9" s="1"/>
  <c r="V77" i="12"/>
  <c r="U24" i="9" s="1"/>
  <c r="AD77" i="12"/>
  <c r="AC24" i="9" s="1"/>
  <c r="G77" i="12"/>
  <c r="F29" i="1" s="1"/>
  <c r="O77" i="12"/>
  <c r="N24" i="9" s="1"/>
  <c r="W77" i="12"/>
  <c r="V24" i="9" s="1"/>
  <c r="AE77" i="12"/>
  <c r="AD24" i="9" s="1"/>
  <c r="U34" i="9"/>
  <c r="W7" i="1" s="1"/>
  <c r="U36" i="9"/>
  <c r="W8" i="1" s="1"/>
  <c r="U35" i="9"/>
  <c r="W15" i="1" s="1"/>
  <c r="S34" i="9"/>
  <c r="U7" i="1" s="1"/>
  <c r="AB15" i="1"/>
  <c r="N34" i="9"/>
  <c r="P7" i="1" s="1"/>
  <c r="N35" i="9"/>
  <c r="P15" i="1" s="1"/>
  <c r="AE8" i="1"/>
  <c r="AE11" i="1"/>
  <c r="AE11" i="11" s="1"/>
  <c r="N36" i="9"/>
  <c r="P8" i="1" s="1"/>
  <c r="AB11" i="1"/>
  <c r="AB11" i="11" s="1"/>
  <c r="AB7" i="1"/>
  <c r="T35" i="9"/>
  <c r="V15" i="1" s="1"/>
  <c r="AD11" i="1"/>
  <c r="AD11" i="11" s="1"/>
  <c r="AD7" i="1"/>
  <c r="AB8" i="1"/>
  <c r="T11" i="1"/>
  <c r="T11" i="11" s="1"/>
  <c r="R34" i="9"/>
  <c r="T7" i="1" s="1"/>
  <c r="V11" i="1"/>
  <c r="V11" i="11" s="1"/>
  <c r="Q34" i="9"/>
  <c r="S7" i="1" s="1"/>
  <c r="AC7" i="1"/>
  <c r="U11" i="1"/>
  <c r="U11" i="11" s="1"/>
  <c r="S35" i="9"/>
  <c r="U15" i="1" s="1"/>
  <c r="Q35" i="9"/>
  <c r="S15" i="1" s="1"/>
  <c r="AC15" i="1"/>
  <c r="O34" i="9"/>
  <c r="Q7" i="1" s="1"/>
  <c r="Y7" i="1"/>
  <c r="P36" i="9"/>
  <c r="R8" i="1" s="1"/>
  <c r="Z8" i="1"/>
  <c r="O36" i="9"/>
  <c r="Q8" i="1" s="1"/>
  <c r="Y8" i="1"/>
  <c r="P34" i="9"/>
  <c r="R7" i="1" s="1"/>
  <c r="Z7" i="1"/>
  <c r="Q11" i="1"/>
  <c r="Q11" i="11" s="1"/>
  <c r="Y11" i="1"/>
  <c r="Y11" i="11" s="1"/>
  <c r="R11" i="1"/>
  <c r="R11" i="11" s="1"/>
  <c r="Z11" i="1"/>
  <c r="Z11" i="11" s="1"/>
  <c r="K35" i="9"/>
  <c r="M15" i="1" s="1"/>
  <c r="H10" i="9"/>
  <c r="C9" i="9"/>
  <c r="K9" i="9"/>
  <c r="S9" i="9"/>
  <c r="I10" i="9"/>
  <c r="E10" i="9"/>
  <c r="M9" i="9"/>
  <c r="B24" i="9"/>
  <c r="J10" i="9"/>
  <c r="U9" i="9"/>
  <c r="B9" i="9"/>
  <c r="T9" i="9"/>
  <c r="M10" i="9"/>
  <c r="U10" i="9"/>
  <c r="B10" i="9"/>
  <c r="R9" i="9"/>
  <c r="P10" i="9"/>
  <c r="F9" i="9"/>
  <c r="N9" i="9"/>
  <c r="V9" i="9"/>
  <c r="I9" i="9"/>
  <c r="Q10" i="9"/>
  <c r="G9" i="9"/>
  <c r="O9" i="9"/>
  <c r="W9" i="9"/>
  <c r="Q9" i="9"/>
  <c r="D9" i="9"/>
  <c r="L9" i="9"/>
  <c r="H9" i="9"/>
  <c r="P9" i="9"/>
  <c r="X9" i="9"/>
  <c r="E9" i="9"/>
  <c r="R10" i="9"/>
  <c r="J9" i="9"/>
  <c r="C10" i="9"/>
  <c r="K10" i="9"/>
  <c r="S10" i="9"/>
  <c r="D10" i="9"/>
  <c r="L10" i="9"/>
  <c r="T10" i="9"/>
  <c r="F10" i="9"/>
  <c r="N10" i="9"/>
  <c r="V10" i="9"/>
  <c r="G10" i="9"/>
  <c r="O10" i="9"/>
  <c r="W10" i="9"/>
  <c r="J29" i="1"/>
  <c r="C24" i="9"/>
  <c r="D29" i="1"/>
  <c r="S24" i="9"/>
  <c r="H29" i="1"/>
  <c r="P24" i="9"/>
  <c r="X24" i="9"/>
  <c r="O24" i="9"/>
  <c r="I29" i="1"/>
  <c r="Q24" i="9"/>
  <c r="Y24" i="9"/>
  <c r="J15" i="11"/>
  <c r="G7" i="11"/>
  <c r="G15" i="11"/>
  <c r="I15" i="11"/>
  <c r="F8" i="11"/>
  <c r="K15" i="11"/>
  <c r="B37" i="9"/>
  <c r="F7" i="11"/>
  <c r="H7" i="11"/>
  <c r="G8" i="11"/>
  <c r="C37" i="9"/>
  <c r="B35" i="9"/>
  <c r="I7" i="11"/>
  <c r="H8" i="11"/>
  <c r="C35" i="9"/>
  <c r="J7" i="11"/>
  <c r="I8" i="11"/>
  <c r="F15" i="11"/>
  <c r="K7" i="11"/>
  <c r="J8" i="11"/>
  <c r="B34" i="9"/>
  <c r="K8" i="11"/>
  <c r="H15" i="11"/>
  <c r="C34" i="9"/>
  <c r="B36" i="9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L24" i="9" l="1"/>
  <c r="L29" i="1"/>
  <c r="K24" i="9"/>
  <c r="K29" i="1"/>
  <c r="L15" i="11"/>
  <c r="L7" i="11"/>
  <c r="L8" i="11"/>
  <c r="M8" i="11" l="1"/>
  <c r="M15" i="11"/>
  <c r="M7" i="11"/>
  <c r="E15" i="11"/>
  <c r="N15" i="11" l="1"/>
  <c r="N7" i="11"/>
  <c r="N8" i="11"/>
  <c r="O8" i="11" l="1"/>
  <c r="O7" i="11"/>
  <c r="O15" i="11"/>
  <c r="P15" i="11" l="1"/>
  <c r="P8" i="11"/>
  <c r="P7" i="11"/>
  <c r="Q7" i="11" l="1"/>
  <c r="Q8" i="11"/>
  <c r="Q15" i="11"/>
  <c r="R8" i="11" l="1"/>
  <c r="R15" i="11"/>
  <c r="R7" i="11"/>
  <c r="S7" i="11" l="1"/>
  <c r="S15" i="11"/>
  <c r="S8" i="11"/>
  <c r="T8" i="11" l="1"/>
  <c r="T7" i="11"/>
  <c r="T15" i="11"/>
  <c r="U7" i="11" l="1"/>
  <c r="U15" i="11"/>
  <c r="U8" i="11"/>
  <c r="V15" i="11" l="1"/>
  <c r="V8" i="11"/>
  <c r="V7" i="11"/>
  <c r="W7" i="11" l="1"/>
  <c r="W8" i="11"/>
  <c r="W15" i="11"/>
  <c r="X8" i="11" l="1"/>
  <c r="X7" i="11"/>
  <c r="X15" i="11"/>
  <c r="Y15" i="11" l="1"/>
  <c r="Y7" i="11"/>
  <c r="Y8" i="11"/>
  <c r="Z8" i="11" l="1"/>
  <c r="Z7" i="11"/>
  <c r="Z15" i="11"/>
  <c r="AF15" i="11"/>
  <c r="AA15" i="11" l="1"/>
  <c r="AA8" i="11"/>
  <c r="AA7" i="11"/>
  <c r="AB7" i="11" l="1"/>
  <c r="AB8" i="11"/>
  <c r="AB15" i="11"/>
  <c r="AC15" i="11" l="1"/>
  <c r="AC8" i="11"/>
  <c r="AC7" i="11"/>
  <c r="AE7" i="11" l="1"/>
  <c r="AD7" i="11"/>
  <c r="AD8" i="11"/>
  <c r="AE8" i="11"/>
  <c r="AE15" i="11"/>
  <c r="AD15" i="11"/>
</calcChain>
</file>

<file path=xl/sharedStrings.xml><?xml version="1.0" encoding="utf-8"?>
<sst xmlns="http://schemas.openxmlformats.org/spreadsheetml/2006/main" count="339" uniqueCount="131">
  <si>
    <t xml:space="preserve">Sources : </t>
  </si>
  <si>
    <t>Notes :</t>
  </si>
  <si>
    <t>The purpose of this variable is to specify the electricity generating capacity</t>
  </si>
  <si>
    <t>what else to build in order to satisfy demand, satisfy an RPS (in the policy</t>
  </si>
  <si>
    <t>case), etc.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</si>
  <si>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</si>
  <si>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</si>
  <si>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</si>
  <si>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</si>
  <si>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hard coal</t>
  </si>
  <si>
    <t>hydro</t>
  </si>
  <si>
    <t>onshore wind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</si>
  <si>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</si>
  <si>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</si>
  <si>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</si>
  <si>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</si>
  <si>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</si>
  <si>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</si>
  <si>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</si>
  <si>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Year</t>
  </si>
  <si>
    <t>nuclear</t>
  </si>
  <si>
    <t>natural gas peaker</t>
  </si>
  <si>
    <t>natural gas steam turbine</t>
  </si>
  <si>
    <t>Solar PV utility scale</t>
  </si>
  <si>
    <t>Data from ENTSO-E and IRENA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</si>
  <si>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</si>
  <si>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</si>
  <si>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</si>
  <si>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</si>
  <si>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</si>
  <si>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</si>
  <si>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</si>
  <si>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</si>
  <si>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</si>
  <si>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</si>
  <si>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</si>
  <si>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</si>
  <si>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PMCCS Policy Mandated Capacity Construction Schedule</t>
  </si>
  <si>
    <t>in MW that will be built each year in the policy case before the model considers</t>
  </si>
  <si>
    <t xml:space="preserve">We use this file to establish renewable capacities built to satisfy H2 demand for the Renewable Energy Directive's RNFBO target. </t>
  </si>
  <si>
    <t>Time (Year)</t>
  </si>
  <si>
    <t>Hydrogen Produced by Pathway[electrolysis] : test</t>
  </si>
  <si>
    <t>Hydrogen Produced by Pathway[natural gas reforming] : test</t>
  </si>
  <si>
    <t>Hydrogen Produced by Pathway[coal gasification] : test</t>
  </si>
  <si>
    <t>Hydrogen Produced by Pathway[biomass gasification] : test</t>
  </si>
  <si>
    <t>Hydrogen Produced by Pathway[thermochemical water splitting] : test</t>
  </si>
  <si>
    <t>Hydrogen Produced by Pathway[electrolysis with guaranteed clean electricity] : test</t>
  </si>
  <si>
    <t>Hydrogen Produced by Pathway[natural gas reforming with CCS] : test</t>
  </si>
  <si>
    <t>Hydrogen Sector Electricity Demand : test</t>
  </si>
  <si>
    <t>Change in Electricity Generation by Type[onshore wind es] : test</t>
  </si>
  <si>
    <t>Change in Electricity Generation by Type[solar PV es] : test</t>
  </si>
  <si>
    <t>Change in Electricity Generation by Type[solar thermal es] : test</t>
  </si>
  <si>
    <t>Change in Electricity Generation by Type[geothermal es] : test</t>
  </si>
  <si>
    <t>Change in Electricity Generation by Type[offshore wind es] : test</t>
  </si>
  <si>
    <t xml:space="preserve">Assumed share of electrolysis from off-grid power </t>
  </si>
  <si>
    <t>Hours per year</t>
  </si>
  <si>
    <t>Achieved Capacity Factors[onshore wind es] : test</t>
  </si>
  <si>
    <t>Achieved Capacity Factors[solar PV es] : test</t>
  </si>
  <si>
    <t>Achieved Capacity Factors[solar thermal es] : test</t>
  </si>
  <si>
    <t>Achieved Capacity Factors[geothermal es] : test</t>
  </si>
  <si>
    <t>Achieved Capacity Factors[offshore wind es] : test</t>
  </si>
  <si>
    <t>Desired additional generation capacity above model construction [MW]</t>
  </si>
  <si>
    <t>BAU</t>
  </si>
  <si>
    <t>Change in Electricity Generation by Type[hard coal es] : test</t>
  </si>
  <si>
    <t>Change in Electricity Generation by Type[natural gas steam turbine es] : test</t>
  </si>
  <si>
    <t>Change in Electricity Generation by Type[natural gas combined cycle es] : test</t>
  </si>
  <si>
    <t>Change in Electricity Generation by Type[nuclear es] : test</t>
  </si>
  <si>
    <t>Change in Electricity Generation by Type[hydro es] : test</t>
  </si>
  <si>
    <t>Change in Electricity Generation by Type[biomass es] : test</t>
  </si>
  <si>
    <t>Change in Electricity Generation by Type[petroleum es] : test</t>
  </si>
  <si>
    <t>Change in Electricity Generation by Type[natural gas peaker es] : test</t>
  </si>
  <si>
    <t>Change in Electricity Generation by Type[lignite es] : test</t>
  </si>
  <si>
    <t>Change in Electricity Generation by Type[crude oil es] : test</t>
  </si>
  <si>
    <t>Change in Electricity Generation by Type[heavy or residual fuel oil es] : test</t>
  </si>
  <si>
    <t>Change in Electricity Generation by Type[municipal solid waste es] : test</t>
  </si>
  <si>
    <t>Change in Electricity Generation by Type[hard coal w CCS es] : test</t>
  </si>
  <si>
    <t>Change in Electricity Generation by Type[natural gas combined cycle w CCS es] : test</t>
  </si>
  <si>
    <t>Change in Electricity Generation by Type[biomass w CCS es] : test</t>
  </si>
  <si>
    <t>Change in Electricity Generation by Type[lignite w CCS es] : test</t>
  </si>
  <si>
    <t>Change in Electricity Generation by Type[small modular reactor es] : test</t>
  </si>
  <si>
    <t>Change in Electricity Generation by Type[hydrogen combustion turbine es] : test</t>
  </si>
  <si>
    <t>Change in Electricity Generation by Type[hydrogen combined cycle es] : test</t>
  </si>
  <si>
    <t>PMCCS</t>
  </si>
  <si>
    <t>Change</t>
  </si>
  <si>
    <t>Additional multiplier to hit target</t>
  </si>
  <si>
    <t>BPMCCS</t>
  </si>
  <si>
    <t>H2</t>
  </si>
  <si>
    <t>Both</t>
  </si>
  <si>
    <t>Hydrogen Electricity Demand</t>
  </si>
  <si>
    <t>Additional Renewable Generation from Policy</t>
  </si>
  <si>
    <t>BAU Policy Mandated Capacity Construction</t>
  </si>
  <si>
    <t>fuels/BPMCCS</t>
  </si>
  <si>
    <t>Hydrogen &amp; Electricity Projections</t>
  </si>
  <si>
    <t>EPS</t>
  </si>
  <si>
    <t>Map to EPS power plants</t>
  </si>
  <si>
    <t>onshore</t>
  </si>
  <si>
    <t>offshore</t>
  </si>
  <si>
    <t>solar</t>
  </si>
  <si>
    <t>other</t>
  </si>
  <si>
    <t>wind &amp; solar</t>
  </si>
  <si>
    <t>unspecified</t>
  </si>
  <si>
    <t>total 2025</t>
  </si>
  <si>
    <t>total 2030</t>
  </si>
  <si>
    <t>annual 2025</t>
  </si>
  <si>
    <t>annual 2030</t>
  </si>
  <si>
    <t>To produce 10 Mt (per report)</t>
  </si>
  <si>
    <t>To produce 2.4 Mt (per EI projection)</t>
  </si>
  <si>
    <t>BAU New Generation Capacity[hard coal es] : test</t>
  </si>
  <si>
    <t>BAU New Generation Capacity[natural gas steam turbine es] : test</t>
  </si>
  <si>
    <t>BAU New Generation Capacity[natural gas combined cycle es] : test</t>
  </si>
  <si>
    <t>BAU New Generation Capacity[nuclear es] : test</t>
  </si>
  <si>
    <t>BAU New Generation Capacity[hydro es] : test</t>
  </si>
  <si>
    <t>BAU New Generation Capacity[onshore wind es] : test</t>
  </si>
  <si>
    <t>BAU New Generation Capacity[solar PV es] : test</t>
  </si>
  <si>
    <t>BAU New Generation Capacity[solar thermal es] : test</t>
  </si>
  <si>
    <t>BAU New Generation Capacity[biomass es] : test</t>
  </si>
  <si>
    <t>BAU New Generation Capacity[geothermal es] : test</t>
  </si>
  <si>
    <t>BAU New Generation Capacity[petroleum es] : test</t>
  </si>
  <si>
    <t>BAU New Generation Capacity[natural gas peaker es] : test</t>
  </si>
  <si>
    <t>BAU New Generation Capacity[lignite es] : test</t>
  </si>
  <si>
    <t>BAU New Generation Capacity[offshore wind es] : test</t>
  </si>
  <si>
    <t>BAU New Generation Capacity[crude oil es] : test</t>
  </si>
  <si>
    <t>BAU New Generation Capacity[heavy or residual fuel oil es] : test</t>
  </si>
  <si>
    <t>BAU New Generation Capacity[municipal solid waste es] : test</t>
  </si>
  <si>
    <t>BAU New Generation Capacity[hard coal w CCS es] : test</t>
  </si>
  <si>
    <t>BAU New Generation Capacity[natural gas combined cycle w CCS es] : test</t>
  </si>
  <si>
    <t>BAU New Generation Capacity[biomass w CCS es] : test</t>
  </si>
  <si>
    <t>BAU New Generation Capacity[lignite w CCS es] : test</t>
  </si>
  <si>
    <t>BAU New Generation Capacity[small modular reactor es] : test</t>
  </si>
  <si>
    <t>BAU New Generation Capacity[hydrogen combustion turbine es] : test</t>
  </si>
  <si>
    <t>BAU New Generation Capacity[hydrogen combined cycle es]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</si>
</sst>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2" fillId="5" borderId="0" xfId="0" applyFont="1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0" fontId="5" fillId="2" borderId="0" xfId="0" applyFont="1" applyFill="1"/>
    <xf numFmtId="0" fontId="5" fillId="3" borderId="0" xfId="0" applyFont="1" applyFill="1"/>
    <xf numFmtId="0" fontId="0" fillId="5" borderId="0" xfId="0" applyFill="1"/>
    <xf numFmtId="0" fontId="4" fillId="5" borderId="0" xfId="0" applyFont="1" applyFill="1"/>
    <xf numFmtId="0" fontId="7" fillId="5" borderId="0" xfId="0" applyFont="1" applyFill="1"/>
    <xf numFmtId="0" fontId="5" fillId="4" borderId="0" xfId="0" applyFont="1" applyFill="1"/>
    <xf numFmtId="0" fontId="5" fillId="6" borderId="0" xfId="0" applyFont="1" applyFill="1"/>
    <xf numFmtId="1" fontId="0" fillId="2" borderId="0" xfId="0" applyNumberFormat="1" applyFill="1"/>
    <xf numFmtId="0" fontId="8" fillId="5" borderId="0" xfId="0" applyFont="1" applyFill="1"/>
    <xf numFmtId="0" fontId="6" fillId="5" borderId="0" xfId="2" applyFill="1"/>
    <xf numFmtId="0" fontId="4" fillId="0" borderId="0" xfId="0" applyFont="1" applyAlignment="1">
      <alignment vertical="center"/>
    </xf>
    <xf numFmtId="0" fontId="8" fillId="5" borderId="0" xfId="0" quotePrefix="1" applyFont="1" applyFill="1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3" borderId="0" xfId="0" applyNumberFormat="1" applyFill="1"/>
  </cellXfs>
  <cellStyles count="3">
    <cellStyle name="Hyperlink" xfId="2" xr:uid="{00000000-000B-0000-0000-000008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'Hydrogen Results'!$B$77</c:f>
              <c:strCache>
                <c:ptCount val="1"/>
                <c:pt idx="0">
                  <c:v>Additional Renewable Generation from Policy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Results'!$C$77:$AE$77</c:f>
              <c:numCache>
                <c:formatCode>0.00E+00</c:formatCode>
                <c:ptCount val="29"/>
                <c:pt idx="0">
                  <c:v>31.174099999999999</c:v>
                </c:pt>
                <c:pt idx="1">
                  <c:v>55</c:v>
                </c:pt>
                <c:pt idx="2">
                  <c:v>17649570</c:v>
                </c:pt>
                <c:pt idx="3">
                  <c:v>36516100</c:v>
                </c:pt>
                <c:pt idx="4">
                  <c:v>54957020</c:v>
                </c:pt>
                <c:pt idx="5">
                  <c:v>75009690</c:v>
                </c:pt>
                <c:pt idx="6">
                  <c:v>96592100</c:v>
                </c:pt>
                <c:pt idx="7">
                  <c:v>111667600</c:v>
                </c:pt>
                <c:pt idx="8">
                  <c:v>126819900</c:v>
                </c:pt>
                <c:pt idx="9">
                  <c:v>140355200</c:v>
                </c:pt>
                <c:pt idx="10">
                  <c:v>151514600</c:v>
                </c:pt>
                <c:pt idx="11">
                  <c:v>155141500</c:v>
                </c:pt>
                <c:pt idx="12">
                  <c:v>163115800</c:v>
                </c:pt>
                <c:pt idx="13">
                  <c:v>164808100</c:v>
                </c:pt>
                <c:pt idx="14">
                  <c:v>169444300</c:v>
                </c:pt>
                <c:pt idx="15">
                  <c:v>172543000</c:v>
                </c:pt>
                <c:pt idx="16">
                  <c:v>169258700</c:v>
                </c:pt>
                <c:pt idx="17">
                  <c:v>175245100</c:v>
                </c:pt>
                <c:pt idx="18">
                  <c:v>176869400</c:v>
                </c:pt>
                <c:pt idx="19">
                  <c:v>176449800</c:v>
                </c:pt>
                <c:pt idx="20">
                  <c:v>183155756.29899999</c:v>
                </c:pt>
                <c:pt idx="21">
                  <c:v>190869204.19</c:v>
                </c:pt>
                <c:pt idx="22">
                  <c:v>188936348.08000001</c:v>
                </c:pt>
                <c:pt idx="23">
                  <c:v>187333543.24000001</c:v>
                </c:pt>
                <c:pt idx="24">
                  <c:v>189943241.30000001</c:v>
                </c:pt>
                <c:pt idx="25">
                  <c:v>193353408.19999999</c:v>
                </c:pt>
                <c:pt idx="26">
                  <c:v>203823751.90000001</c:v>
                </c:pt>
                <c:pt idx="27">
                  <c:v>213791802.90709999</c:v>
                </c:pt>
                <c:pt idx="28">
                  <c:v>218073785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0-4AD7-8CFD-84F6B452E174}"/>
            </c:ext>
          </c:extLst>
        </c:ser>
        <c:ser>
          <c:idx val="1"/>
          <c:order val="1"/>
          <c:tx>
            <c:strRef>
              <c:f>'Hydrogen Results'!$B$78</c:f>
              <c:strCache>
                <c:ptCount val="1"/>
                <c:pt idx="0">
                  <c:v>Hydrogen Electricity 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'Hydrogen Results'!$C$2:$AE$2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'Hydrogen Results'!$C$78:$AE$78</c:f>
              <c:numCache>
                <c:formatCode>0.00E+00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19034100</c:v>
                </c:pt>
                <c:pt idx="3">
                  <c:v>38501300</c:v>
                </c:pt>
                <c:pt idx="4">
                  <c:v>58381800</c:v>
                </c:pt>
                <c:pt idx="5">
                  <c:v>76718800</c:v>
                </c:pt>
                <c:pt idx="6">
                  <c:v>96345900</c:v>
                </c:pt>
                <c:pt idx="7">
                  <c:v>113515000</c:v>
                </c:pt>
                <c:pt idx="8">
                  <c:v>130124000</c:v>
                </c:pt>
                <c:pt idx="9">
                  <c:v>140412000</c:v>
                </c:pt>
                <c:pt idx="10">
                  <c:v>148334000</c:v>
                </c:pt>
                <c:pt idx="11">
                  <c:v>155113000</c:v>
                </c:pt>
                <c:pt idx="12">
                  <c:v>161547000</c:v>
                </c:pt>
                <c:pt idx="13">
                  <c:v>167706000</c:v>
                </c:pt>
                <c:pt idx="14">
                  <c:v>168299000</c:v>
                </c:pt>
                <c:pt idx="15">
                  <c:v>172137000</c:v>
                </c:pt>
                <c:pt idx="16">
                  <c:v>175042000</c:v>
                </c:pt>
                <c:pt idx="17">
                  <c:v>174988000</c:v>
                </c:pt>
                <c:pt idx="18">
                  <c:v>174791000</c:v>
                </c:pt>
                <c:pt idx="19">
                  <c:v>175495000</c:v>
                </c:pt>
                <c:pt idx="20">
                  <c:v>178519000</c:v>
                </c:pt>
                <c:pt idx="21">
                  <c:v>183944000</c:v>
                </c:pt>
                <c:pt idx="22">
                  <c:v>187628000</c:v>
                </c:pt>
                <c:pt idx="23">
                  <c:v>190174000</c:v>
                </c:pt>
                <c:pt idx="24">
                  <c:v>193246000</c:v>
                </c:pt>
                <c:pt idx="25">
                  <c:v>196589000</c:v>
                </c:pt>
                <c:pt idx="26">
                  <c:v>199877000</c:v>
                </c:pt>
                <c:pt idx="27">
                  <c:v>203373000</c:v>
                </c:pt>
                <c:pt idx="28">
                  <c:v>207148000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0-4AD7-8CFD-84F6B452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52944"/>
        <c:axId val="1514160720"/>
      </c:scatterChart>
      <c:valAx>
        <c:axId val="1022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60720"/>
        <c:crosses val="autoZero"/>
        <c:crossBetween val="midCat"/>
      </c:valAx>
      <c:valAx>
        <c:axId val="15141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1781175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1767355</xdr:colOff>
      <xdr:row>42</xdr:row>
      <xdr:rowOff>52855</xdr:rowOff>
    </xdr:from>
    <xdr:to>
      <xdr:col>0</xdr:col>
      <xdr:colOff>3894715</xdr:colOff>
      <xdr:row>63</xdr:row>
      <xdr:rowOff>47071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88E0AB-B4DE-4AE2-C5EC-0DAFA42D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355" y="7762502"/>
          <a:ext cx="2133710" cy="3765743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542926</xdr:colOff>
      <xdr:row>47</xdr:row>
      <xdr:rowOff>58270</xdr:rowOff>
    </xdr:from>
    <xdr:to>
      <xdr:col>9</xdr:col>
      <xdr:colOff>428464</xdr:colOff>
      <xdr:row>67</xdr:row>
      <xdr:rowOff>3168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C65CF-AB36-44E2-A33B-A4298AB2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1" y="8745070"/>
          <a:ext cx="4155913" cy="3564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41648</xdr:colOff>
      <xdr:row>79</xdr:row>
      <xdr:rowOff>6723</xdr:rowOff>
    </xdr:from>
    <xdr:to>
      <xdr:col>9</xdr:col>
      <xdr:colOff>358588</xdr:colOff>
      <xdr:row>94</xdr:row>
      <xdr:rowOff>57336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92336-9192-4EF5-BF78-2B58292B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29"/>
  <sheetViews>
    <sheetView workbookViewId="0">
      <selection activeCell="E31" sqref="E31"/>
    </sheetView>
  </sheetViews>
  <sheetFormatPr defaultColWidth="10.81640625" defaultRowHeight="14.5" x14ac:dyDescent="0.35"/>
  <cols>
    <col min="1" max="2" width="10.81640625" style="13"/>
    <col min="3" max="3" width="46.54296875" style="13" bestFit="1" customWidth="1"/>
    <col min="4" max="16384" width="10.81640625" style="13"/>
  </cols>
  <sheetData>
    <row r="11" spans="2:4" x14ac:dyDescent="0.35">
      <c r="B11" s="4" t="s">
        <v>37</v>
      </c>
    </row>
    <row r="12" spans="2:4" x14ac:dyDescent="0.35">
      <c r="B12" s="6"/>
    </row>
    <row r="13" spans="2:4" x14ac:dyDescent="0.35">
      <c r="B13" s="6" t="s">
        <v>0</v>
      </c>
      <c r="C13" s="6" t="s">
        <v>90</v>
      </c>
      <c r="D13" s="13" t="s">
        <v>91</v>
      </c>
    </row>
    <row r="14" spans="2:4" x14ac:dyDescent="0.35">
      <c r="B14" s="6"/>
      <c r="C14" s="6" t="s">
        <v>92</v>
      </c>
      <c r="D14" s="13" t="s">
        <v>93</v>
      </c>
    </row>
    <row r="15" spans="2:4" x14ac:dyDescent="0.35">
      <c r="B15" s="6"/>
      <c r="C15" s="6"/>
      <c r="D15" s="20"/>
    </row>
    <row r="16" spans="2:4" x14ac:dyDescent="0.35">
      <c r="B16" s="6" t="s">
        <v>1</v>
      </c>
    </row>
    <row r="17" spans="2:3" x14ac:dyDescent="0.35">
      <c r="B17" s="14"/>
      <c r="C17" s="15"/>
    </row>
    <row r="18" spans="2:3" x14ac:dyDescent="0.35">
      <c r="B18" s="19" t="s">
        <v>2</v>
      </c>
      <c r="C18" s="15"/>
    </row>
    <row r="19" spans="2:3" x14ac:dyDescent="0.35">
      <c r="B19" s="19" t="s">
        <v>38</v>
      </c>
      <c r="C19" s="15"/>
    </row>
    <row r="20" spans="2:3" x14ac:dyDescent="0.35">
      <c r="B20" s="19" t="s">
        <v>3</v>
      </c>
      <c r="C20" s="15"/>
    </row>
    <row r="21" spans="2:3" x14ac:dyDescent="0.35">
      <c r="B21" s="19" t="s">
        <v>4</v>
      </c>
      <c r="C21" s="15"/>
    </row>
    <row r="22" spans="2:3" x14ac:dyDescent="0.35">
      <c r="B22" s="19"/>
      <c r="C22" s="15"/>
    </row>
    <row r="23" spans="2:3" x14ac:dyDescent="0.35">
      <c r="B23" s="19" t="s">
        <v>39</v>
      </c>
      <c r="C23" s="15"/>
    </row>
    <row r="24" spans="2:3" x14ac:dyDescent="0.35">
      <c r="C24" s="15"/>
    </row>
    <row r="25" spans="2:3" x14ac:dyDescent="0.35">
      <c r="B25" s="19" t="s">
        <v>5</v>
      </c>
      <c r="C25" s="19"/>
    </row>
    <row r="26" spans="2:3" x14ac:dyDescent="0.35">
      <c r="B26" s="19"/>
      <c r="C26" s="22" t="s">
        <v>6</v>
      </c>
    </row>
    <row r="27" spans="2:3" x14ac:dyDescent="0.35">
      <c r="B27" s="19"/>
      <c r="C27" s="22" t="s">
        <v>7</v>
      </c>
    </row>
    <row r="28" spans="2:3" x14ac:dyDescent="0.35">
      <c r="B28" s="19"/>
      <c r="C28" s="22" t="s">
        <v>8</v>
      </c>
    </row>
    <row r="29" spans="2:3" x14ac:dyDescent="0.35">
      <c r="B29" s="15"/>
      <c r="C2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6D0-7842-4D0E-B980-D5F83B9D388B}">
  <dimension ref="A1:AD10"/>
  <sheetViews>
    <sheetView workbookViewId="0">
      <selection activeCell="A29" sqref="A29"/>
    </sheetView>
  </sheetViews>
  <sheetFormatPr defaultRowHeight="14.5" x14ac:dyDescent="0.35"/>
  <cols>
    <col min="1" max="1" width="73.632812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3">
        <v>5253570000000</v>
      </c>
      <c r="I2" s="23">
        <v>4758760000000</v>
      </c>
      <c r="J2" s="23">
        <v>4267470000000</v>
      </c>
      <c r="K2" s="23">
        <v>7942320000000</v>
      </c>
      <c r="L2" s="23">
        <v>10915900000000</v>
      </c>
      <c r="M2" s="23">
        <v>13213700000000</v>
      </c>
      <c r="N2" s="23">
        <v>14964200000000</v>
      </c>
      <c r="O2" s="23">
        <v>16197100000000</v>
      </c>
      <c r="P2" s="23">
        <v>16298500000000</v>
      </c>
      <c r="Q2" s="23">
        <v>19403300000000</v>
      </c>
      <c r="R2" s="23">
        <v>22467100000000</v>
      </c>
      <c r="S2" s="23">
        <v>25210200000000</v>
      </c>
      <c r="T2" s="23">
        <v>27916800000000</v>
      </c>
      <c r="U2" s="23">
        <v>30722400000000</v>
      </c>
      <c r="V2" s="23">
        <v>34017800000000</v>
      </c>
      <c r="W2" s="23">
        <v>40501800000000</v>
      </c>
      <c r="X2" s="23">
        <v>44170400000000</v>
      </c>
      <c r="Y2" s="23">
        <v>47654300000000</v>
      </c>
      <c r="Z2" s="23">
        <v>51276700000000</v>
      </c>
      <c r="AA2" s="23">
        <v>55119100000000</v>
      </c>
      <c r="AB2" s="23">
        <v>59034300000000</v>
      </c>
      <c r="AC2" s="23">
        <v>63101200000000</v>
      </c>
      <c r="AD2" s="23">
        <v>67265200000000</v>
      </c>
    </row>
    <row r="3" spans="1:30" x14ac:dyDescent="0.35">
      <c r="A3" t="s">
        <v>42</v>
      </c>
      <c r="B3" s="23">
        <v>759219000000000</v>
      </c>
      <c r="C3" s="23">
        <v>730347000000000</v>
      </c>
      <c r="D3" s="23">
        <v>699505000000000</v>
      </c>
      <c r="E3" s="23">
        <v>665414000000000</v>
      </c>
      <c r="F3" s="23">
        <v>629626000000000</v>
      </c>
      <c r="G3" s="23">
        <v>577594000000000</v>
      </c>
      <c r="H3" s="23">
        <v>520104000000000</v>
      </c>
      <c r="I3" s="23">
        <v>471117000000000</v>
      </c>
      <c r="J3" s="23">
        <v>422479000000000</v>
      </c>
      <c r="K3" s="23">
        <v>389174000000000</v>
      </c>
      <c r="L3" s="23">
        <v>352947000000000</v>
      </c>
      <c r="M3" s="23">
        <v>317129000000000</v>
      </c>
      <c r="N3" s="23">
        <v>284320000000000</v>
      </c>
      <c r="O3" s="23">
        <v>253754000000000</v>
      </c>
      <c r="P3" s="23">
        <v>255344000000000</v>
      </c>
      <c r="Q3" s="23">
        <v>257786000000000</v>
      </c>
      <c r="R3" s="23">
        <v>258372000000000</v>
      </c>
      <c r="S3" s="23">
        <v>254903000000000</v>
      </c>
      <c r="T3" s="23">
        <v>251251000000000</v>
      </c>
      <c r="U3" s="23">
        <v>248572000000000</v>
      </c>
      <c r="V3" s="23">
        <v>249464000000000</v>
      </c>
      <c r="W3" s="23">
        <v>248797000000000</v>
      </c>
      <c r="X3" s="23">
        <v>250299000000000</v>
      </c>
      <c r="Y3" s="23">
        <v>250185000000000</v>
      </c>
      <c r="Z3" s="23">
        <v>250351000000000</v>
      </c>
      <c r="AA3" s="23">
        <v>251098000000000</v>
      </c>
      <c r="AB3" s="23">
        <v>251673000000000</v>
      </c>
      <c r="AC3" s="23">
        <v>252405000000000</v>
      </c>
      <c r="AD3" s="23">
        <v>253045000000000</v>
      </c>
    </row>
    <row r="4" spans="1:30" x14ac:dyDescent="0.3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 t="s">
        <v>46</v>
      </c>
      <c r="B7">
        <v>0</v>
      </c>
      <c r="C7">
        <v>0</v>
      </c>
      <c r="D7" s="23">
        <v>45328700000000</v>
      </c>
      <c r="E7" s="23">
        <v>92214100000000</v>
      </c>
      <c r="F7" s="23">
        <v>140626000000000</v>
      </c>
      <c r="G7" s="23">
        <v>185842000000000</v>
      </c>
      <c r="H7" s="23">
        <v>229777000000000</v>
      </c>
      <c r="I7" s="23">
        <v>273703000000000</v>
      </c>
      <c r="J7" s="23">
        <v>316714000000000</v>
      </c>
      <c r="K7" s="23">
        <v>339375000000000</v>
      </c>
      <c r="L7" s="23">
        <v>357514000000000</v>
      </c>
      <c r="M7" s="23">
        <v>373113000000000</v>
      </c>
      <c r="N7" s="23">
        <v>389042000000000</v>
      </c>
      <c r="O7" s="23">
        <v>404926000000000</v>
      </c>
      <c r="P7" s="23">
        <v>407464000000000</v>
      </c>
      <c r="Q7" s="23">
        <v>415785000000000</v>
      </c>
      <c r="R7" s="23">
        <v>421259000000000</v>
      </c>
      <c r="S7" s="23">
        <v>420170000000000</v>
      </c>
      <c r="T7" s="23">
        <v>418752000000000</v>
      </c>
      <c r="U7" s="23">
        <v>418942000000000</v>
      </c>
      <c r="V7" s="23">
        <v>425222000000000</v>
      </c>
      <c r="W7" s="23">
        <v>433948000000000</v>
      </c>
      <c r="X7" s="23">
        <v>441704000000000</v>
      </c>
      <c r="Y7" s="23">
        <v>446759000000000</v>
      </c>
      <c r="Z7" s="23">
        <v>452441000000000</v>
      </c>
      <c r="AA7" s="23">
        <v>459326000000000</v>
      </c>
      <c r="AB7" s="23">
        <v>466060000000000</v>
      </c>
      <c r="AC7" s="23">
        <v>473259000000000</v>
      </c>
      <c r="AD7" s="23">
        <v>480466000000000</v>
      </c>
    </row>
    <row r="8" spans="1:30" x14ac:dyDescent="0.35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10" spans="1:30" x14ac:dyDescent="0.35">
      <c r="B10">
        <f>SUM(B7,B2)/SUM(B2:B8)</f>
        <v>0</v>
      </c>
      <c r="C10">
        <f t="shared" ref="C10:AD10" si="0">SUM(C7,C2)/SUM(C2:C8)</f>
        <v>0</v>
      </c>
      <c r="D10">
        <f t="shared" si="0"/>
        <v>6.0857477313392236E-2</v>
      </c>
      <c r="E10">
        <f t="shared" si="0"/>
        <v>0.12171420252231933</v>
      </c>
      <c r="F10">
        <f t="shared" si="0"/>
        <v>0.1825714181852173</v>
      </c>
      <c r="G10">
        <f t="shared" si="0"/>
        <v>0.24342839478358369</v>
      </c>
      <c r="H10">
        <f t="shared" si="0"/>
        <v>0.31124329270212064</v>
      </c>
      <c r="I10">
        <f t="shared" si="0"/>
        <v>0.37149099582277384</v>
      </c>
      <c r="J10">
        <f t="shared" si="0"/>
        <v>0.43173979377814131</v>
      </c>
      <c r="K10">
        <f t="shared" si="0"/>
        <v>0.4715837248428128</v>
      </c>
      <c r="L10">
        <f t="shared" si="0"/>
        <v>0.51073149140206731</v>
      </c>
      <c r="M10">
        <f t="shared" si="0"/>
        <v>0.5491841206205309</v>
      </c>
      <c r="N10">
        <f t="shared" si="0"/>
        <v>0.58694002930587275</v>
      </c>
      <c r="O10">
        <f t="shared" si="0"/>
        <v>0.62399968823953278</v>
      </c>
      <c r="P10">
        <f t="shared" si="0"/>
        <v>0.62400006479101588</v>
      </c>
      <c r="Q10">
        <f t="shared" si="0"/>
        <v>0.62800063436695996</v>
      </c>
      <c r="R10">
        <f t="shared" si="0"/>
        <v>0.63200014356968059</v>
      </c>
      <c r="S10">
        <f t="shared" si="0"/>
        <v>0.63600012109386606</v>
      </c>
      <c r="T10">
        <f t="shared" si="0"/>
        <v>0.64000018340216169</v>
      </c>
      <c r="U10" s="23">
        <f>SUM(U7,U2)/SUM(U2:U8)</f>
        <v>0.64400022685726499</v>
      </c>
      <c r="V10">
        <f t="shared" si="0"/>
        <v>0.64799962974658809</v>
      </c>
      <c r="W10">
        <f t="shared" si="0"/>
        <v>0.65599986062848814</v>
      </c>
      <c r="X10">
        <f t="shared" si="0"/>
        <v>0.65999994023147268</v>
      </c>
      <c r="Y10">
        <f t="shared" si="0"/>
        <v>0.66400003867857338</v>
      </c>
      <c r="Z10">
        <f t="shared" si="0"/>
        <v>0.66799974591174516</v>
      </c>
      <c r="AA10">
        <f t="shared" si="0"/>
        <v>0.67200017869666651</v>
      </c>
      <c r="AB10">
        <f t="shared" si="0"/>
        <v>0.67599949173967544</v>
      </c>
      <c r="AC10">
        <f t="shared" si="0"/>
        <v>0.67999982757860011</v>
      </c>
      <c r="AD10">
        <f t="shared" si="0"/>
        <v>0.684000348661711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2198-DFFF-4800-9FFE-C9CDE7B4FFB4}">
  <sheetPr>
    <tabColor theme="7" tint="0.79998168889431442"/>
  </sheetPr>
  <dimension ref="A1:AL54"/>
  <sheetViews>
    <sheetView topLeftCell="F1" zoomScale="70" zoomScaleNormal="70" workbookViewId="0">
      <selection activeCell="AC34" sqref="AC34"/>
    </sheetView>
  </sheetViews>
  <sheetFormatPr defaultRowHeight="14.5" x14ac:dyDescent="0.35"/>
  <cols>
    <col min="1" max="1" width="71.54296875" bestFit="1" customWidth="1"/>
  </cols>
  <sheetData>
    <row r="1" spans="1:30" x14ac:dyDescent="0.35">
      <c r="A1" t="s">
        <v>40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35">
      <c r="A2" t="s">
        <v>41</v>
      </c>
      <c r="B2">
        <f>'Hydrogen Production'!B2</f>
        <v>0</v>
      </c>
      <c r="C2">
        <f>'Hydrogen Production'!C2</f>
        <v>0</v>
      </c>
      <c r="D2">
        <f>'Hydrogen Production'!D2</f>
        <v>0</v>
      </c>
      <c r="E2">
        <f>'Hydrogen Production'!E2</f>
        <v>0</v>
      </c>
      <c r="F2">
        <f>'Hydrogen Production'!F2</f>
        <v>0</v>
      </c>
      <c r="G2">
        <f>'Hydrogen Production'!G2</f>
        <v>0</v>
      </c>
      <c r="H2">
        <f>'Hydrogen Production'!H2</f>
        <v>5253570000000</v>
      </c>
      <c r="I2">
        <f>'Hydrogen Production'!I2</f>
        <v>4758760000000</v>
      </c>
      <c r="J2">
        <f>'Hydrogen Production'!J2</f>
        <v>4267470000000</v>
      </c>
      <c r="K2">
        <f>'Hydrogen Production'!K2</f>
        <v>7942320000000</v>
      </c>
      <c r="L2">
        <f>'Hydrogen Production'!L2</f>
        <v>10915900000000</v>
      </c>
      <c r="M2">
        <f>'Hydrogen Production'!M2</f>
        <v>13213700000000</v>
      </c>
      <c r="N2">
        <f>'Hydrogen Production'!N2</f>
        <v>14964200000000</v>
      </c>
      <c r="O2">
        <f>'Hydrogen Production'!O2</f>
        <v>16197100000000</v>
      </c>
      <c r="P2">
        <f>'Hydrogen Production'!P2</f>
        <v>16298500000000</v>
      </c>
      <c r="Q2">
        <f>'Hydrogen Production'!Q2</f>
        <v>19403300000000</v>
      </c>
      <c r="R2">
        <f>'Hydrogen Production'!R2</f>
        <v>22467100000000</v>
      </c>
      <c r="S2">
        <f>'Hydrogen Production'!S2</f>
        <v>25210200000000</v>
      </c>
      <c r="T2">
        <f>'Hydrogen Production'!T2</f>
        <v>27916800000000</v>
      </c>
      <c r="U2">
        <f>'Hydrogen Production'!U2</f>
        <v>30722400000000</v>
      </c>
      <c r="V2">
        <f>'Hydrogen Production'!V2</f>
        <v>34017800000000</v>
      </c>
      <c r="W2">
        <f>'Hydrogen Production'!W2</f>
        <v>40501800000000</v>
      </c>
      <c r="X2">
        <f>'Hydrogen Production'!X2</f>
        <v>44170400000000</v>
      </c>
      <c r="Y2">
        <f>'Hydrogen Production'!Y2</f>
        <v>47654300000000</v>
      </c>
      <c r="Z2">
        <f>'Hydrogen Production'!Z2</f>
        <v>51276700000000</v>
      </c>
      <c r="AA2">
        <f>'Hydrogen Production'!AA2</f>
        <v>55119100000000</v>
      </c>
      <c r="AB2">
        <f>'Hydrogen Production'!AB2</f>
        <v>59034300000000</v>
      </c>
      <c r="AC2">
        <f>'Hydrogen Production'!AC2</f>
        <v>63101200000000</v>
      </c>
      <c r="AD2">
        <f>'Hydrogen Production'!AD2</f>
        <v>67265200000000</v>
      </c>
    </row>
    <row r="3" spans="1:30" x14ac:dyDescent="0.35">
      <c r="A3" t="s">
        <v>42</v>
      </c>
      <c r="B3">
        <f>'Hydrogen Production'!B3</f>
        <v>759219000000000</v>
      </c>
      <c r="C3">
        <f>'Hydrogen Production'!C3</f>
        <v>730347000000000</v>
      </c>
      <c r="D3">
        <f>'Hydrogen Production'!D3</f>
        <v>699505000000000</v>
      </c>
      <c r="E3">
        <f>'Hydrogen Production'!E3</f>
        <v>665414000000000</v>
      </c>
      <c r="F3">
        <f>'Hydrogen Production'!F3</f>
        <v>629626000000000</v>
      </c>
      <c r="G3">
        <f>'Hydrogen Production'!G3</f>
        <v>577594000000000</v>
      </c>
      <c r="H3">
        <f>'Hydrogen Production'!H3</f>
        <v>520104000000000</v>
      </c>
      <c r="I3">
        <f>'Hydrogen Production'!I3</f>
        <v>471117000000000</v>
      </c>
      <c r="J3">
        <f>'Hydrogen Production'!J3</f>
        <v>422479000000000</v>
      </c>
      <c r="K3">
        <f>'Hydrogen Production'!K3</f>
        <v>389174000000000</v>
      </c>
      <c r="L3">
        <f>'Hydrogen Production'!L3</f>
        <v>352947000000000</v>
      </c>
      <c r="M3">
        <f>'Hydrogen Production'!M3</f>
        <v>317129000000000</v>
      </c>
      <c r="N3">
        <f>'Hydrogen Production'!N3</f>
        <v>284320000000000</v>
      </c>
      <c r="O3">
        <f>'Hydrogen Production'!O3</f>
        <v>253754000000000</v>
      </c>
      <c r="P3">
        <f>'Hydrogen Production'!P3</f>
        <v>255344000000000</v>
      </c>
      <c r="Q3">
        <f>'Hydrogen Production'!Q3</f>
        <v>257786000000000</v>
      </c>
      <c r="R3">
        <f>'Hydrogen Production'!R3</f>
        <v>258372000000000</v>
      </c>
      <c r="S3">
        <f>'Hydrogen Production'!S3</f>
        <v>254903000000000</v>
      </c>
      <c r="T3">
        <f>'Hydrogen Production'!T3</f>
        <v>251251000000000</v>
      </c>
      <c r="U3">
        <f>'Hydrogen Production'!U3</f>
        <v>248572000000000</v>
      </c>
      <c r="V3">
        <f>'Hydrogen Production'!V3</f>
        <v>249464000000000</v>
      </c>
      <c r="W3">
        <f>'Hydrogen Production'!W3</f>
        <v>248797000000000</v>
      </c>
      <c r="X3">
        <f>'Hydrogen Production'!X3</f>
        <v>250299000000000</v>
      </c>
      <c r="Y3">
        <f>'Hydrogen Production'!Y3</f>
        <v>250185000000000</v>
      </c>
      <c r="Z3">
        <f>'Hydrogen Production'!Z3</f>
        <v>250351000000000</v>
      </c>
      <c r="AA3">
        <f>'Hydrogen Production'!AA3</f>
        <v>251098000000000</v>
      </c>
      <c r="AB3">
        <f>'Hydrogen Production'!AB3</f>
        <v>251673000000000</v>
      </c>
      <c r="AC3">
        <f>'Hydrogen Production'!AC3</f>
        <v>252405000000000</v>
      </c>
      <c r="AD3">
        <f>'Hydrogen Production'!AD3</f>
        <v>253045000000000</v>
      </c>
    </row>
    <row r="4" spans="1:30" x14ac:dyDescent="0.35">
      <c r="A4" t="s">
        <v>43</v>
      </c>
      <c r="B4">
        <f>'Hydrogen Production'!B4</f>
        <v>0</v>
      </c>
      <c r="C4">
        <f>'Hydrogen Production'!C4</f>
        <v>0</v>
      </c>
      <c r="D4">
        <f>'Hydrogen Production'!D4</f>
        <v>0</v>
      </c>
      <c r="E4">
        <f>'Hydrogen Production'!E4</f>
        <v>0</v>
      </c>
      <c r="F4">
        <f>'Hydrogen Production'!F4</f>
        <v>0</v>
      </c>
      <c r="G4">
        <f>'Hydrogen Production'!G4</f>
        <v>0</v>
      </c>
      <c r="H4">
        <f>'Hydrogen Production'!H4</f>
        <v>0</v>
      </c>
      <c r="I4">
        <f>'Hydrogen Production'!I4</f>
        <v>0</v>
      </c>
      <c r="J4">
        <f>'Hydrogen Production'!J4</f>
        <v>0</v>
      </c>
      <c r="K4">
        <f>'Hydrogen Production'!K4</f>
        <v>0</v>
      </c>
      <c r="L4">
        <f>'Hydrogen Production'!L4</f>
        <v>0</v>
      </c>
      <c r="M4">
        <f>'Hydrogen Production'!M4</f>
        <v>0</v>
      </c>
      <c r="N4">
        <f>'Hydrogen Production'!N4</f>
        <v>0</v>
      </c>
      <c r="O4">
        <f>'Hydrogen Production'!O4</f>
        <v>0</v>
      </c>
      <c r="P4">
        <f>'Hydrogen Production'!P4</f>
        <v>0</v>
      </c>
      <c r="Q4">
        <f>'Hydrogen Production'!Q4</f>
        <v>0</v>
      </c>
      <c r="R4">
        <f>'Hydrogen Production'!R4</f>
        <v>0</v>
      </c>
      <c r="S4">
        <f>'Hydrogen Production'!S4</f>
        <v>0</v>
      </c>
      <c r="T4">
        <f>'Hydrogen Production'!T4</f>
        <v>0</v>
      </c>
      <c r="U4">
        <f>'Hydrogen Production'!U4</f>
        <v>0</v>
      </c>
      <c r="V4">
        <f>'Hydrogen Production'!V4</f>
        <v>0</v>
      </c>
      <c r="W4">
        <f>'Hydrogen Production'!W4</f>
        <v>0</v>
      </c>
      <c r="X4">
        <f>'Hydrogen Production'!X4</f>
        <v>0</v>
      </c>
      <c r="Y4">
        <f>'Hydrogen Production'!Y4</f>
        <v>0</v>
      </c>
      <c r="Z4">
        <f>'Hydrogen Production'!Z4</f>
        <v>0</v>
      </c>
      <c r="AA4">
        <f>'Hydrogen Production'!AA4</f>
        <v>0</v>
      </c>
      <c r="AB4">
        <f>'Hydrogen Production'!AB4</f>
        <v>0</v>
      </c>
      <c r="AC4">
        <f>'Hydrogen Production'!AC4</f>
        <v>0</v>
      </c>
      <c r="AD4">
        <f>'Hydrogen Production'!AD4</f>
        <v>0</v>
      </c>
    </row>
    <row r="5" spans="1:30" x14ac:dyDescent="0.35">
      <c r="A5" t="s">
        <v>44</v>
      </c>
      <c r="B5">
        <f>'Hydrogen Production'!B5</f>
        <v>0</v>
      </c>
      <c r="C5">
        <f>'Hydrogen Production'!C5</f>
        <v>0</v>
      </c>
      <c r="D5">
        <f>'Hydrogen Production'!D5</f>
        <v>0</v>
      </c>
      <c r="E5">
        <f>'Hydrogen Production'!E5</f>
        <v>0</v>
      </c>
      <c r="F5">
        <f>'Hydrogen Production'!F5</f>
        <v>0</v>
      </c>
      <c r="G5">
        <f>'Hydrogen Production'!G5</f>
        <v>0</v>
      </c>
      <c r="H5">
        <f>'Hydrogen Production'!H5</f>
        <v>0</v>
      </c>
      <c r="I5">
        <f>'Hydrogen Production'!I5</f>
        <v>0</v>
      </c>
      <c r="J5">
        <f>'Hydrogen Production'!J5</f>
        <v>0</v>
      </c>
      <c r="K5">
        <f>'Hydrogen Production'!K5</f>
        <v>0</v>
      </c>
      <c r="L5">
        <f>'Hydrogen Production'!L5</f>
        <v>0</v>
      </c>
      <c r="M5">
        <f>'Hydrogen Production'!M5</f>
        <v>0</v>
      </c>
      <c r="N5">
        <f>'Hydrogen Production'!N5</f>
        <v>0</v>
      </c>
      <c r="O5">
        <f>'Hydrogen Production'!O5</f>
        <v>0</v>
      </c>
      <c r="P5">
        <f>'Hydrogen Production'!P5</f>
        <v>0</v>
      </c>
      <c r="Q5">
        <f>'Hydrogen Production'!Q5</f>
        <v>0</v>
      </c>
      <c r="R5">
        <f>'Hydrogen Production'!R5</f>
        <v>0</v>
      </c>
      <c r="S5">
        <f>'Hydrogen Production'!S5</f>
        <v>0</v>
      </c>
      <c r="T5">
        <f>'Hydrogen Production'!T5</f>
        <v>0</v>
      </c>
      <c r="U5">
        <f>'Hydrogen Production'!U5</f>
        <v>0</v>
      </c>
      <c r="V5">
        <f>'Hydrogen Production'!V5</f>
        <v>0</v>
      </c>
      <c r="W5">
        <f>'Hydrogen Production'!W5</f>
        <v>0</v>
      </c>
      <c r="X5">
        <f>'Hydrogen Production'!X5</f>
        <v>0</v>
      </c>
      <c r="Y5">
        <f>'Hydrogen Production'!Y5</f>
        <v>0</v>
      </c>
      <c r="Z5">
        <f>'Hydrogen Production'!Z5</f>
        <v>0</v>
      </c>
      <c r="AA5">
        <f>'Hydrogen Production'!AA5</f>
        <v>0</v>
      </c>
      <c r="AB5">
        <f>'Hydrogen Production'!AB5</f>
        <v>0</v>
      </c>
      <c r="AC5">
        <f>'Hydrogen Production'!AC5</f>
        <v>0</v>
      </c>
      <c r="AD5">
        <f>'Hydrogen Production'!AD5</f>
        <v>0</v>
      </c>
    </row>
    <row r="6" spans="1:30" x14ac:dyDescent="0.35">
      <c r="A6" t="s">
        <v>45</v>
      </c>
      <c r="B6">
        <f>'Hydrogen Production'!B6</f>
        <v>0</v>
      </c>
      <c r="C6">
        <f>'Hydrogen Production'!C6</f>
        <v>0</v>
      </c>
      <c r="D6">
        <f>'Hydrogen Production'!D6</f>
        <v>0</v>
      </c>
      <c r="E6">
        <f>'Hydrogen Production'!E6</f>
        <v>0</v>
      </c>
      <c r="F6">
        <f>'Hydrogen Production'!F6</f>
        <v>0</v>
      </c>
      <c r="G6">
        <f>'Hydrogen Production'!G6</f>
        <v>0</v>
      </c>
      <c r="H6">
        <f>'Hydrogen Production'!H6</f>
        <v>0</v>
      </c>
      <c r="I6">
        <f>'Hydrogen Production'!I6</f>
        <v>0</v>
      </c>
      <c r="J6">
        <f>'Hydrogen Production'!J6</f>
        <v>0</v>
      </c>
      <c r="K6">
        <f>'Hydrogen Production'!K6</f>
        <v>0</v>
      </c>
      <c r="L6">
        <f>'Hydrogen Production'!L6</f>
        <v>0</v>
      </c>
      <c r="M6">
        <f>'Hydrogen Production'!M6</f>
        <v>0</v>
      </c>
      <c r="N6">
        <f>'Hydrogen Production'!N6</f>
        <v>0</v>
      </c>
      <c r="O6">
        <f>'Hydrogen Production'!O6</f>
        <v>0</v>
      </c>
      <c r="P6">
        <f>'Hydrogen Production'!P6</f>
        <v>0</v>
      </c>
      <c r="Q6">
        <f>'Hydrogen Production'!Q6</f>
        <v>0</v>
      </c>
      <c r="R6">
        <f>'Hydrogen Production'!R6</f>
        <v>0</v>
      </c>
      <c r="S6">
        <f>'Hydrogen Production'!S6</f>
        <v>0</v>
      </c>
      <c r="T6">
        <f>'Hydrogen Production'!T6</f>
        <v>0</v>
      </c>
      <c r="U6">
        <f>'Hydrogen Production'!U6</f>
        <v>0</v>
      </c>
      <c r="V6">
        <f>'Hydrogen Production'!V6</f>
        <v>0</v>
      </c>
      <c r="W6">
        <f>'Hydrogen Production'!W6</f>
        <v>0</v>
      </c>
      <c r="X6">
        <f>'Hydrogen Production'!X6</f>
        <v>0</v>
      </c>
      <c r="Y6">
        <f>'Hydrogen Production'!Y6</f>
        <v>0</v>
      </c>
      <c r="Z6">
        <f>'Hydrogen Production'!Z6</f>
        <v>0</v>
      </c>
      <c r="AA6">
        <f>'Hydrogen Production'!AA6</f>
        <v>0</v>
      </c>
      <c r="AB6">
        <f>'Hydrogen Production'!AB6</f>
        <v>0</v>
      </c>
      <c r="AC6">
        <f>'Hydrogen Production'!AC6</f>
        <v>0</v>
      </c>
      <c r="AD6">
        <f>'Hydrogen Production'!AD6</f>
        <v>0</v>
      </c>
    </row>
    <row r="7" spans="1:30" x14ac:dyDescent="0.35">
      <c r="A7" t="s">
        <v>46</v>
      </c>
      <c r="B7">
        <f>'Hydrogen Production'!B7</f>
        <v>0</v>
      </c>
      <c r="C7">
        <f>'Hydrogen Production'!C7</f>
        <v>0</v>
      </c>
      <c r="D7">
        <f>'Hydrogen Production'!D7</f>
        <v>45328700000000</v>
      </c>
      <c r="E7">
        <f>'Hydrogen Production'!E7</f>
        <v>92214100000000</v>
      </c>
      <c r="F7">
        <f>'Hydrogen Production'!F7</f>
        <v>140626000000000</v>
      </c>
      <c r="G7">
        <f>'Hydrogen Production'!G7</f>
        <v>185842000000000</v>
      </c>
      <c r="H7">
        <f>'Hydrogen Production'!H7</f>
        <v>229777000000000</v>
      </c>
      <c r="I7">
        <f>'Hydrogen Production'!I7</f>
        <v>273703000000000</v>
      </c>
      <c r="J7">
        <f>'Hydrogen Production'!J7</f>
        <v>316714000000000</v>
      </c>
      <c r="K7">
        <f>'Hydrogen Production'!K7</f>
        <v>339375000000000</v>
      </c>
      <c r="L7">
        <f>'Hydrogen Production'!L7</f>
        <v>357514000000000</v>
      </c>
      <c r="M7">
        <f>'Hydrogen Production'!M7</f>
        <v>373113000000000</v>
      </c>
      <c r="N7">
        <f>'Hydrogen Production'!N7</f>
        <v>389042000000000</v>
      </c>
      <c r="O7">
        <f>'Hydrogen Production'!O7</f>
        <v>404926000000000</v>
      </c>
      <c r="P7">
        <f>'Hydrogen Production'!P7</f>
        <v>407464000000000</v>
      </c>
      <c r="Q7">
        <f>'Hydrogen Production'!Q7</f>
        <v>415785000000000</v>
      </c>
      <c r="R7">
        <f>'Hydrogen Production'!R7</f>
        <v>421259000000000</v>
      </c>
      <c r="S7">
        <f>'Hydrogen Production'!S7</f>
        <v>420170000000000</v>
      </c>
      <c r="T7">
        <f>'Hydrogen Production'!T7</f>
        <v>418752000000000</v>
      </c>
      <c r="U7">
        <f>'Hydrogen Production'!U7</f>
        <v>418942000000000</v>
      </c>
      <c r="V7">
        <f>'Hydrogen Production'!V7</f>
        <v>425222000000000</v>
      </c>
      <c r="W7">
        <f>'Hydrogen Production'!W7</f>
        <v>433948000000000</v>
      </c>
      <c r="X7">
        <f>'Hydrogen Production'!X7</f>
        <v>441704000000000</v>
      </c>
      <c r="Y7">
        <f>'Hydrogen Production'!Y7</f>
        <v>446759000000000</v>
      </c>
      <c r="Z7">
        <f>'Hydrogen Production'!Z7</f>
        <v>452441000000000</v>
      </c>
      <c r="AA7">
        <f>'Hydrogen Production'!AA7</f>
        <v>459326000000000</v>
      </c>
      <c r="AB7">
        <f>'Hydrogen Production'!AB7</f>
        <v>466060000000000</v>
      </c>
      <c r="AC7">
        <f>'Hydrogen Production'!AC7</f>
        <v>473259000000000</v>
      </c>
      <c r="AD7">
        <f>'Hydrogen Production'!AD7</f>
        <v>480466000000000</v>
      </c>
    </row>
    <row r="8" spans="1:30" x14ac:dyDescent="0.35">
      <c r="A8" t="s">
        <v>47</v>
      </c>
      <c r="B8">
        <f>'Hydrogen Production'!B8</f>
        <v>0</v>
      </c>
      <c r="C8">
        <f>'Hydrogen Production'!C8</f>
        <v>0</v>
      </c>
      <c r="D8">
        <f>'Hydrogen Production'!D8</f>
        <v>0</v>
      </c>
      <c r="E8">
        <f>'Hydrogen Production'!E8</f>
        <v>0</v>
      </c>
      <c r="F8">
        <f>'Hydrogen Production'!F8</f>
        <v>0</v>
      </c>
      <c r="G8">
        <f>'Hydrogen Production'!G8</f>
        <v>0</v>
      </c>
      <c r="H8">
        <f>'Hydrogen Production'!H8</f>
        <v>0</v>
      </c>
      <c r="I8">
        <f>'Hydrogen Production'!I8</f>
        <v>0</v>
      </c>
      <c r="J8">
        <f>'Hydrogen Production'!J8</f>
        <v>0</v>
      </c>
      <c r="K8">
        <f>'Hydrogen Production'!K8</f>
        <v>0</v>
      </c>
      <c r="L8">
        <f>'Hydrogen Production'!L8</f>
        <v>0</v>
      </c>
      <c r="M8">
        <f>'Hydrogen Production'!M8</f>
        <v>0</v>
      </c>
      <c r="N8">
        <f>'Hydrogen Production'!N8</f>
        <v>0</v>
      </c>
      <c r="O8">
        <f>'Hydrogen Production'!O8</f>
        <v>0</v>
      </c>
      <c r="P8">
        <f>'Hydrogen Production'!P8</f>
        <v>0</v>
      </c>
      <c r="Q8">
        <f>'Hydrogen Production'!Q8</f>
        <v>0</v>
      </c>
      <c r="R8">
        <f>'Hydrogen Production'!R8</f>
        <v>0</v>
      </c>
      <c r="S8">
        <f>'Hydrogen Production'!S8</f>
        <v>0</v>
      </c>
      <c r="T8">
        <f>'Hydrogen Production'!T8</f>
        <v>0</v>
      </c>
      <c r="U8">
        <f>'Hydrogen Production'!U8</f>
        <v>0</v>
      </c>
      <c r="V8">
        <f>'Hydrogen Production'!V8</f>
        <v>0</v>
      </c>
      <c r="W8">
        <f>'Hydrogen Production'!W8</f>
        <v>0</v>
      </c>
      <c r="X8">
        <f>'Hydrogen Production'!X8</f>
        <v>0</v>
      </c>
      <c r="Y8">
        <f>'Hydrogen Production'!Y8</f>
        <v>0</v>
      </c>
      <c r="Z8">
        <f>'Hydrogen Production'!Z8</f>
        <v>0</v>
      </c>
      <c r="AA8">
        <f>'Hydrogen Production'!AA8</f>
        <v>0</v>
      </c>
      <c r="AB8">
        <f>'Hydrogen Production'!AB8</f>
        <v>0</v>
      </c>
      <c r="AC8">
        <f>'Hydrogen Production'!AC8</f>
        <v>0</v>
      </c>
      <c r="AD8">
        <f>'Hydrogen Production'!AD8</f>
        <v>0</v>
      </c>
    </row>
    <row r="9" spans="1:30" x14ac:dyDescent="0.35">
      <c r="B9" s="10">
        <f>B7/SUM(B2:B8)</f>
        <v>0</v>
      </c>
      <c r="C9" s="10">
        <f t="shared" ref="C9:X9" si="0">C7/SUM(C2:C8)</f>
        <v>0</v>
      </c>
      <c r="D9" s="10">
        <f t="shared" si="0"/>
        <v>6.0857477313392236E-2</v>
      </c>
      <c r="E9" s="10">
        <f t="shared" si="0"/>
        <v>0.12171420252231933</v>
      </c>
      <c r="F9" s="10">
        <f t="shared" si="0"/>
        <v>0.1825714181852173</v>
      </c>
      <c r="G9" s="10">
        <f t="shared" si="0"/>
        <v>0.24342839478358369</v>
      </c>
      <c r="H9" s="10">
        <f t="shared" si="0"/>
        <v>0.30428616186913549</v>
      </c>
      <c r="I9" s="10">
        <f t="shared" si="0"/>
        <v>0.36514241678886417</v>
      </c>
      <c r="J9" s="24">
        <f t="shared" si="0"/>
        <v>0.42599978449425829</v>
      </c>
      <c r="K9" s="10">
        <f t="shared" si="0"/>
        <v>0.46079972809455516</v>
      </c>
      <c r="L9" s="10">
        <f t="shared" si="0"/>
        <v>0.49559945709378828</v>
      </c>
      <c r="M9" s="10">
        <f t="shared" si="0"/>
        <v>0.53040013749266657</v>
      </c>
      <c r="N9" s="10">
        <f t="shared" si="0"/>
        <v>0.56520004614091401</v>
      </c>
      <c r="O9" s="10">
        <f t="shared" si="0"/>
        <v>0.59999961474466978</v>
      </c>
      <c r="P9" s="10">
        <f t="shared" si="0"/>
        <v>0.60000014725230877</v>
      </c>
      <c r="Q9" s="10">
        <f t="shared" si="0"/>
        <v>0.6000006060830827</v>
      </c>
      <c r="R9" s="10">
        <f t="shared" si="0"/>
        <v>0.60000019940233418</v>
      </c>
      <c r="S9" s="10">
        <f t="shared" si="0"/>
        <v>0.60000011423949628</v>
      </c>
      <c r="T9" s="10">
        <f t="shared" si="0"/>
        <v>0.60000017193952659</v>
      </c>
      <c r="U9" s="10">
        <f t="shared" si="0"/>
        <v>0.60000022914875251</v>
      </c>
      <c r="V9" s="10">
        <f t="shared" si="0"/>
        <v>0.5999996049125178</v>
      </c>
      <c r="W9" s="10">
        <f t="shared" si="0"/>
        <v>0.599999889387689</v>
      </c>
      <c r="X9" s="10">
        <f t="shared" si="0"/>
        <v>0.59999994566497517</v>
      </c>
    </row>
    <row r="10" spans="1:30" x14ac:dyDescent="0.35">
      <c r="B10" s="10">
        <f t="shared" ref="B10:W10" si="1">SUM(B2,B7)/SUM(B2:B8)</f>
        <v>0</v>
      </c>
      <c r="C10" s="10">
        <f t="shared" si="1"/>
        <v>0</v>
      </c>
      <c r="D10" s="10">
        <f t="shared" si="1"/>
        <v>6.0857477313392236E-2</v>
      </c>
      <c r="E10" s="10">
        <f t="shared" si="1"/>
        <v>0.12171420252231933</v>
      </c>
      <c r="F10" s="10">
        <f t="shared" si="1"/>
        <v>0.1825714181852173</v>
      </c>
      <c r="G10" s="10">
        <f t="shared" si="1"/>
        <v>0.24342839478358369</v>
      </c>
      <c r="H10" s="10">
        <f t="shared" si="1"/>
        <v>0.31124329270212064</v>
      </c>
      <c r="I10" s="10">
        <f t="shared" si="1"/>
        <v>0.37149099582277384</v>
      </c>
      <c r="J10" s="24">
        <f t="shared" si="1"/>
        <v>0.43173979377814131</v>
      </c>
      <c r="K10" s="10">
        <f t="shared" si="1"/>
        <v>0.4715837248428128</v>
      </c>
      <c r="L10" s="10">
        <f t="shared" si="1"/>
        <v>0.51073149140206731</v>
      </c>
      <c r="M10" s="10">
        <f>SUM(M2,M7)/SUM(M2:M8)</f>
        <v>0.5491841206205309</v>
      </c>
      <c r="N10" s="10">
        <f t="shared" si="1"/>
        <v>0.58694002930587275</v>
      </c>
      <c r="O10" s="10">
        <f t="shared" si="1"/>
        <v>0.62399968823953278</v>
      </c>
      <c r="P10" s="10">
        <f t="shared" si="1"/>
        <v>0.62400006479101588</v>
      </c>
      <c r="Q10" s="10">
        <f t="shared" si="1"/>
        <v>0.62800063436695996</v>
      </c>
      <c r="R10" s="10">
        <f t="shared" si="1"/>
        <v>0.63200014356968059</v>
      </c>
      <c r="S10" s="10">
        <f t="shared" si="1"/>
        <v>0.63600012109386606</v>
      </c>
      <c r="T10" s="10">
        <f t="shared" si="1"/>
        <v>0.64000018340216169</v>
      </c>
      <c r="U10" s="10">
        <f t="shared" si="1"/>
        <v>0.64400022685726499</v>
      </c>
      <c r="V10" s="10">
        <f t="shared" si="1"/>
        <v>0.64799962974658809</v>
      </c>
      <c r="W10" s="10">
        <f t="shared" si="1"/>
        <v>0.65599986062848814</v>
      </c>
    </row>
    <row r="12" spans="1:30" x14ac:dyDescent="0.35">
      <c r="A12" t="s">
        <v>40</v>
      </c>
      <c r="B12">
        <v>2022</v>
      </c>
      <c r="C12">
        <v>2023</v>
      </c>
      <c r="D12">
        <v>2024</v>
      </c>
      <c r="E12">
        <v>2025</v>
      </c>
      <c r="F12">
        <v>2026</v>
      </c>
      <c r="G12">
        <v>2027</v>
      </c>
      <c r="H12">
        <v>2028</v>
      </c>
      <c r="I12">
        <v>2029</v>
      </c>
      <c r="J12">
        <v>2030</v>
      </c>
      <c r="K12">
        <v>2031</v>
      </c>
      <c r="L12">
        <v>2032</v>
      </c>
      <c r="M12">
        <v>2033</v>
      </c>
      <c r="N12">
        <v>2034</v>
      </c>
      <c r="O12">
        <v>2035</v>
      </c>
      <c r="P12">
        <v>2036</v>
      </c>
      <c r="Q12">
        <v>2037</v>
      </c>
      <c r="R12">
        <v>2038</v>
      </c>
      <c r="S12">
        <v>2039</v>
      </c>
      <c r="T12">
        <v>2040</v>
      </c>
      <c r="U12">
        <v>2041</v>
      </c>
      <c r="V12">
        <v>2042</v>
      </c>
      <c r="W12">
        <v>2043</v>
      </c>
      <c r="X12">
        <v>2044</v>
      </c>
      <c r="Y12">
        <v>2045</v>
      </c>
      <c r="Z12">
        <v>2046</v>
      </c>
      <c r="AA12">
        <v>2047</v>
      </c>
      <c r="AB12">
        <v>2048</v>
      </c>
      <c r="AC12">
        <v>2049</v>
      </c>
      <c r="AD12">
        <v>2050</v>
      </c>
    </row>
    <row r="13" spans="1:30" x14ac:dyDescent="0.35">
      <c r="A13" t="s">
        <v>48</v>
      </c>
      <c r="B13">
        <v>0</v>
      </c>
      <c r="C13">
        <v>0</v>
      </c>
      <c r="D13" s="23">
        <v>19034100</v>
      </c>
      <c r="E13" s="23">
        <v>38501300</v>
      </c>
      <c r="F13" s="23">
        <v>58381800</v>
      </c>
      <c r="G13" s="23">
        <v>76718800</v>
      </c>
      <c r="H13" s="23">
        <v>96345900</v>
      </c>
      <c r="I13" s="23">
        <v>113515000</v>
      </c>
      <c r="J13" s="23">
        <v>130124000</v>
      </c>
      <c r="K13" s="23">
        <v>140412000</v>
      </c>
      <c r="L13" s="23">
        <v>148334000</v>
      </c>
      <c r="M13" s="23">
        <v>155113000</v>
      </c>
      <c r="N13" s="23">
        <v>161547000</v>
      </c>
      <c r="O13" s="23">
        <v>167706000</v>
      </c>
      <c r="P13" s="23">
        <v>168299000</v>
      </c>
      <c r="Q13" s="23">
        <v>172137000</v>
      </c>
      <c r="R13" s="23">
        <v>175042000</v>
      </c>
      <c r="S13" s="23">
        <v>174988000</v>
      </c>
      <c r="T13" s="23">
        <v>174791000</v>
      </c>
      <c r="U13" s="23">
        <v>175495000</v>
      </c>
      <c r="V13" s="23">
        <v>178519000</v>
      </c>
      <c r="W13" s="23">
        <v>183944000</v>
      </c>
      <c r="X13" s="23">
        <v>187628000</v>
      </c>
      <c r="Y13" s="23">
        <v>190174000</v>
      </c>
      <c r="Z13" s="23">
        <v>193246000</v>
      </c>
      <c r="AA13" s="23">
        <v>196589000</v>
      </c>
      <c r="AB13" s="23">
        <v>199877000</v>
      </c>
      <c r="AC13" s="23">
        <v>203373000</v>
      </c>
      <c r="AD13" s="23">
        <v>207148000</v>
      </c>
    </row>
    <row r="15" spans="1:30" x14ac:dyDescent="0.35">
      <c r="A15" t="s">
        <v>40</v>
      </c>
      <c r="B15">
        <v>2022</v>
      </c>
      <c r="C15">
        <v>2023</v>
      </c>
      <c r="D15">
        <v>2024</v>
      </c>
      <c r="E15">
        <v>2025</v>
      </c>
      <c r="F15">
        <v>2026</v>
      </c>
      <c r="G15">
        <v>2027</v>
      </c>
      <c r="H15">
        <v>2028</v>
      </c>
      <c r="I15">
        <v>2029</v>
      </c>
      <c r="J15">
        <v>2030</v>
      </c>
      <c r="K15">
        <v>2031</v>
      </c>
      <c r="L15">
        <v>2032</v>
      </c>
      <c r="M15">
        <v>2033</v>
      </c>
      <c r="N15">
        <v>2034</v>
      </c>
      <c r="O15">
        <v>2035</v>
      </c>
      <c r="P15">
        <v>2036</v>
      </c>
      <c r="Q15">
        <v>2037</v>
      </c>
      <c r="R15">
        <v>2038</v>
      </c>
      <c r="S15">
        <v>2039</v>
      </c>
      <c r="T15">
        <v>2040</v>
      </c>
      <c r="U15">
        <v>2041</v>
      </c>
      <c r="V15">
        <v>2042</v>
      </c>
      <c r="W15">
        <v>2043</v>
      </c>
      <c r="X15">
        <v>2044</v>
      </c>
      <c r="Y15">
        <v>2045</v>
      </c>
      <c r="Z15">
        <v>2046</v>
      </c>
      <c r="AA15">
        <v>2047</v>
      </c>
      <c r="AB15">
        <v>2048</v>
      </c>
      <c r="AC15">
        <v>2049</v>
      </c>
      <c r="AD15">
        <v>2050</v>
      </c>
    </row>
    <row r="16" spans="1:30" x14ac:dyDescent="0.35">
      <c r="A16" t="s">
        <v>49</v>
      </c>
      <c r="B16">
        <v>0</v>
      </c>
      <c r="C16" s="23">
        <v>3550660</v>
      </c>
      <c r="D16" s="23">
        <v>8326110</v>
      </c>
      <c r="E16" s="23">
        <v>11965100</v>
      </c>
      <c r="F16" s="23">
        <v>18236900</v>
      </c>
      <c r="G16" s="23">
        <v>27151600</v>
      </c>
      <c r="H16" s="23">
        <v>39254600</v>
      </c>
      <c r="I16" s="23">
        <v>54075700</v>
      </c>
      <c r="J16" s="23">
        <v>71961900</v>
      </c>
      <c r="K16" s="23">
        <v>92552400</v>
      </c>
      <c r="L16" s="23">
        <v>115217000</v>
      </c>
      <c r="M16" s="23">
        <v>137278000</v>
      </c>
      <c r="N16" s="23">
        <v>162135000</v>
      </c>
      <c r="O16" s="23">
        <v>193535000</v>
      </c>
      <c r="P16" s="23">
        <v>227228000</v>
      </c>
      <c r="Q16" s="23">
        <v>262337000</v>
      </c>
      <c r="R16" s="23">
        <v>287918000</v>
      </c>
      <c r="S16" s="23">
        <v>301979000</v>
      </c>
      <c r="T16" s="23">
        <v>309919000</v>
      </c>
      <c r="U16" s="23">
        <v>330730000</v>
      </c>
      <c r="V16" s="23">
        <v>351277000</v>
      </c>
      <c r="W16" s="23">
        <v>368815000</v>
      </c>
      <c r="X16" s="23">
        <v>383480000</v>
      </c>
      <c r="Y16" s="23">
        <v>401465000</v>
      </c>
      <c r="Z16" s="23">
        <v>424357000</v>
      </c>
      <c r="AA16" s="23">
        <v>445950000</v>
      </c>
      <c r="AB16" s="23">
        <v>463433000</v>
      </c>
      <c r="AC16" s="23">
        <v>481685000</v>
      </c>
      <c r="AD16" s="23">
        <v>496698000</v>
      </c>
    </row>
    <row r="17" spans="1:30" x14ac:dyDescent="0.35">
      <c r="A17" t="s">
        <v>50</v>
      </c>
      <c r="B17">
        <v>0</v>
      </c>
      <c r="C17">
        <v>766821</v>
      </c>
      <c r="D17" s="23">
        <v>2033820</v>
      </c>
      <c r="E17" s="23">
        <v>3008900</v>
      </c>
      <c r="F17" s="23">
        <v>4758620</v>
      </c>
      <c r="G17" s="23">
        <v>7225600</v>
      </c>
      <c r="H17" s="23">
        <v>10386100</v>
      </c>
      <c r="I17" s="23">
        <v>14004300</v>
      </c>
      <c r="J17" s="23">
        <v>18466400</v>
      </c>
      <c r="K17" s="23">
        <v>23620100</v>
      </c>
      <c r="L17" s="23">
        <v>28201800</v>
      </c>
      <c r="M17" s="23">
        <v>28914700</v>
      </c>
      <c r="N17" s="23">
        <v>30592900</v>
      </c>
      <c r="O17" s="23">
        <v>36259600</v>
      </c>
      <c r="P17" s="23">
        <v>41887500</v>
      </c>
      <c r="Q17" s="23">
        <v>46434000</v>
      </c>
      <c r="R17" s="23">
        <v>49804900</v>
      </c>
      <c r="S17" s="23">
        <v>48668400</v>
      </c>
      <c r="T17" s="23">
        <v>54706600</v>
      </c>
      <c r="U17" s="23">
        <v>63688400</v>
      </c>
      <c r="V17" s="23">
        <v>70662800</v>
      </c>
      <c r="W17" s="23">
        <v>78508900</v>
      </c>
      <c r="X17" s="23">
        <v>83559000</v>
      </c>
      <c r="Y17" s="23">
        <v>87846100</v>
      </c>
      <c r="Z17" s="23">
        <v>88607700</v>
      </c>
      <c r="AA17" s="23">
        <v>90854400</v>
      </c>
      <c r="AB17" s="23">
        <v>94903300</v>
      </c>
      <c r="AC17" s="23">
        <v>97753600</v>
      </c>
      <c r="AD17" s="23">
        <v>100557000</v>
      </c>
    </row>
    <row r="18" spans="1:30" x14ac:dyDescent="0.35">
      <c r="A18" t="s">
        <v>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-61.248800000000003</v>
      </c>
      <c r="AD19">
        <v>-5849.73</v>
      </c>
    </row>
    <row r="20" spans="1:30" x14ac:dyDescent="0.35">
      <c r="A20" t="s">
        <v>53</v>
      </c>
      <c r="B20">
        <v>0</v>
      </c>
      <c r="C20">
        <v>562591</v>
      </c>
      <c r="D20" s="23">
        <v>1748280</v>
      </c>
      <c r="E20" s="23">
        <v>2770940</v>
      </c>
      <c r="F20" s="23">
        <v>4647640</v>
      </c>
      <c r="G20" s="23">
        <v>7546160</v>
      </c>
      <c r="H20" s="23">
        <v>11780000</v>
      </c>
      <c r="I20" s="23">
        <v>17324100</v>
      </c>
      <c r="J20" s="23">
        <v>24444700</v>
      </c>
      <c r="K20" s="23">
        <v>33150600</v>
      </c>
      <c r="L20" s="23">
        <v>42948000</v>
      </c>
      <c r="M20" s="23">
        <v>53244600</v>
      </c>
      <c r="N20" s="23">
        <v>64496800</v>
      </c>
      <c r="O20" s="23">
        <v>78414100</v>
      </c>
      <c r="P20" s="23">
        <v>94163900</v>
      </c>
      <c r="Q20" s="23">
        <v>110946000</v>
      </c>
      <c r="R20" s="23">
        <v>126934000</v>
      </c>
      <c r="S20" s="23">
        <v>139413000</v>
      </c>
      <c r="T20" s="23">
        <v>141410000</v>
      </c>
      <c r="U20" s="23">
        <v>149206000</v>
      </c>
      <c r="V20" s="23">
        <v>160405000</v>
      </c>
      <c r="W20" s="23">
        <v>166486000</v>
      </c>
      <c r="X20" s="23">
        <v>174599000</v>
      </c>
      <c r="Y20" s="23">
        <v>183628000</v>
      </c>
      <c r="Z20" s="23">
        <v>196631000</v>
      </c>
      <c r="AA20" s="23">
        <v>210322000</v>
      </c>
      <c r="AB20" s="23">
        <v>219323000</v>
      </c>
      <c r="AC20" s="23">
        <v>232926000</v>
      </c>
      <c r="AD20" s="23">
        <v>243571000</v>
      </c>
    </row>
    <row r="22" spans="1:30" x14ac:dyDescent="0.35">
      <c r="A22" t="s">
        <v>54</v>
      </c>
      <c r="B22" s="9">
        <v>1</v>
      </c>
    </row>
    <row r="23" spans="1:30" x14ac:dyDescent="0.35">
      <c r="A23" t="s">
        <v>55</v>
      </c>
      <c r="B23">
        <v>8760</v>
      </c>
    </row>
    <row r="24" spans="1:30" x14ac:dyDescent="0.35">
      <c r="A24" t="s">
        <v>84</v>
      </c>
      <c r="B24" s="7">
        <f>'Hydrogen Results'!C78/'Hydrogen Results'!C77</f>
        <v>0</v>
      </c>
      <c r="C24" s="7">
        <f>'Hydrogen Results'!D78/'Hydrogen Results'!D77</f>
        <v>0</v>
      </c>
      <c r="D24" s="7">
        <v>1.7602356025875368</v>
      </c>
      <c r="E24" s="7">
        <v>1.7602356025875368</v>
      </c>
      <c r="F24" s="7">
        <v>1.7602356025875368</v>
      </c>
      <c r="G24" s="7">
        <v>1.7602356025875368</v>
      </c>
      <c r="H24" s="7">
        <v>1.7602356025875368</v>
      </c>
      <c r="I24" s="7">
        <v>1.7602356025875368</v>
      </c>
      <c r="J24" s="7">
        <v>1.7602356025875368</v>
      </c>
      <c r="K24" s="7">
        <f>'Hydrogen Results'!L78/'Hydrogen Results'!L77</f>
        <v>1.0004046875356238</v>
      </c>
      <c r="L24" s="7">
        <f>'Hydrogen Results'!M78/'Hydrogen Results'!M77</f>
        <v>0.97900796358898745</v>
      </c>
      <c r="M24" s="7">
        <f>'Hydrogen Results'!N78/'Hydrogen Results'!N77</f>
        <v>0.99981629673556072</v>
      </c>
      <c r="N24" s="7">
        <f>'Hydrogen Results'!O78/'Hydrogen Results'!O77</f>
        <v>0.99038229282509727</v>
      </c>
      <c r="O24" s="7">
        <f>'Hydrogen Results'!P78/'Hydrogen Results'!P77</f>
        <v>1.0175834804235957</v>
      </c>
      <c r="P24" s="7">
        <f>'Hydrogen Results'!Q78/'Hydrogen Results'!Q77</f>
        <v>0.99324084669711521</v>
      </c>
      <c r="Q24" s="7">
        <f>'Hydrogen Results'!R78/'Hydrogen Results'!R77</f>
        <v>0.99764696336565373</v>
      </c>
      <c r="R24" s="7">
        <f>'Hydrogen Results'!S78/'Hydrogen Results'!S77</f>
        <v>1.0341684061144272</v>
      </c>
      <c r="S24" s="7">
        <f>'Hydrogen Results'!T78/'Hydrogen Results'!T77</f>
        <v>0.99853291190452687</v>
      </c>
      <c r="T24" s="7">
        <f>'Hydrogen Results'!U78/'Hydrogen Results'!U77</f>
        <v>0.98824895657473821</v>
      </c>
      <c r="U24" s="7">
        <f>'Hydrogen Results'!V78/'Hydrogen Results'!V77</f>
        <v>0.99458882923075009</v>
      </c>
      <c r="V24" s="7">
        <f>'Hydrogen Results'!W78/'Hydrogen Results'!W77</f>
        <v>0.97468408095549819</v>
      </c>
      <c r="W24" s="7">
        <f>'Hydrogen Results'!X78/'Hydrogen Results'!X77</f>
        <v>0.96371754039951707</v>
      </c>
      <c r="X24" s="7">
        <f>'Hydrogen Results'!Y78/'Hydrogen Results'!Y77</f>
        <v>0.99307519123082644</v>
      </c>
      <c r="Y24" s="7">
        <f>'Hydrogen Results'!Z78/'Hydrogen Results'!Z77</f>
        <v>1.0151625635797694</v>
      </c>
      <c r="Z24" s="7">
        <f>'Hydrogen Results'!AA78/'Hydrogen Results'!AA77</f>
        <v>1.0173881348838496</v>
      </c>
      <c r="AA24" s="7">
        <f>'Hydrogen Results'!AB78/'Hydrogen Results'!AB77</f>
        <v>1.0167340820631059</v>
      </c>
      <c r="AB24" s="7">
        <f>'Hydrogen Results'!AC78/'Hydrogen Results'!AC77</f>
        <v>0.98063644760137492</v>
      </c>
      <c r="AC24" s="7">
        <f>'Hydrogen Results'!AD78/'Hydrogen Results'!AD77</f>
        <v>0.95126659317416706</v>
      </c>
      <c r="AD24" s="7">
        <f>'Hydrogen Results'!AE78/'Hydrogen Results'!AE77</f>
        <v>0.94989867764252356</v>
      </c>
    </row>
    <row r="26" spans="1:30" x14ac:dyDescent="0.35">
      <c r="A26" t="s">
        <v>40</v>
      </c>
      <c r="B26">
        <v>2022</v>
      </c>
      <c r="C26">
        <v>2023</v>
      </c>
      <c r="D26">
        <v>2024</v>
      </c>
      <c r="E26">
        <v>2025</v>
      </c>
      <c r="F26">
        <v>2026</v>
      </c>
      <c r="G26">
        <v>2027</v>
      </c>
      <c r="H26">
        <v>2028</v>
      </c>
      <c r="I26">
        <v>2029</v>
      </c>
      <c r="J26">
        <v>2030</v>
      </c>
      <c r="K26">
        <v>2031</v>
      </c>
      <c r="L26">
        <v>2032</v>
      </c>
      <c r="M26">
        <v>2033</v>
      </c>
      <c r="N26">
        <v>2034</v>
      </c>
      <c r="O26">
        <v>2035</v>
      </c>
      <c r="P26">
        <v>2036</v>
      </c>
      <c r="Q26">
        <v>2037</v>
      </c>
      <c r="R26">
        <v>2038</v>
      </c>
      <c r="S26">
        <v>2039</v>
      </c>
      <c r="T26">
        <v>2040</v>
      </c>
      <c r="U26">
        <v>2041</v>
      </c>
      <c r="V26">
        <v>2042</v>
      </c>
      <c r="W26">
        <v>2043</v>
      </c>
      <c r="X26">
        <v>2044</v>
      </c>
      <c r="Y26">
        <v>2045</v>
      </c>
      <c r="Z26">
        <v>2046</v>
      </c>
      <c r="AA26">
        <v>2047</v>
      </c>
      <c r="AB26">
        <v>2048</v>
      </c>
      <c r="AC26">
        <v>2049</v>
      </c>
      <c r="AD26">
        <v>2050</v>
      </c>
    </row>
    <row r="27" spans="1:30" x14ac:dyDescent="0.35">
      <c r="A27" t="s">
        <v>56</v>
      </c>
      <c r="B27">
        <v>0.23946100000000001</v>
      </c>
      <c r="C27">
        <v>0.22872300000000001</v>
      </c>
      <c r="D27">
        <v>0.25619500000000001</v>
      </c>
      <c r="E27">
        <v>0.25970399999999999</v>
      </c>
      <c r="F27">
        <v>0.26341999999999999</v>
      </c>
      <c r="G27">
        <v>0.26721099999999998</v>
      </c>
      <c r="H27">
        <v>0.27091300000000001</v>
      </c>
      <c r="I27">
        <v>0.27447899999999997</v>
      </c>
      <c r="J27">
        <v>0.27812199999999998</v>
      </c>
      <c r="K27">
        <v>0.28154299999999999</v>
      </c>
      <c r="L27">
        <v>0.28464699999999998</v>
      </c>
      <c r="M27">
        <v>0.287103</v>
      </c>
      <c r="N27">
        <v>0.28963499999999998</v>
      </c>
      <c r="O27">
        <v>0.29205100000000001</v>
      </c>
      <c r="P27">
        <v>0.29387600000000003</v>
      </c>
      <c r="Q27">
        <v>0.29522900000000002</v>
      </c>
      <c r="R27">
        <v>0.29495300000000002</v>
      </c>
      <c r="S27">
        <v>0.29411399999999999</v>
      </c>
      <c r="T27">
        <v>0.294935</v>
      </c>
      <c r="U27">
        <v>0.295817</v>
      </c>
      <c r="V27">
        <v>0.29598000000000002</v>
      </c>
      <c r="W27">
        <v>0.297124</v>
      </c>
      <c r="X27">
        <v>0.29724899999999999</v>
      </c>
      <c r="Y27">
        <v>0.29713400000000001</v>
      </c>
      <c r="Z27">
        <v>0.29650799999999999</v>
      </c>
      <c r="AA27">
        <v>0.29640100000000003</v>
      </c>
      <c r="AB27">
        <v>0.29691000000000001</v>
      </c>
      <c r="AC27">
        <v>0.296877</v>
      </c>
      <c r="AD27">
        <v>0.29115000000000002</v>
      </c>
    </row>
    <row r="28" spans="1:30" x14ac:dyDescent="0.35">
      <c r="A28" t="s">
        <v>57</v>
      </c>
      <c r="B28">
        <v>0.13356599999999999</v>
      </c>
      <c r="C28">
        <v>0.132322</v>
      </c>
      <c r="D28">
        <v>0.16181300000000001</v>
      </c>
      <c r="E28">
        <v>0.16438900000000001</v>
      </c>
      <c r="F28">
        <v>0.16717699999999999</v>
      </c>
      <c r="G28">
        <v>0.16997899999999999</v>
      </c>
      <c r="H28">
        <v>0.172654</v>
      </c>
      <c r="I28">
        <v>0.17512800000000001</v>
      </c>
      <c r="J28">
        <v>0.177505</v>
      </c>
      <c r="K28">
        <v>0.179863</v>
      </c>
      <c r="L28">
        <v>0.18165300000000001</v>
      </c>
      <c r="M28">
        <v>0.181696</v>
      </c>
      <c r="N28">
        <v>0.18290400000000001</v>
      </c>
      <c r="O28">
        <v>0.184305</v>
      </c>
      <c r="P28">
        <v>0.184087</v>
      </c>
      <c r="Q28">
        <v>0.183256</v>
      </c>
      <c r="R28">
        <v>0.18154999999999999</v>
      </c>
      <c r="S28">
        <v>0.17841499999999999</v>
      </c>
      <c r="T28">
        <v>0.17940700000000001</v>
      </c>
      <c r="U28">
        <v>0.18065600000000001</v>
      </c>
      <c r="V28">
        <v>0.18035000000000001</v>
      </c>
      <c r="W28">
        <v>0.18234</v>
      </c>
      <c r="X28">
        <v>0.182087</v>
      </c>
      <c r="Y28">
        <v>0.18167</v>
      </c>
      <c r="Z28">
        <v>0.18018000000000001</v>
      </c>
      <c r="AA28">
        <v>0.17971699999999999</v>
      </c>
      <c r="AB28">
        <v>0.180313</v>
      </c>
      <c r="AC28">
        <v>0.180059</v>
      </c>
      <c r="AD28">
        <v>0.17929200000000001</v>
      </c>
    </row>
    <row r="29" spans="1:30" x14ac:dyDescent="0.3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 t="s">
        <v>59</v>
      </c>
      <c r="B30">
        <v>0.61987999999999999</v>
      </c>
      <c r="C30">
        <v>0.634324</v>
      </c>
      <c r="D30">
        <v>0.73501000000000005</v>
      </c>
      <c r="E30">
        <v>0.73501000000000005</v>
      </c>
      <c r="F30">
        <v>0.73501000000000005</v>
      </c>
      <c r="G30">
        <v>0.73501000000000005</v>
      </c>
      <c r="H30">
        <v>0.73501000000000005</v>
      </c>
      <c r="I30">
        <v>0.73501000000000005</v>
      </c>
      <c r="J30">
        <v>0.73501000000000005</v>
      </c>
      <c r="K30">
        <v>0.73501000000000005</v>
      </c>
      <c r="L30">
        <v>0.73501000000000005</v>
      </c>
      <c r="M30">
        <v>0.73501000000000005</v>
      </c>
      <c r="N30">
        <v>0.73501000000000005</v>
      </c>
      <c r="O30">
        <v>0.73501000000000005</v>
      </c>
      <c r="P30">
        <v>0.73501000000000005</v>
      </c>
      <c r="Q30">
        <v>0.73501000000000005</v>
      </c>
      <c r="R30">
        <v>0.73501000000000005</v>
      </c>
      <c r="S30">
        <v>0.73501000000000005</v>
      </c>
      <c r="T30">
        <v>0.73501000000000005</v>
      </c>
      <c r="U30">
        <v>0.73501000000000005</v>
      </c>
      <c r="V30">
        <v>0.73501000000000005</v>
      </c>
      <c r="W30">
        <v>0.73501000000000005</v>
      </c>
      <c r="X30">
        <v>0.73501000000000005</v>
      </c>
      <c r="Y30">
        <v>0.73501000000000005</v>
      </c>
      <c r="Z30">
        <v>0.73501000000000005</v>
      </c>
      <c r="AA30">
        <v>0.73501000000000005</v>
      </c>
      <c r="AB30">
        <v>0.73501000000000005</v>
      </c>
      <c r="AC30">
        <v>0.73500299999999996</v>
      </c>
      <c r="AD30">
        <v>0.73316300000000001</v>
      </c>
    </row>
    <row r="31" spans="1:30" x14ac:dyDescent="0.35">
      <c r="A31" t="s">
        <v>60</v>
      </c>
      <c r="B31">
        <v>0</v>
      </c>
      <c r="C31">
        <v>0.43922800000000001</v>
      </c>
      <c r="D31">
        <v>0.45924300000000001</v>
      </c>
      <c r="E31">
        <v>0.475213</v>
      </c>
      <c r="F31">
        <v>0.48767199999999999</v>
      </c>
      <c r="G31">
        <v>0.49911299999999997</v>
      </c>
      <c r="H31">
        <v>0.50894099999999998</v>
      </c>
      <c r="I31">
        <v>0.51777499999999999</v>
      </c>
      <c r="J31">
        <v>0.52640100000000001</v>
      </c>
      <c r="K31">
        <v>0.53128900000000001</v>
      </c>
      <c r="L31">
        <v>0.53590800000000005</v>
      </c>
      <c r="M31">
        <v>0.54025999999999996</v>
      </c>
      <c r="N31">
        <v>0.54459400000000002</v>
      </c>
      <c r="O31">
        <v>0.54886599999999997</v>
      </c>
      <c r="P31">
        <v>0.55308500000000005</v>
      </c>
      <c r="Q31">
        <v>0.556894</v>
      </c>
      <c r="R31">
        <v>0.56008599999999997</v>
      </c>
      <c r="S31">
        <v>0.56271800000000005</v>
      </c>
      <c r="T31">
        <v>0.56438500000000003</v>
      </c>
      <c r="U31">
        <v>0.566083</v>
      </c>
      <c r="V31">
        <v>0.56776499999999996</v>
      </c>
      <c r="W31">
        <v>0.56894400000000001</v>
      </c>
      <c r="X31">
        <v>0.57033900000000004</v>
      </c>
      <c r="Y31">
        <v>0.57164599999999999</v>
      </c>
      <c r="Z31">
        <v>0.57277</v>
      </c>
      <c r="AA31">
        <v>0.57385399999999998</v>
      </c>
      <c r="AB31">
        <v>0.57451600000000003</v>
      </c>
      <c r="AC31">
        <v>0.57555000000000001</v>
      </c>
      <c r="AD31">
        <v>0.57503800000000005</v>
      </c>
    </row>
    <row r="33" spans="1:38" x14ac:dyDescent="0.35">
      <c r="A33" t="s">
        <v>61</v>
      </c>
      <c r="D33" s="23"/>
      <c r="K33">
        <v>2800</v>
      </c>
      <c r="L33">
        <v>8000</v>
      </c>
      <c r="M33">
        <v>5000</v>
      </c>
      <c r="N33">
        <v>5000</v>
      </c>
      <c r="O33">
        <v>2000</v>
      </c>
      <c r="P33">
        <v>6000</v>
      </c>
      <c r="Q33">
        <v>6000</v>
      </c>
      <c r="R33">
        <v>15000</v>
      </c>
      <c r="S33">
        <v>15000</v>
      </c>
      <c r="T33">
        <v>22000</v>
      </c>
      <c r="U33">
        <v>45000</v>
      </c>
      <c r="V33">
        <v>37000</v>
      </c>
      <c r="W33">
        <v>40000</v>
      </c>
      <c r="X33">
        <v>33000</v>
      </c>
      <c r="Y33">
        <v>39000</v>
      </c>
      <c r="Z33">
        <v>40000</v>
      </c>
      <c r="AA33">
        <v>52000</v>
      </c>
      <c r="AB33">
        <v>15000</v>
      </c>
      <c r="AC33">
        <v>20000</v>
      </c>
      <c r="AD33">
        <v>0</v>
      </c>
    </row>
    <row r="34" spans="1:38" x14ac:dyDescent="0.35">
      <c r="A34" t="s">
        <v>56</v>
      </c>
      <c r="B34" s="8">
        <f t="shared" ref="B34:C34" si="2">IFERROR(B$13*B16/SUM(B$16:B$20)*$B$22/$B$23*B27,0)*$J$24</f>
        <v>0</v>
      </c>
      <c r="C34" s="8">
        <f t="shared" si="2"/>
        <v>0</v>
      </c>
      <c r="D34">
        <v>950.23749999999995</v>
      </c>
      <c r="E34">
        <v>950.23749999999995</v>
      </c>
      <c r="F34" s="8">
        <v>621.12239999999997</v>
      </c>
      <c r="G34" s="8">
        <v>621.12239999999997</v>
      </c>
      <c r="H34" s="8">
        <v>621.12239999999997</v>
      </c>
      <c r="I34" s="8">
        <v>300</v>
      </c>
      <c r="J34" s="8">
        <v>300</v>
      </c>
      <c r="K34" s="8">
        <f>R42*K$33</f>
        <v>1697.3398886465015</v>
      </c>
      <c r="L34" s="8">
        <f t="shared" ref="L34:AD34" si="3">S42*L$33</f>
        <v>3558.3443515675772</v>
      </c>
      <c r="M34" s="8">
        <f t="shared" si="3"/>
        <v>3016.6345849972708</v>
      </c>
      <c r="N34" s="8">
        <f t="shared" si="3"/>
        <v>2595.7575616457498</v>
      </c>
      <c r="O34" s="8">
        <f t="shared" si="3"/>
        <v>1229.8900150959673</v>
      </c>
      <c r="P34" s="8">
        <f t="shared" si="3"/>
        <v>3741.0823780325245</v>
      </c>
      <c r="Q34" s="8">
        <f t="shared" si="3"/>
        <v>3765.7296198838026</v>
      </c>
      <c r="R34" s="8">
        <f t="shared" si="3"/>
        <v>7472.5183211192543</v>
      </c>
      <c r="S34" s="8">
        <f t="shared" si="3"/>
        <v>9695.8113491978038</v>
      </c>
      <c r="T34" s="8">
        <f t="shared" si="3"/>
        <v>14282.276870892516</v>
      </c>
      <c r="U34" s="8">
        <f t="shared" si="3"/>
        <v>19309.350885156604</v>
      </c>
      <c r="V34" s="8">
        <f t="shared" si="3"/>
        <v>25823.20580145036</v>
      </c>
      <c r="W34" s="8">
        <f t="shared" si="3"/>
        <v>28008.220891788045</v>
      </c>
      <c r="X34" s="8">
        <f t="shared" si="3"/>
        <v>26483.552972916885</v>
      </c>
      <c r="Y34" s="8">
        <f t="shared" si="3"/>
        <v>31342.487586587387</v>
      </c>
      <c r="Z34" s="8">
        <f t="shared" si="3"/>
        <v>34222.631094756209</v>
      </c>
      <c r="AA34" s="8">
        <f t="shared" si="3"/>
        <v>33130.193905817177</v>
      </c>
      <c r="AB34" s="8">
        <f t="shared" si="3"/>
        <v>10444.790792470927</v>
      </c>
      <c r="AC34" s="8">
        <f t="shared" si="3"/>
        <v>13317.249698431846</v>
      </c>
      <c r="AD34" s="8">
        <f t="shared" si="3"/>
        <v>0</v>
      </c>
    </row>
    <row r="35" spans="1:38" x14ac:dyDescent="0.35">
      <c r="A35" t="s">
        <v>60</v>
      </c>
      <c r="B35" s="8">
        <f>IFERROR(B$13*B20/SUM(B$16:B$20)*$B$22/$B$23*B31,0)*$J$24</f>
        <v>0</v>
      </c>
      <c r="C35" s="8">
        <f>IFERROR(C$13*C20/SUM(C$16:C$20)*$B$22/$B$23*C31,0)*$J$24</f>
        <v>0</v>
      </c>
      <c r="D35">
        <v>1128.4875</v>
      </c>
      <c r="E35">
        <v>1128.4875</v>
      </c>
      <c r="F35" s="8">
        <v>1389.9863999999998</v>
      </c>
      <c r="G35" s="8">
        <v>1389.9863999999998</v>
      </c>
      <c r="H35" s="8">
        <v>1389.9863999999998</v>
      </c>
      <c r="I35" s="8">
        <v>700</v>
      </c>
      <c r="J35" s="8">
        <v>700</v>
      </c>
      <c r="K35" s="8">
        <f t="shared" ref="K35:AD35" si="4">R43*K$33</f>
        <v>766.89349786735261</v>
      </c>
      <c r="L35" s="8">
        <f t="shared" si="4"/>
        <v>1613.8762521569595</v>
      </c>
      <c r="M35" s="8">
        <f t="shared" si="4"/>
        <v>1383.342431120177</v>
      </c>
      <c r="N35" s="8">
        <f t="shared" si="4"/>
        <v>1213.1231517917433</v>
      </c>
      <c r="O35" s="8">
        <f t="shared" si="4"/>
        <v>542.70002156566738</v>
      </c>
      <c r="P35" s="8">
        <f t="shared" si="4"/>
        <v>1577.8192482004799</v>
      </c>
      <c r="Q35" s="8">
        <f t="shared" si="4"/>
        <v>1562.8793997342575</v>
      </c>
      <c r="R35" s="8">
        <f t="shared" si="4"/>
        <v>2475.2248500999335</v>
      </c>
      <c r="S35" s="8">
        <f t="shared" si="4"/>
        <v>2762.7328523742867</v>
      </c>
      <c r="T35" s="8">
        <f t="shared" si="4"/>
        <v>3531.7998728005086</v>
      </c>
      <c r="U35" s="8">
        <f t="shared" si="4"/>
        <v>3627.7802995914658</v>
      </c>
      <c r="V35" s="8">
        <f t="shared" si="4"/>
        <v>3617.6544136034008</v>
      </c>
      <c r="W35" s="8">
        <f t="shared" si="4"/>
        <v>3881.690644267715</v>
      </c>
      <c r="X35" s="8">
        <f t="shared" si="4"/>
        <v>3057.901836671163</v>
      </c>
      <c r="Y35" s="8">
        <f t="shared" si="4"/>
        <v>1955.6182185986638</v>
      </c>
      <c r="Z35" s="8">
        <f t="shared" si="4"/>
        <v>2925.4829806807725</v>
      </c>
      <c r="AA35" s="8">
        <f t="shared" si="4"/>
        <v>1862.9732225300093</v>
      </c>
      <c r="AB35" s="8">
        <f t="shared" si="4"/>
        <v>46.756983575110894</v>
      </c>
      <c r="AC35" s="8">
        <f t="shared" si="4"/>
        <v>0</v>
      </c>
      <c r="AD35" s="8">
        <f t="shared" si="4"/>
        <v>0</v>
      </c>
    </row>
    <row r="36" spans="1:38" x14ac:dyDescent="0.35">
      <c r="A36" t="s">
        <v>57</v>
      </c>
      <c r="B36" s="8">
        <f>IFERROR(B$13*B17/SUM(B$16:B$20)*$B$22/$B$23*B28,0)*$J$24</f>
        <v>0</v>
      </c>
      <c r="C36" s="8">
        <f>IFERROR(C$13*C17/SUM(C$16:C$20)*$B$22/$B$23*C28,0)*$J$24</f>
        <v>0</v>
      </c>
      <c r="D36">
        <v>5353.6750000000002</v>
      </c>
      <c r="E36">
        <v>5353.6750000000002</v>
      </c>
      <c r="F36" s="8">
        <v>4185.9983999999995</v>
      </c>
      <c r="G36" s="8">
        <v>4185.9983999999995</v>
      </c>
      <c r="H36" s="8">
        <v>4185.9983999999995</v>
      </c>
      <c r="I36" s="8">
        <v>2000</v>
      </c>
      <c r="J36" s="8">
        <v>2000</v>
      </c>
      <c r="K36" s="8">
        <f t="shared" ref="K36:AD36" si="5">R44*K$33</f>
        <v>211.05069514537817</v>
      </c>
      <c r="L36" s="8">
        <f t="shared" si="5"/>
        <v>449.99215651121619</v>
      </c>
      <c r="M36" s="8">
        <f t="shared" si="5"/>
        <v>387.85301807107766</v>
      </c>
      <c r="N36" s="8">
        <f t="shared" si="5"/>
        <v>342.28234801033835</v>
      </c>
      <c r="O36" s="8">
        <f t="shared" si="5"/>
        <v>163.35993098986415</v>
      </c>
      <c r="P36" s="8">
        <f t="shared" si="5"/>
        <v>505.46520927752601</v>
      </c>
      <c r="Q36" s="8">
        <f t="shared" si="5"/>
        <v>516.63496860589328</v>
      </c>
      <c r="R36" s="8">
        <f t="shared" si="5"/>
        <v>1021.1942038640907</v>
      </c>
      <c r="S36" s="8">
        <f t="shared" si="5"/>
        <v>1336.5457090556692</v>
      </c>
      <c r="T36" s="8">
        <f t="shared" si="5"/>
        <v>1999.682001271995</v>
      </c>
      <c r="U36" s="8">
        <f t="shared" si="5"/>
        <v>2420.5628688152519</v>
      </c>
      <c r="V36" s="8">
        <f t="shared" si="5"/>
        <v>3091.8146203217475</v>
      </c>
      <c r="W36" s="8">
        <f t="shared" si="5"/>
        <v>3449.2002502010546</v>
      </c>
      <c r="X36" s="8">
        <f t="shared" si="5"/>
        <v>3458.5451904119541</v>
      </c>
      <c r="Y36" s="8">
        <f t="shared" si="5"/>
        <v>4100.1042113651683</v>
      </c>
      <c r="Z36" s="8">
        <f t="shared" si="5"/>
        <v>2851.8859245630174</v>
      </c>
      <c r="AA36" s="8">
        <f t="shared" si="5"/>
        <v>2136.6574330563253</v>
      </c>
      <c r="AB36" s="8">
        <f t="shared" si="5"/>
        <v>404.62774247692124</v>
      </c>
      <c r="AC36" s="8">
        <f t="shared" si="5"/>
        <v>784.07720144752705</v>
      </c>
      <c r="AD36" s="8">
        <f t="shared" si="5"/>
        <v>0</v>
      </c>
    </row>
    <row r="37" spans="1:38" x14ac:dyDescent="0.35">
      <c r="A37" t="s">
        <v>59</v>
      </c>
      <c r="B37" s="8">
        <f>IFERROR(B$13*B19/SUM(B$16:B$20)*$B$22/$B$23*B30,0)*$J$24</f>
        <v>0</v>
      </c>
      <c r="C37" s="8">
        <f>IFERROR(C$13*C19/SUM(C$16:C$20)*$B$22/$B$23*C30,0)*$J$24</f>
        <v>0</v>
      </c>
      <c r="D37">
        <v>218.35000000000002</v>
      </c>
      <c r="E37">
        <v>218.35000000000002</v>
      </c>
      <c r="F37" s="8">
        <v>152.5728</v>
      </c>
      <c r="G37" s="8">
        <v>152.5728</v>
      </c>
      <c r="H37" s="8">
        <v>152.5728</v>
      </c>
      <c r="I37" s="8">
        <v>100</v>
      </c>
      <c r="J37" s="8">
        <v>100</v>
      </c>
      <c r="K37" s="8">
        <v>100</v>
      </c>
      <c r="L37" s="8">
        <v>100</v>
      </c>
      <c r="M37" s="8">
        <v>100</v>
      </c>
      <c r="N37" s="8">
        <v>100</v>
      </c>
      <c r="O37" s="8">
        <v>200</v>
      </c>
      <c r="P37" s="8">
        <v>200</v>
      </c>
      <c r="Q37" s="8">
        <v>200</v>
      </c>
      <c r="R37" s="8">
        <v>200</v>
      </c>
      <c r="S37" s="8">
        <v>200</v>
      </c>
      <c r="T37" s="8">
        <v>300</v>
      </c>
      <c r="U37" s="8">
        <v>300</v>
      </c>
      <c r="V37" s="8">
        <v>300</v>
      </c>
      <c r="W37" s="8">
        <v>300</v>
      </c>
      <c r="X37" s="8">
        <v>300</v>
      </c>
      <c r="Y37" s="8">
        <v>300</v>
      </c>
      <c r="Z37" s="8">
        <v>300</v>
      </c>
      <c r="AA37" s="8">
        <v>300</v>
      </c>
      <c r="AB37" s="8">
        <v>300</v>
      </c>
      <c r="AC37" s="8">
        <v>300</v>
      </c>
      <c r="AD37" s="8">
        <v>300</v>
      </c>
    </row>
    <row r="38" spans="1:38" x14ac:dyDescent="0.35">
      <c r="K38" s="8"/>
    </row>
    <row r="39" spans="1:38" x14ac:dyDescent="0.35">
      <c r="D39" s="8"/>
      <c r="G39" t="s">
        <v>94</v>
      </c>
      <c r="K39" s="3" t="s">
        <v>105</v>
      </c>
    </row>
    <row r="40" spans="1:38" x14ac:dyDescent="0.35">
      <c r="D40" s="8">
        <v>2025</v>
      </c>
      <c r="E40" s="8">
        <v>2030</v>
      </c>
      <c r="G40" t="s">
        <v>95</v>
      </c>
      <c r="H40" t="s">
        <v>96</v>
      </c>
      <c r="I40" t="s">
        <v>97</v>
      </c>
      <c r="J40" t="s">
        <v>14</v>
      </c>
      <c r="L40" t="s">
        <v>95</v>
      </c>
      <c r="M40" t="s">
        <v>96</v>
      </c>
      <c r="N40" t="s">
        <v>97</v>
      </c>
      <c r="O40" t="s">
        <v>14</v>
      </c>
    </row>
    <row r="41" spans="1:38" x14ac:dyDescent="0.35">
      <c r="C41" t="s">
        <v>98</v>
      </c>
      <c r="D41" s="8">
        <v>567</v>
      </c>
      <c r="E41" s="8">
        <v>6270</v>
      </c>
      <c r="K41" t="s">
        <v>101</v>
      </c>
      <c r="L41">
        <f>SUMPRODUCT($D41:$D46,G41:G46)</f>
        <v>3800.95</v>
      </c>
      <c r="M41">
        <f t="shared" ref="M41:O41" si="6">SUMPRODUCT($D41:$D46,H41:H46)</f>
        <v>4513.95</v>
      </c>
      <c r="N41">
        <f t="shared" si="6"/>
        <v>21414.7</v>
      </c>
      <c r="O41">
        <f t="shared" si="6"/>
        <v>873.40000000000009</v>
      </c>
    </row>
    <row r="42" spans="1:38" x14ac:dyDescent="0.35">
      <c r="C42" t="s">
        <v>95</v>
      </c>
      <c r="D42" s="8">
        <v>853</v>
      </c>
      <c r="E42" s="8">
        <v>2043</v>
      </c>
      <c r="G42">
        <v>1</v>
      </c>
      <c r="K42" t="s">
        <v>102</v>
      </c>
      <c r="L42">
        <f>SUMPRODUCT($E41:$E46,G41:G46)</f>
        <v>12940.05</v>
      </c>
      <c r="M42">
        <f t="shared" ref="M42:O42" si="7">SUMPRODUCT($E41:$E46,H41:H46)</f>
        <v>28958.05</v>
      </c>
      <c r="N42">
        <f t="shared" si="7"/>
        <v>87208.3</v>
      </c>
      <c r="O42">
        <f t="shared" si="7"/>
        <v>3178.6000000000004</v>
      </c>
      <c r="R42" s="10">
        <f>'Hydrogen Results'!L102/SUM('Hydrogen Results'!L$97:L$120)</f>
        <v>0.60619281737375053</v>
      </c>
      <c r="S42" s="10">
        <f>'Hydrogen Results'!M102/SUM('Hydrogen Results'!M$97:M$120)</f>
        <v>0.44479304394594715</v>
      </c>
      <c r="T42" s="10">
        <f>'Hydrogen Results'!N102/SUM('Hydrogen Results'!N$97:N$120)</f>
        <v>0.60332691699945418</v>
      </c>
      <c r="U42" s="10">
        <f>'Hydrogen Results'!O102/SUM('Hydrogen Results'!O$97:O$120)</f>
        <v>0.51915151232914991</v>
      </c>
      <c r="V42" s="10">
        <f>'Hydrogen Results'!P102/SUM('Hydrogen Results'!P$97:P$120)</f>
        <v>0.61494500754798365</v>
      </c>
      <c r="W42" s="10">
        <f>'Hydrogen Results'!Q102/SUM('Hydrogen Results'!Q$97:Q$120)</f>
        <v>0.6235137296720874</v>
      </c>
      <c r="X42" s="10">
        <f>'Hydrogen Results'!R102/SUM('Hydrogen Results'!R$97:R$120)</f>
        <v>0.6276216033139671</v>
      </c>
      <c r="Y42" s="10">
        <f>'Hydrogen Results'!S102/SUM('Hydrogen Results'!S$97:S$120)</f>
        <v>0.49816788807461693</v>
      </c>
      <c r="Z42" s="10">
        <f>'Hydrogen Results'!T102/SUM('Hydrogen Results'!T$97:T$120)</f>
        <v>0.64638742327985355</v>
      </c>
      <c r="AA42" s="10">
        <f>'Hydrogen Results'!U102/SUM('Hydrogen Results'!U$97:U$120)</f>
        <v>0.64919440322238708</v>
      </c>
      <c r="AB42" s="10">
        <f>'Hydrogen Results'!V102/SUM('Hydrogen Results'!V$97:V$120)</f>
        <v>0.42909668633681342</v>
      </c>
      <c r="AC42" s="10">
        <f>'Hydrogen Results'!W102/SUM('Hydrogen Results'!W$97:W$120)</f>
        <v>0.69792448112028005</v>
      </c>
      <c r="AD42" s="10">
        <f>'Hydrogen Results'!X102/SUM('Hydrogen Results'!X$97:X$120)</f>
        <v>0.70020552229470112</v>
      </c>
      <c r="AE42" s="10">
        <f>'Hydrogen Results'!Y102/SUM('Hydrogen Results'!Y$97:Y$120)</f>
        <v>0.80253190827020859</v>
      </c>
      <c r="AF42" s="10">
        <f>'Hydrogen Results'!Z102/SUM('Hydrogen Results'!Z$97:Z$120)</f>
        <v>0.80365352786121502</v>
      </c>
      <c r="AG42" s="10">
        <f>'Hydrogen Results'!AA102/SUM('Hydrogen Results'!AA$97:AA$120)</f>
        <v>0.85556577736890527</v>
      </c>
      <c r="AH42" s="10">
        <f>'Hydrogen Results'!AB102/SUM('Hydrogen Results'!AB$97:AB$120)</f>
        <v>0.63711911357340723</v>
      </c>
      <c r="AI42" s="10">
        <f>'Hydrogen Results'!AC102/SUM('Hydrogen Results'!AC$97:AC$120)</f>
        <v>0.69631938616472844</v>
      </c>
      <c r="AJ42" s="10">
        <f>'Hydrogen Results'!AD102/SUM('Hydrogen Results'!AD$97:AD$120)</f>
        <v>0.66586248492159228</v>
      </c>
      <c r="AK42" s="10">
        <f>'Hydrogen Results'!AE102/SUM('Hydrogen Results'!AE$97:AE$120)</f>
        <v>0.36210317460317459</v>
      </c>
      <c r="AL42" s="10"/>
    </row>
    <row r="43" spans="1:38" x14ac:dyDescent="0.35">
      <c r="C43" t="s">
        <v>99</v>
      </c>
      <c r="D43" s="8">
        <v>1311</v>
      </c>
      <c r="E43" s="8">
        <v>5445</v>
      </c>
      <c r="G43">
        <v>0.25</v>
      </c>
      <c r="H43">
        <v>0.25</v>
      </c>
      <c r="I43">
        <v>0.5</v>
      </c>
      <c r="R43" s="10">
        <f>'Hydrogen Results'!L103/SUM('Hydrogen Results'!L$97:L$120)</f>
        <v>0.27389053495262594</v>
      </c>
      <c r="S43" s="10">
        <f>'Hydrogen Results'!M103/SUM('Hydrogen Results'!M$97:M$120)</f>
        <v>0.20173453151961993</v>
      </c>
      <c r="T43" s="10">
        <f>'Hydrogen Results'!N103/SUM('Hydrogen Results'!N$97:N$120)</f>
        <v>0.27666848622403539</v>
      </c>
      <c r="U43" s="10">
        <f>'Hydrogen Results'!O103/SUM('Hydrogen Results'!O$97:O$120)</f>
        <v>0.24262463035834866</v>
      </c>
      <c r="V43" s="10">
        <f>'Hydrogen Results'!P103/SUM('Hydrogen Results'!P$97:P$120)</f>
        <v>0.27135001078283372</v>
      </c>
      <c r="W43" s="10">
        <f>'Hydrogen Results'!Q103/SUM('Hydrogen Results'!Q$97:Q$120)</f>
        <v>0.26296987470007999</v>
      </c>
      <c r="X43" s="10">
        <f>'Hydrogen Results'!R103/SUM('Hydrogen Results'!R$97:R$120)</f>
        <v>0.26047989995570958</v>
      </c>
      <c r="Y43" s="10">
        <f>'Hydrogen Results'!S103/SUM('Hydrogen Results'!S$97:S$120)</f>
        <v>0.16501499000666223</v>
      </c>
      <c r="Z43" s="10">
        <f>'Hydrogen Results'!T103/SUM('Hydrogen Results'!T$97:T$120)</f>
        <v>0.18418219015828577</v>
      </c>
      <c r="AA43" s="10">
        <f>'Hydrogen Results'!U103/SUM('Hydrogen Results'!U$97:U$120)</f>
        <v>0.16053635785456857</v>
      </c>
      <c r="AB43" s="10">
        <f>'Hydrogen Results'!V103/SUM('Hydrogen Results'!V$97:V$120)</f>
        <v>8.0617339990921466E-2</v>
      </c>
      <c r="AC43" s="10">
        <f>'Hydrogen Results'!W103/SUM('Hydrogen Results'!W$97:W$120)</f>
        <v>9.777444361090272E-2</v>
      </c>
      <c r="AD43" s="10">
        <f>'Hydrogen Results'!X103/SUM('Hydrogen Results'!X$97:X$120)</f>
        <v>9.7042266106692879E-2</v>
      </c>
      <c r="AE43" s="10">
        <f>'Hydrogen Results'!Y103/SUM('Hydrogen Results'!Y$97:Y$120)</f>
        <v>9.2663692020338279E-2</v>
      </c>
      <c r="AF43" s="10">
        <f>'Hydrogen Results'!Z103/SUM('Hydrogen Results'!Z$97:Z$120)</f>
        <v>5.0144056887145225E-2</v>
      </c>
      <c r="AG43" s="10">
        <f>'Hydrogen Results'!AA103/SUM('Hydrogen Results'!AA$97:AA$120)</f>
        <v>7.3137074517019313E-2</v>
      </c>
      <c r="AH43" s="10">
        <f>'Hydrogen Results'!AB103/SUM('Hydrogen Results'!AB$97:AB$120)</f>
        <v>3.5826408125577101E-2</v>
      </c>
      <c r="AI43" s="10">
        <f>'Hydrogen Results'!AC103/SUM('Hydrogen Results'!AC$97:AC$120)</f>
        <v>3.1171322383407264E-3</v>
      </c>
      <c r="AJ43" s="10">
        <f>'Hydrogen Results'!AD103/SUM('Hydrogen Results'!AD$97:AD$120)</f>
        <v>0</v>
      </c>
      <c r="AK43" s="10">
        <f>'Hydrogen Results'!AE103/SUM('Hydrogen Results'!AE$97:AE$120)</f>
        <v>0</v>
      </c>
      <c r="AL43" s="10"/>
    </row>
    <row r="44" spans="1:38" x14ac:dyDescent="0.35">
      <c r="C44" t="s">
        <v>96</v>
      </c>
      <c r="D44" s="8">
        <v>1566</v>
      </c>
      <c r="E44" s="8">
        <v>18061</v>
      </c>
      <c r="H44">
        <v>1</v>
      </c>
      <c r="L44" t="s">
        <v>95</v>
      </c>
      <c r="M44" t="s">
        <v>96</v>
      </c>
      <c r="N44" t="s">
        <v>97</v>
      </c>
      <c r="O44" t="s">
        <v>14</v>
      </c>
      <c r="R44" s="10">
        <f>'Hydrogen Results'!L110/SUM('Hydrogen Results'!L$97:L$120)</f>
        <v>7.5375248266206493E-2</v>
      </c>
      <c r="S44" s="10">
        <f>'Hydrogen Results'!M110/SUM('Hydrogen Results'!M$97:M$120)</f>
        <v>5.6249019563902027E-2</v>
      </c>
      <c r="T44" s="10">
        <f>'Hydrogen Results'!N110/SUM('Hydrogen Results'!N$97:N$120)</f>
        <v>7.7570603614215528E-2</v>
      </c>
      <c r="U44" s="10">
        <f>'Hydrogen Results'!O110/SUM('Hydrogen Results'!O$97:O$120)</f>
        <v>6.8456469602067666E-2</v>
      </c>
      <c r="V44" s="10">
        <f>'Hydrogen Results'!P110/SUM('Hydrogen Results'!P$97:P$120)</f>
        <v>8.1679965494932075E-2</v>
      </c>
      <c r="W44" s="10">
        <f>'Hydrogen Results'!Q110/SUM('Hydrogen Results'!Q$97:Q$120)</f>
        <v>8.4244201546254338E-2</v>
      </c>
      <c r="X44" s="10">
        <f>'Hydrogen Results'!R110/SUM('Hydrogen Results'!R$97:R$120)</f>
        <v>8.6105828100982204E-2</v>
      </c>
      <c r="Y44" s="10">
        <f>'Hydrogen Results'!S110/SUM('Hydrogen Results'!S$97:S$120)</f>
        <v>6.8079613590939378E-2</v>
      </c>
      <c r="Z44" s="10">
        <f>'Hydrogen Results'!T110/SUM('Hydrogen Results'!T$97:T$120)</f>
        <v>8.9103047270377947E-2</v>
      </c>
      <c r="AA44" s="10">
        <f>'Hydrogen Results'!U110/SUM('Hydrogen Results'!U$97:U$120)</f>
        <v>9.0894636421454317E-2</v>
      </c>
      <c r="AB44" s="10">
        <f>'Hydrogen Results'!V110/SUM('Hydrogen Results'!V$97:V$120)</f>
        <v>5.3790285973672268E-2</v>
      </c>
      <c r="AC44" s="10">
        <f>'Hydrogen Results'!W110/SUM('Hydrogen Results'!W$97:W$120)</f>
        <v>8.3562557305993171E-2</v>
      </c>
      <c r="AD44" s="10">
        <f>'Hydrogen Results'!X110/SUM('Hydrogen Results'!X$97:X$120)</f>
        <v>8.6230006255026359E-2</v>
      </c>
      <c r="AE44" s="10">
        <f>'Hydrogen Results'!Y110/SUM('Hydrogen Results'!Y$97:Y$120)</f>
        <v>0.10480439970945316</v>
      </c>
      <c r="AF44" s="10">
        <f>'Hydrogen Results'!Z110/SUM('Hydrogen Results'!Z$97:Z$120)</f>
        <v>0.10513087721449151</v>
      </c>
      <c r="AG44" s="10">
        <f>'Hydrogen Results'!AA110/SUM('Hydrogen Results'!AA$97:AA$120)</f>
        <v>7.1297148114075434E-2</v>
      </c>
      <c r="AH44" s="10">
        <f>'Hydrogen Results'!AB110/SUM('Hydrogen Results'!AB$97:AB$120)</f>
        <v>4.1089566020313946E-2</v>
      </c>
      <c r="AI44" s="10">
        <f>'Hydrogen Results'!AC110/SUM('Hydrogen Results'!AC$97:AC$120)</f>
        <v>2.6975182831794748E-2</v>
      </c>
      <c r="AJ44" s="10">
        <f>'Hydrogen Results'!AD110/SUM('Hydrogen Results'!AD$97:AD$120)</f>
        <v>3.9203860072376355E-2</v>
      </c>
      <c r="AK44" s="10">
        <f>'Hydrogen Results'!AE110/SUM('Hydrogen Results'!AE$97:AE$120)</f>
        <v>3.3068783068783067E-2</v>
      </c>
      <c r="AL44" s="10"/>
    </row>
    <row r="45" spans="1:38" x14ac:dyDescent="0.35">
      <c r="C45" t="s">
        <v>100</v>
      </c>
      <c r="D45" s="8">
        <v>8734</v>
      </c>
      <c r="E45" s="8">
        <v>31786</v>
      </c>
      <c r="G45">
        <v>0.3</v>
      </c>
      <c r="H45">
        <v>0.3</v>
      </c>
      <c r="I45">
        <v>0.3</v>
      </c>
      <c r="J45">
        <v>0.1</v>
      </c>
      <c r="K45" t="s">
        <v>103</v>
      </c>
      <c r="L45">
        <f>L41/2</f>
        <v>1900.4749999999999</v>
      </c>
      <c r="M45">
        <f t="shared" ref="M45:O45" si="8">M41/2</f>
        <v>2256.9749999999999</v>
      </c>
      <c r="N45">
        <f t="shared" si="8"/>
        <v>10707.35</v>
      </c>
      <c r="O45">
        <f t="shared" si="8"/>
        <v>436.70000000000005</v>
      </c>
    </row>
    <row r="46" spans="1:38" x14ac:dyDescent="0.35">
      <c r="C46" t="s">
        <v>97</v>
      </c>
      <c r="D46" s="8">
        <v>18139</v>
      </c>
      <c r="E46" s="8">
        <v>74950</v>
      </c>
      <c r="I46">
        <v>1</v>
      </c>
      <c r="K46" t="s">
        <v>104</v>
      </c>
      <c r="L46">
        <f>L42/5</f>
        <v>2588.0099999999998</v>
      </c>
      <c r="M46">
        <f t="shared" ref="M46:O46" si="9">M42/5</f>
        <v>5791.61</v>
      </c>
      <c r="N46">
        <f t="shared" si="9"/>
        <v>17441.66</v>
      </c>
      <c r="O46">
        <f t="shared" si="9"/>
        <v>635.72</v>
      </c>
      <c r="R46" s="8">
        <f>R42*1000</f>
        <v>606.19281737375047</v>
      </c>
    </row>
    <row r="47" spans="1:38" x14ac:dyDescent="0.35">
      <c r="R47" s="8">
        <f>R44*1000</f>
        <v>75.375248266206498</v>
      </c>
    </row>
    <row r="48" spans="1:38" x14ac:dyDescent="0.35">
      <c r="K48" s="3" t="s">
        <v>106</v>
      </c>
      <c r="R48" s="8">
        <f>R43*1000</f>
        <v>273.89053495262596</v>
      </c>
    </row>
    <row r="49" spans="11:15" x14ac:dyDescent="0.35">
      <c r="L49" t="s">
        <v>95</v>
      </c>
      <c r="M49" t="s">
        <v>96</v>
      </c>
      <c r="N49" t="s">
        <v>97</v>
      </c>
      <c r="O49" t="s">
        <v>14</v>
      </c>
    </row>
    <row r="50" spans="11:15" x14ac:dyDescent="0.35">
      <c r="K50" t="s">
        <v>103</v>
      </c>
      <c r="L50" s="8">
        <f>L45*0.5</f>
        <v>950.23749999999995</v>
      </c>
      <c r="M50" s="8">
        <f t="shared" ref="M50:O50" si="10">M45*0.5</f>
        <v>1128.4875</v>
      </c>
      <c r="N50" s="8">
        <f t="shared" si="10"/>
        <v>5353.6750000000002</v>
      </c>
      <c r="O50" s="8">
        <f t="shared" si="10"/>
        <v>218.35000000000002</v>
      </c>
    </row>
    <row r="51" spans="11:15" x14ac:dyDescent="0.35">
      <c r="K51" t="s">
        <v>104</v>
      </c>
      <c r="L51" s="8">
        <f t="shared" ref="L51:O51" si="11">L46*0.24</f>
        <v>621.12239999999997</v>
      </c>
      <c r="M51" s="8">
        <f t="shared" si="11"/>
        <v>1389.9863999999998</v>
      </c>
      <c r="N51" s="8">
        <f t="shared" si="11"/>
        <v>4185.9983999999995</v>
      </c>
      <c r="O51" s="8">
        <f t="shared" si="11"/>
        <v>152.5728</v>
      </c>
    </row>
    <row r="53" spans="11:15" x14ac:dyDescent="0.35">
      <c r="L53">
        <v>950.23749999999995</v>
      </c>
      <c r="M53">
        <v>1128.4875</v>
      </c>
      <c r="N53">
        <v>5353.6750000000002</v>
      </c>
      <c r="O53">
        <v>218.35000000000002</v>
      </c>
    </row>
    <row r="54" spans="11:15" x14ac:dyDescent="0.35">
      <c r="L54">
        <v>621.12239999999997</v>
      </c>
      <c r="M54">
        <v>1389.9863999999998</v>
      </c>
      <c r="N54">
        <v>4185.9983999999995</v>
      </c>
      <c r="O54">
        <v>152.5728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3D32-587F-4742-8451-B08E5A467706}">
  <dimension ref="A2:BR120"/>
  <sheetViews>
    <sheetView tabSelected="1" topLeftCell="B69" zoomScaleNormal="100" workbookViewId="0">
      <selection activeCell="B27" sqref="B27:AE51"/>
    </sheetView>
  </sheetViews>
  <sheetFormatPr defaultRowHeight="14.5" x14ac:dyDescent="0.35"/>
  <cols>
    <col min="2" max="2" width="72.26953125" bestFit="1" customWidth="1"/>
    <col min="3" max="3" width="9" bestFit="1" customWidth="1"/>
  </cols>
  <sheetData>
    <row r="2" spans="1:31" x14ac:dyDescent="0.35">
      <c r="B2" t="s">
        <v>40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62</v>
      </c>
      <c r="B3" t="s">
        <v>63</v>
      </c>
      <c r="C3" s="23">
        <v>-49255900</v>
      </c>
      <c r="D3" s="23">
        <v>-46632300</v>
      </c>
      <c r="E3" s="23">
        <v>-42282700</v>
      </c>
      <c r="F3" s="23">
        <v>-20575500</v>
      </c>
      <c r="G3" s="23">
        <v>-18048900</v>
      </c>
      <c r="H3" s="23">
        <v>-24811600</v>
      </c>
      <c r="I3" s="23">
        <v>-59023600</v>
      </c>
      <c r="J3" s="23">
        <v>-140176000</v>
      </c>
      <c r="K3" s="23">
        <v>-128322000</v>
      </c>
      <c r="L3" s="23">
        <v>-47206700</v>
      </c>
      <c r="M3" s="23">
        <v>-21919000</v>
      </c>
      <c r="N3" s="23">
        <v>-8919100</v>
      </c>
      <c r="O3" s="23">
        <v>-3336490</v>
      </c>
      <c r="P3">
        <v>-895412</v>
      </c>
      <c r="Q3">
        <v>-16330.1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62</v>
      </c>
      <c r="B4" t="s">
        <v>64</v>
      </c>
      <c r="C4" s="23">
        <v>2608450</v>
      </c>
      <c r="D4" s="23">
        <v>2525980</v>
      </c>
      <c r="E4" s="23">
        <v>2908770</v>
      </c>
      <c r="F4" s="23">
        <v>2592230</v>
      </c>
      <c r="G4" s="23">
        <v>3336230</v>
      </c>
      <c r="H4" s="23">
        <v>4615880</v>
      </c>
      <c r="I4" s="23">
        <v>5545080</v>
      </c>
      <c r="J4" s="23">
        <v>5214870</v>
      </c>
      <c r="K4" s="23">
        <v>4135350</v>
      </c>
      <c r="L4" s="23">
        <v>2477040</v>
      </c>
      <c r="M4" s="23">
        <v>1605990</v>
      </c>
      <c r="N4" s="23">
        <v>1765840</v>
      </c>
      <c r="O4" s="23">
        <v>1988960</v>
      </c>
      <c r="P4" s="23">
        <v>2874100</v>
      </c>
      <c r="Q4" s="23">
        <v>1732190</v>
      </c>
      <c r="R4" s="23">
        <v>2131520</v>
      </c>
      <c r="S4" s="23">
        <v>2176220</v>
      </c>
      <c r="T4" s="23">
        <v>990478</v>
      </c>
      <c r="U4" s="23">
        <v>2155190</v>
      </c>
      <c r="V4" s="23">
        <v>1400360</v>
      </c>
      <c r="W4" s="23">
        <v>1462160</v>
      </c>
      <c r="X4" s="23">
        <v>2412820</v>
      </c>
      <c r="Y4" s="23">
        <v>3811900</v>
      </c>
      <c r="Z4" s="23">
        <v>4476730</v>
      </c>
      <c r="AA4" s="23">
        <v>3855200</v>
      </c>
      <c r="AB4" s="23">
        <v>2964580</v>
      </c>
      <c r="AC4" s="23">
        <v>4019090</v>
      </c>
      <c r="AD4" s="23">
        <v>3885050</v>
      </c>
      <c r="AE4" s="23">
        <v>1786900</v>
      </c>
    </row>
    <row r="5" spans="1:31" x14ac:dyDescent="0.35">
      <c r="A5" t="s">
        <v>62</v>
      </c>
      <c r="B5" t="s">
        <v>65</v>
      </c>
      <c r="C5" s="23">
        <v>49554000</v>
      </c>
      <c r="D5" s="23">
        <v>38193700</v>
      </c>
      <c r="E5" s="23">
        <v>49740500</v>
      </c>
      <c r="F5" s="23">
        <v>53579100</v>
      </c>
      <c r="G5" s="23">
        <v>83652000</v>
      </c>
      <c r="H5" s="23">
        <v>102623000</v>
      </c>
      <c r="I5" s="23">
        <v>149615000</v>
      </c>
      <c r="J5" s="23">
        <v>196487000</v>
      </c>
      <c r="K5" s="23">
        <v>165225000</v>
      </c>
      <c r="L5" s="23">
        <v>103312000</v>
      </c>
      <c r="M5" s="23">
        <v>52782600</v>
      </c>
      <c r="N5" s="23">
        <v>53129000</v>
      </c>
      <c r="O5" s="23">
        <v>85117800</v>
      </c>
      <c r="P5" s="23">
        <v>110044000</v>
      </c>
      <c r="Q5" s="23">
        <v>71499300</v>
      </c>
      <c r="R5" s="23">
        <v>51532400</v>
      </c>
      <c r="S5" s="23">
        <v>37366500</v>
      </c>
      <c r="T5" s="23">
        <v>1299120</v>
      </c>
      <c r="U5" s="23">
        <v>3193410</v>
      </c>
      <c r="V5" s="23">
        <v>4737980</v>
      </c>
      <c r="W5" s="23">
        <v>4274820</v>
      </c>
      <c r="X5" s="23">
        <v>11094900</v>
      </c>
      <c r="Y5" s="23">
        <v>15028900</v>
      </c>
      <c r="Z5" s="23">
        <v>16979600</v>
      </c>
      <c r="AA5" s="23">
        <v>10324200</v>
      </c>
      <c r="AB5" s="23">
        <v>3533270</v>
      </c>
      <c r="AC5" s="23">
        <v>7471880</v>
      </c>
      <c r="AD5" s="23">
        <v>8771210</v>
      </c>
      <c r="AE5" s="23">
        <v>15022900</v>
      </c>
    </row>
    <row r="6" spans="1:31" x14ac:dyDescent="0.35">
      <c r="A6" t="s">
        <v>62</v>
      </c>
      <c r="B6" t="s">
        <v>66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3">
        <v>-1.1920900000000001E-7</v>
      </c>
      <c r="AA6" s="23">
        <v>-1.1920900000000001E-7</v>
      </c>
      <c r="AB6" s="23">
        <v>0</v>
      </c>
      <c r="AC6" s="23">
        <v>-1.1920900000000001E-7</v>
      </c>
      <c r="AD6">
        <v>-5963.87</v>
      </c>
      <c r="AE6">
        <v>-589539</v>
      </c>
    </row>
    <row r="7" spans="1:31" x14ac:dyDescent="0.35">
      <c r="A7" t="s">
        <v>62</v>
      </c>
      <c r="B7" t="s">
        <v>67</v>
      </c>
      <c r="C7">
        <v>0</v>
      </c>
      <c r="D7">
        <v>0</v>
      </c>
      <c r="E7">
        <v>0</v>
      </c>
      <c r="F7">
        <v>0</v>
      </c>
      <c r="G7">
        <v>0</v>
      </c>
      <c r="H7">
        <v>4942.2299999999996</v>
      </c>
      <c r="I7" s="23">
        <v>7835400</v>
      </c>
      <c r="J7" s="23">
        <v>7836120</v>
      </c>
      <c r="K7" s="23">
        <v>13161500</v>
      </c>
      <c r="L7" s="23">
        <v>8304820</v>
      </c>
      <c r="M7" s="23">
        <v>-17030200</v>
      </c>
      <c r="N7" s="23">
        <v>-31473400</v>
      </c>
      <c r="O7" s="23">
        <v>-2542480</v>
      </c>
      <c r="P7" s="23">
        <v>-7822880</v>
      </c>
      <c r="Q7" s="23">
        <v>30077000</v>
      </c>
      <c r="R7" s="23">
        <v>-31899600</v>
      </c>
      <c r="S7" s="23">
        <v>-41595900</v>
      </c>
      <c r="T7" s="23">
        <v>-63293200</v>
      </c>
      <c r="U7" s="23">
        <v>2098420</v>
      </c>
      <c r="V7" s="23">
        <v>-9801340</v>
      </c>
      <c r="W7" s="23">
        <v>-105182000</v>
      </c>
      <c r="X7" s="23">
        <v>-11358100</v>
      </c>
      <c r="Y7" s="23">
        <v>-91425900</v>
      </c>
      <c r="Z7" s="23">
        <v>16382000</v>
      </c>
      <c r="AA7" s="23">
        <v>-75265000</v>
      </c>
      <c r="AB7" s="23">
        <v>11072400</v>
      </c>
      <c r="AC7" s="23">
        <v>5792820</v>
      </c>
      <c r="AD7" s="23">
        <v>7932950</v>
      </c>
      <c r="AE7" s="23">
        <v>7395240</v>
      </c>
    </row>
    <row r="8" spans="1:31" x14ac:dyDescent="0.35">
      <c r="A8" t="s">
        <v>62</v>
      </c>
      <c r="B8" t="s">
        <v>49</v>
      </c>
      <c r="C8">
        <v>0</v>
      </c>
      <c r="D8" s="23">
        <v>2966190</v>
      </c>
      <c r="E8" s="23">
        <v>7044310</v>
      </c>
      <c r="F8" s="23">
        <v>11210300</v>
      </c>
      <c r="G8" s="23">
        <v>17366100</v>
      </c>
      <c r="H8" s="23">
        <v>25946400</v>
      </c>
      <c r="I8" s="23">
        <v>37274000</v>
      </c>
      <c r="J8" s="23">
        <v>51265100</v>
      </c>
      <c r="K8" s="23">
        <v>67508200</v>
      </c>
      <c r="L8" s="23">
        <v>85103400</v>
      </c>
      <c r="M8" s="23">
        <v>104376000</v>
      </c>
      <c r="N8" s="23">
        <v>125884000</v>
      </c>
      <c r="O8" s="23">
        <v>149473000</v>
      </c>
      <c r="P8" s="23">
        <v>179051000</v>
      </c>
      <c r="Q8" s="23">
        <v>214363000</v>
      </c>
      <c r="R8" s="23">
        <v>250968000</v>
      </c>
      <c r="S8" s="23">
        <v>290571000</v>
      </c>
      <c r="T8" s="23">
        <v>317334000</v>
      </c>
      <c r="U8" s="23">
        <v>344367000</v>
      </c>
      <c r="V8" s="23">
        <v>386777000</v>
      </c>
      <c r="W8" s="23">
        <v>411516000</v>
      </c>
      <c r="X8" s="23">
        <v>435080000</v>
      </c>
      <c r="Y8" s="23">
        <v>454120000</v>
      </c>
      <c r="Z8" s="23">
        <v>479364000</v>
      </c>
      <c r="AA8" s="23">
        <v>507637000</v>
      </c>
      <c r="AB8" s="23">
        <v>531796000</v>
      </c>
      <c r="AC8" s="23">
        <v>547982000</v>
      </c>
      <c r="AD8" s="23">
        <v>567510000</v>
      </c>
      <c r="AE8" s="23">
        <v>585482000</v>
      </c>
    </row>
    <row r="9" spans="1:31" x14ac:dyDescent="0.35">
      <c r="A9" t="s">
        <v>62</v>
      </c>
      <c r="B9" t="s">
        <v>50</v>
      </c>
      <c r="C9">
        <v>0</v>
      </c>
      <c r="D9">
        <v>634610</v>
      </c>
      <c r="E9" s="23">
        <v>1714950</v>
      </c>
      <c r="F9" s="23">
        <v>2865050</v>
      </c>
      <c r="G9" s="23">
        <v>4600460</v>
      </c>
      <c r="H9" s="23">
        <v>6977670</v>
      </c>
      <c r="I9" s="23">
        <v>9979600</v>
      </c>
      <c r="J9" s="23">
        <v>13471600</v>
      </c>
      <c r="K9" s="23">
        <v>17522200</v>
      </c>
      <c r="L9" s="23">
        <v>22195100</v>
      </c>
      <c r="M9" s="23">
        <v>27035500</v>
      </c>
      <c r="N9" s="23">
        <v>31291000</v>
      </c>
      <c r="O9" s="23">
        <v>34910100</v>
      </c>
      <c r="P9" s="23">
        <v>42621500</v>
      </c>
      <c r="Q9" s="23">
        <v>51224100</v>
      </c>
      <c r="R9" s="23">
        <v>60218100</v>
      </c>
      <c r="S9" s="23">
        <v>70687100</v>
      </c>
      <c r="T9" s="23">
        <v>74122600</v>
      </c>
      <c r="U9" s="23">
        <v>79864700</v>
      </c>
      <c r="V9" s="23">
        <v>91081500</v>
      </c>
      <c r="W9" s="23">
        <v>99188500</v>
      </c>
      <c r="X9" s="23">
        <v>106783000</v>
      </c>
      <c r="Y9" s="23">
        <v>113282000</v>
      </c>
      <c r="Z9" s="23">
        <v>119956000</v>
      </c>
      <c r="AA9" s="23">
        <v>123316000</v>
      </c>
      <c r="AB9" s="23">
        <v>124914000</v>
      </c>
      <c r="AC9" s="23">
        <v>129836000</v>
      </c>
      <c r="AD9" s="23">
        <v>134785000</v>
      </c>
      <c r="AE9" s="23">
        <v>139483000</v>
      </c>
    </row>
    <row r="10" spans="1:31" x14ac:dyDescent="0.35">
      <c r="A10" t="s">
        <v>62</v>
      </c>
      <c r="B10" t="s">
        <v>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62</v>
      </c>
      <c r="B11" t="s">
        <v>68</v>
      </c>
      <c r="C11">
        <v>0</v>
      </c>
      <c r="D11">
        <v>50035.9</v>
      </c>
      <c r="E11">
        <v>139058</v>
      </c>
      <c r="F11">
        <v>278116</v>
      </c>
      <c r="G11">
        <v>486702</v>
      </c>
      <c r="H11">
        <v>764818</v>
      </c>
      <c r="I11" s="23">
        <v>1042930</v>
      </c>
      <c r="J11" s="23">
        <v>1390580</v>
      </c>
      <c r="K11" s="23">
        <v>1807750</v>
      </c>
      <c r="L11" s="23">
        <v>2294450</v>
      </c>
      <c r="M11" s="23">
        <v>2781160</v>
      </c>
      <c r="N11" s="23">
        <v>3267860</v>
      </c>
      <c r="O11" s="23">
        <v>3754560</v>
      </c>
      <c r="P11" s="23">
        <v>4310790</v>
      </c>
      <c r="Q11" s="23">
        <v>4936550</v>
      </c>
      <c r="R11" s="23">
        <v>5562310</v>
      </c>
      <c r="S11" s="23">
        <v>6409540</v>
      </c>
      <c r="T11" s="23">
        <v>7729340</v>
      </c>
      <c r="U11" s="23">
        <v>8768820</v>
      </c>
      <c r="V11" s="23">
        <v>9177350</v>
      </c>
      <c r="W11" s="23">
        <v>9050010</v>
      </c>
      <c r="X11" s="23">
        <v>10637800</v>
      </c>
      <c r="Y11" s="23">
        <v>12728600</v>
      </c>
      <c r="Z11" s="23">
        <v>14228100</v>
      </c>
      <c r="AA11" s="23">
        <v>13074800</v>
      </c>
      <c r="AB11" s="23">
        <v>11001400</v>
      </c>
      <c r="AC11" s="23">
        <v>12340400</v>
      </c>
      <c r="AD11" s="23">
        <v>12597400</v>
      </c>
      <c r="AE11" s="23">
        <v>7487720</v>
      </c>
    </row>
    <row r="12" spans="1:31" x14ac:dyDescent="0.35">
      <c r="A12" t="s">
        <v>62</v>
      </c>
      <c r="B12" t="s">
        <v>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-55.607100000000003</v>
      </c>
      <c r="AE12">
        <v>-5435.1</v>
      </c>
    </row>
    <row r="13" spans="1:31" x14ac:dyDescent="0.35">
      <c r="A13" t="s">
        <v>62</v>
      </c>
      <c r="B13" t="s">
        <v>69</v>
      </c>
      <c r="C13">
        <v>0</v>
      </c>
      <c r="D13">
        <v>0</v>
      </c>
      <c r="E13">
        <v>0</v>
      </c>
      <c r="F13">
        <v>0</v>
      </c>
      <c r="G13">
        <v>0</v>
      </c>
      <c r="H13">
        <v>19267.599999999999</v>
      </c>
      <c r="I13">
        <v>96338</v>
      </c>
      <c r="J13">
        <v>96338</v>
      </c>
      <c r="K13">
        <v>597295</v>
      </c>
      <c r="L13" s="23">
        <v>1059720</v>
      </c>
      <c r="M13" s="23">
        <v>1406530</v>
      </c>
      <c r="N13" s="23">
        <v>1406530</v>
      </c>
      <c r="O13" s="23">
        <v>1233130</v>
      </c>
      <c r="P13" s="23">
        <v>1233130</v>
      </c>
      <c r="Q13" s="23">
        <v>1233130</v>
      </c>
      <c r="R13" s="23">
        <v>1233130</v>
      </c>
      <c r="S13" s="23">
        <v>1734080</v>
      </c>
      <c r="T13" s="23">
        <v>1734080</v>
      </c>
      <c r="U13" s="23">
        <v>1734080</v>
      </c>
      <c r="V13" s="23">
        <v>1734080</v>
      </c>
      <c r="W13" s="23">
        <v>1734080</v>
      </c>
      <c r="X13" s="23">
        <v>1734080</v>
      </c>
      <c r="Y13" s="23">
        <v>1734080</v>
      </c>
      <c r="Z13" s="23">
        <v>1868960</v>
      </c>
      <c r="AA13" s="23">
        <v>2157970</v>
      </c>
      <c r="AB13" s="23">
        <v>2485520</v>
      </c>
      <c r="AC13" s="23">
        <v>2639660</v>
      </c>
      <c r="AD13" s="23">
        <v>2639640</v>
      </c>
      <c r="AE13" s="23">
        <v>2597540</v>
      </c>
    </row>
    <row r="14" spans="1:31" x14ac:dyDescent="0.35">
      <c r="A14" t="s">
        <v>62</v>
      </c>
      <c r="B14" t="s">
        <v>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62</v>
      </c>
      <c r="B15" t="s">
        <v>71</v>
      </c>
      <c r="C15">
        <v>-1082.82</v>
      </c>
      <c r="D15">
        <v>-1848.86</v>
      </c>
      <c r="E15">
        <v>-6830.24</v>
      </c>
      <c r="F15">
        <v>-154.67099999999999</v>
      </c>
      <c r="G15" s="23">
        <v>-1441320</v>
      </c>
      <c r="H15" s="23">
        <v>-1397290</v>
      </c>
      <c r="I15" s="23">
        <v>-5122600</v>
      </c>
      <c r="J15" s="23">
        <v>-7091040</v>
      </c>
      <c r="K15" s="23">
        <v>-34058500</v>
      </c>
      <c r="L15" s="23">
        <v>-94901600</v>
      </c>
      <c r="M15" s="23">
        <v>-115799000</v>
      </c>
      <c r="N15" s="23">
        <v>-127035000</v>
      </c>
      <c r="O15" s="23">
        <v>-105232000</v>
      </c>
      <c r="P15" s="23">
        <v>-101147000</v>
      </c>
      <c r="Q15" s="23">
        <v>-88883300</v>
      </c>
      <c r="R15" s="23">
        <v>-78189700</v>
      </c>
      <c r="S15" s="23">
        <v>-67933700</v>
      </c>
      <c r="T15" s="23">
        <v>-52353900</v>
      </c>
      <c r="U15" s="23">
        <v>-29786100</v>
      </c>
      <c r="V15" s="23">
        <v>-21840600</v>
      </c>
      <c r="W15" s="23">
        <v>-18347300</v>
      </c>
      <c r="X15" s="23">
        <v>-15386300</v>
      </c>
      <c r="Y15" s="23">
        <v>-12167200</v>
      </c>
      <c r="Z15" s="23">
        <v>-9859140</v>
      </c>
      <c r="AA15" s="23">
        <v>-8444770</v>
      </c>
      <c r="AB15" s="23">
        <v>-7237620</v>
      </c>
      <c r="AC15" s="23">
        <v>-5929950</v>
      </c>
      <c r="AD15" s="23">
        <v>-4695600</v>
      </c>
      <c r="AE15" s="23">
        <v>-4550480</v>
      </c>
    </row>
    <row r="16" spans="1:31" x14ac:dyDescent="0.35">
      <c r="A16" t="s">
        <v>62</v>
      </c>
      <c r="B16" t="s">
        <v>53</v>
      </c>
      <c r="C16">
        <v>0</v>
      </c>
      <c r="D16">
        <v>489210</v>
      </c>
      <c r="E16" s="23">
        <v>1501980</v>
      </c>
      <c r="F16" s="23">
        <v>2699250</v>
      </c>
      <c r="G16" s="23">
        <v>4550920</v>
      </c>
      <c r="H16" s="23">
        <v>7347740</v>
      </c>
      <c r="I16" s="23">
        <v>11301000</v>
      </c>
      <c r="J16" s="23">
        <v>16537100</v>
      </c>
      <c r="K16" s="23">
        <v>22982100</v>
      </c>
      <c r="L16" s="23">
        <v>30310600</v>
      </c>
      <c r="M16" s="23">
        <v>38470800</v>
      </c>
      <c r="N16" s="23">
        <v>47802900</v>
      </c>
      <c r="O16" s="23">
        <v>58189600</v>
      </c>
      <c r="P16" s="23">
        <v>70870300</v>
      </c>
      <c r="Q16" s="23">
        <v>86937800</v>
      </c>
      <c r="R16" s="23">
        <v>103905000</v>
      </c>
      <c r="S16" s="23">
        <v>122858000</v>
      </c>
      <c r="T16" s="23">
        <v>141231000</v>
      </c>
      <c r="U16" s="23">
        <v>155051000</v>
      </c>
      <c r="V16" s="23">
        <v>174555000</v>
      </c>
      <c r="W16" s="23">
        <v>188085000</v>
      </c>
      <c r="X16" s="23">
        <v>198078000</v>
      </c>
      <c r="Y16" s="23">
        <v>207700000</v>
      </c>
      <c r="Z16" s="23">
        <v>219783000</v>
      </c>
      <c r="AA16" s="23">
        <v>236111000</v>
      </c>
      <c r="AB16" s="23">
        <v>253436000</v>
      </c>
      <c r="AC16" s="23">
        <v>261976000</v>
      </c>
      <c r="AD16" s="23">
        <v>276479000</v>
      </c>
      <c r="AE16" s="23">
        <v>292318000</v>
      </c>
    </row>
    <row r="17" spans="1:70" x14ac:dyDescent="0.35">
      <c r="A17" t="s">
        <v>62</v>
      </c>
      <c r="B17" t="s">
        <v>72</v>
      </c>
      <c r="C17">
        <v>0</v>
      </c>
      <c r="D17">
        <v>173043</v>
      </c>
      <c r="E17">
        <v>346098</v>
      </c>
      <c r="F17">
        <v>519304</v>
      </c>
      <c r="G17">
        <v>692426</v>
      </c>
      <c r="H17">
        <v>952099</v>
      </c>
      <c r="I17" s="23">
        <v>1125200</v>
      </c>
      <c r="J17" s="23">
        <v>1210920</v>
      </c>
      <c r="K17" s="23">
        <v>1205140</v>
      </c>
      <c r="L17" s="23">
        <v>1122320</v>
      </c>
      <c r="M17">
        <v>988638</v>
      </c>
      <c r="N17">
        <v>863862</v>
      </c>
      <c r="O17">
        <v>853852</v>
      </c>
      <c r="P17">
        <v>864971</v>
      </c>
      <c r="Q17">
        <v>518648</v>
      </c>
      <c r="R17">
        <v>413754</v>
      </c>
      <c r="S17">
        <v>211695</v>
      </c>
      <c r="T17" s="23">
        <v>-205774</v>
      </c>
      <c r="U17">
        <v>-257961</v>
      </c>
      <c r="V17">
        <v>-736325</v>
      </c>
      <c r="W17">
        <v>-805783</v>
      </c>
      <c r="X17">
        <v>-796322</v>
      </c>
      <c r="Y17">
        <v>-739265</v>
      </c>
      <c r="Z17">
        <v>-557957</v>
      </c>
      <c r="AA17">
        <v>-558048</v>
      </c>
      <c r="AB17">
        <v>-586154</v>
      </c>
      <c r="AC17">
        <v>-562050</v>
      </c>
      <c r="AD17">
        <v>-530920</v>
      </c>
      <c r="AE17">
        <v>-710447</v>
      </c>
    </row>
    <row r="18" spans="1:70" x14ac:dyDescent="0.35">
      <c r="A18" t="s">
        <v>62</v>
      </c>
      <c r="B18" t="s">
        <v>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70" x14ac:dyDescent="0.35">
      <c r="A19" t="s">
        <v>62</v>
      </c>
      <c r="B19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150154</v>
      </c>
      <c r="N19">
        <v>-400410</v>
      </c>
      <c r="O19" s="23">
        <v>-1251280</v>
      </c>
      <c r="P19" s="23">
        <v>-1251280</v>
      </c>
      <c r="Q19" s="23">
        <v>-1251280</v>
      </c>
      <c r="R19" s="23">
        <v>-1251280</v>
      </c>
      <c r="S19" s="23">
        <v>-1583020</v>
      </c>
      <c r="T19" s="23">
        <v>-2217940</v>
      </c>
      <c r="U19" s="23">
        <v>-2985590</v>
      </c>
      <c r="V19" s="23">
        <v>-3898380</v>
      </c>
      <c r="W19" s="23">
        <v>-4753150</v>
      </c>
      <c r="X19" s="23">
        <v>-5462260</v>
      </c>
      <c r="Y19" s="23">
        <v>-6263920</v>
      </c>
      <c r="Z19" s="23">
        <v>-7038070</v>
      </c>
      <c r="AA19" s="23">
        <v>-6909440</v>
      </c>
      <c r="AB19" s="23">
        <v>-5929480</v>
      </c>
      <c r="AC19" s="23">
        <v>-5006550</v>
      </c>
      <c r="AD19" s="23">
        <v>-4093370</v>
      </c>
      <c r="AE19" s="23">
        <v>-2972460</v>
      </c>
    </row>
    <row r="20" spans="1:70" x14ac:dyDescent="0.35">
      <c r="A20" t="s">
        <v>62</v>
      </c>
      <c r="B20" t="s">
        <v>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70" x14ac:dyDescent="0.35">
      <c r="A21" t="s">
        <v>62</v>
      </c>
      <c r="B21" t="s">
        <v>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70" x14ac:dyDescent="0.35">
      <c r="A22" t="s">
        <v>62</v>
      </c>
      <c r="B22" t="s">
        <v>77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70" x14ac:dyDescent="0.35">
      <c r="A23" t="s">
        <v>62</v>
      </c>
      <c r="B23" t="s">
        <v>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0" x14ac:dyDescent="0.35">
      <c r="A24" t="s">
        <v>62</v>
      </c>
      <c r="B24" t="s">
        <v>79</v>
      </c>
      <c r="C24">
        <v>0</v>
      </c>
      <c r="D24">
        <v>0</v>
      </c>
      <c r="E24">
        <v>0</v>
      </c>
      <c r="F24">
        <v>0</v>
      </c>
      <c r="G24">
        <v>0</v>
      </c>
      <c r="H24">
        <v>239202</v>
      </c>
      <c r="I24">
        <v>239202</v>
      </c>
      <c r="J24">
        <v>239202</v>
      </c>
      <c r="K24">
        <v>239202</v>
      </c>
      <c r="L24">
        <v>239202</v>
      </c>
      <c r="M24">
        <v>0</v>
      </c>
      <c r="N24">
        <v>-7558.25</v>
      </c>
      <c r="O24">
        <v>231644</v>
      </c>
      <c r="P24">
        <v>236686</v>
      </c>
      <c r="Q24">
        <v>229142</v>
      </c>
      <c r="R24">
        <v>219211</v>
      </c>
      <c r="S24">
        <v>189656</v>
      </c>
      <c r="T24">
        <v>156971</v>
      </c>
      <c r="U24">
        <v>178461</v>
      </c>
      <c r="V24">
        <v>165172</v>
      </c>
      <c r="W24">
        <v>143376</v>
      </c>
      <c r="X24">
        <v>134125</v>
      </c>
      <c r="Y24">
        <v>136835</v>
      </c>
      <c r="Z24">
        <v>150667</v>
      </c>
      <c r="AA24">
        <v>147602</v>
      </c>
      <c r="AB24">
        <v>103319</v>
      </c>
      <c r="AC24">
        <v>122091</v>
      </c>
      <c r="AD24">
        <v>128042</v>
      </c>
      <c r="AE24">
        <v>126485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</row>
    <row r="25" spans="1:70" x14ac:dyDescent="0.35">
      <c r="A25" t="s">
        <v>62</v>
      </c>
      <c r="B25" t="s">
        <v>80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F25" s="23"/>
      <c r="BG25" s="23"/>
      <c r="BH25" s="23"/>
      <c r="BK25" s="23"/>
      <c r="BL25" s="23"/>
      <c r="BM25" s="23"/>
      <c r="BO25" s="23"/>
      <c r="BP25" s="23"/>
      <c r="BQ25" s="23"/>
    </row>
    <row r="26" spans="1:70" x14ac:dyDescent="0.35">
      <c r="A26" t="s">
        <v>62</v>
      </c>
      <c r="B26" t="s">
        <v>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70" x14ac:dyDescent="0.35">
      <c r="B27" t="s">
        <v>40</v>
      </c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  <c r="BM27" s="23"/>
    </row>
    <row r="28" spans="1:70" x14ac:dyDescent="0.35">
      <c r="A28" t="s">
        <v>82</v>
      </c>
      <c r="B28" t="s">
        <v>63</v>
      </c>
      <c r="C28" s="23">
        <v>-49256000</v>
      </c>
      <c r="D28" s="23">
        <v>-46632300</v>
      </c>
      <c r="E28" s="23">
        <v>-47101100</v>
      </c>
      <c r="F28" s="23">
        <v>-28282500</v>
      </c>
      <c r="G28" s="23">
        <v>-30720400</v>
      </c>
      <c r="H28" s="23">
        <v>-40727100</v>
      </c>
      <c r="I28" s="23">
        <v>-77151000</v>
      </c>
      <c r="J28" s="23">
        <v>-154799000</v>
      </c>
      <c r="K28" s="23">
        <v>-129440000</v>
      </c>
      <c r="L28" s="23">
        <v>-47206700</v>
      </c>
      <c r="M28" s="23">
        <v>-21919000</v>
      </c>
      <c r="N28" s="23">
        <v>-8919100</v>
      </c>
      <c r="O28" s="23">
        <v>-3336490</v>
      </c>
      <c r="P28">
        <v>-895412</v>
      </c>
      <c r="Q28">
        <v>-16330.1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35">
      <c r="A29" t="s">
        <v>82</v>
      </c>
      <c r="B29" t="s">
        <v>64</v>
      </c>
      <c r="C29" s="23">
        <v>2608440</v>
      </c>
      <c r="D29" s="23">
        <v>2525980</v>
      </c>
      <c r="E29" s="23">
        <v>2676610</v>
      </c>
      <c r="F29" s="23">
        <v>1178740</v>
      </c>
      <c r="G29" s="23">
        <v>1879900</v>
      </c>
      <c r="H29" s="23">
        <v>2841940</v>
      </c>
      <c r="I29" s="23">
        <v>3383350</v>
      </c>
      <c r="J29" s="23">
        <v>3090710</v>
      </c>
      <c r="K29" s="23">
        <v>1390200</v>
      </c>
      <c r="L29" s="23">
        <v>68970</v>
      </c>
      <c r="M29" s="23">
        <v>-732686</v>
      </c>
      <c r="N29" s="23">
        <v>-704121</v>
      </c>
      <c r="O29" s="23">
        <v>-343150</v>
      </c>
      <c r="P29" s="23">
        <v>-749580</v>
      </c>
      <c r="Q29" s="23">
        <v>-650986</v>
      </c>
      <c r="R29" s="23">
        <v>-1140760</v>
      </c>
      <c r="S29" s="23">
        <v>-2358140</v>
      </c>
      <c r="T29" s="23">
        <v>-8086960</v>
      </c>
      <c r="U29" s="23">
        <v>-5742320</v>
      </c>
      <c r="V29" s="23">
        <v>-6145410</v>
      </c>
      <c r="W29" s="23">
        <v>-7365030</v>
      </c>
      <c r="X29" s="23">
        <v>-6933710</v>
      </c>
      <c r="Y29" s="23">
        <v>-6021600</v>
      </c>
      <c r="Z29" s="23">
        <v>-6576710</v>
      </c>
      <c r="AA29" s="23">
        <v>-10289000</v>
      </c>
      <c r="AB29" s="23">
        <v>-13238600</v>
      </c>
      <c r="AC29" s="23">
        <v>-11395400</v>
      </c>
      <c r="AD29" s="23">
        <v>-11251500</v>
      </c>
      <c r="AE29" s="23">
        <v>-12455500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35">
      <c r="A30" t="s">
        <v>82</v>
      </c>
      <c r="B30" t="s">
        <v>65</v>
      </c>
      <c r="C30" s="23">
        <v>49553900</v>
      </c>
      <c r="D30" s="23">
        <v>38193600</v>
      </c>
      <c r="E30" s="23">
        <v>37179600</v>
      </c>
      <c r="F30" s="23">
        <v>26312200</v>
      </c>
      <c r="G30" s="23">
        <v>43948600</v>
      </c>
      <c r="H30" s="23">
        <v>52217100</v>
      </c>
      <c r="I30" s="23">
        <v>87229500</v>
      </c>
      <c r="J30" s="23">
        <v>132767000</v>
      </c>
      <c r="K30" s="23">
        <v>89032900</v>
      </c>
      <c r="L30" s="23">
        <v>23109600</v>
      </c>
      <c r="M30" s="23">
        <v>-31976100</v>
      </c>
      <c r="N30" s="23">
        <v>-38632900</v>
      </c>
      <c r="O30" s="23">
        <v>-16908100</v>
      </c>
      <c r="P30" s="23">
        <v>6515730</v>
      </c>
      <c r="Q30" s="23">
        <v>-15221600</v>
      </c>
      <c r="R30" s="23">
        <v>-37147900</v>
      </c>
      <c r="S30" s="23">
        <v>-60920700</v>
      </c>
      <c r="T30" s="23">
        <v>-58493100</v>
      </c>
      <c r="U30" s="23">
        <v>-25955500</v>
      </c>
      <c r="V30" s="23">
        <v>-18559200</v>
      </c>
      <c r="W30" s="23">
        <v>-17611800</v>
      </c>
      <c r="X30" s="23">
        <v>-10749400</v>
      </c>
      <c r="Y30" s="23">
        <v>-5715850</v>
      </c>
      <c r="Z30" s="23">
        <v>-2968710</v>
      </c>
      <c r="AA30" s="23">
        <v>-8880980</v>
      </c>
      <c r="AB30" s="23">
        <v>-15599900</v>
      </c>
      <c r="AC30" s="23">
        <v>-9433530</v>
      </c>
      <c r="AD30" s="23">
        <v>-3778160</v>
      </c>
      <c r="AE30" s="23">
        <v>4755790</v>
      </c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35">
      <c r="A31" t="s">
        <v>82</v>
      </c>
      <c r="B31" t="s">
        <v>66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3">
        <v>-68606.8</v>
      </c>
      <c r="X31" s="23">
        <v>-234242</v>
      </c>
      <c r="Y31" s="23">
        <v>-464561</v>
      </c>
      <c r="Z31" s="23">
        <v>-909483</v>
      </c>
      <c r="AA31" s="23">
        <v>-2010860</v>
      </c>
      <c r="AB31" s="23">
        <v>-3904800</v>
      </c>
      <c r="AC31" s="23">
        <v>-2662960</v>
      </c>
      <c r="AD31" s="23">
        <v>-2074700</v>
      </c>
      <c r="AE31" s="23">
        <v>-4420150</v>
      </c>
    </row>
    <row r="32" spans="1:70" x14ac:dyDescent="0.35">
      <c r="A32" t="s">
        <v>82</v>
      </c>
      <c r="B32" t="s">
        <v>67</v>
      </c>
      <c r="C32">
        <v>0</v>
      </c>
      <c r="D32">
        <v>0</v>
      </c>
      <c r="E32">
        <v>0</v>
      </c>
      <c r="F32">
        <v>0</v>
      </c>
      <c r="G32">
        <v>0</v>
      </c>
      <c r="H32" s="23">
        <v>4942.2299999999996</v>
      </c>
      <c r="I32" s="23">
        <v>7835400</v>
      </c>
      <c r="J32" s="23">
        <v>7836120</v>
      </c>
      <c r="K32" s="23">
        <v>13113500</v>
      </c>
      <c r="L32" s="23">
        <v>-15685700</v>
      </c>
      <c r="M32" s="23">
        <v>-44041100</v>
      </c>
      <c r="N32" s="23">
        <v>-31473400</v>
      </c>
      <c r="O32" s="23">
        <v>-18963700</v>
      </c>
      <c r="P32" s="23">
        <v>-48427000</v>
      </c>
      <c r="Q32" s="23">
        <v>-28539600</v>
      </c>
      <c r="R32" s="23">
        <v>-56707000</v>
      </c>
      <c r="S32" s="23">
        <v>-38344600</v>
      </c>
      <c r="T32" s="23">
        <v>-51657100</v>
      </c>
      <c r="U32" s="23">
        <v>-129661000</v>
      </c>
      <c r="V32" s="23">
        <v>-47925800</v>
      </c>
      <c r="W32" s="23">
        <v>-136726000</v>
      </c>
      <c r="X32" s="23">
        <v>-92521400</v>
      </c>
      <c r="Y32" s="23">
        <v>-90266000</v>
      </c>
      <c r="Z32" s="23">
        <v>-21048500</v>
      </c>
      <c r="AA32" s="23">
        <v>-118946000</v>
      </c>
      <c r="AB32" s="23">
        <v>-33846600</v>
      </c>
      <c r="AC32" s="23">
        <v>-106962000</v>
      </c>
      <c r="AD32" s="23">
        <v>-102454000</v>
      </c>
      <c r="AE32" s="23">
        <v>30846000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</row>
    <row r="33" spans="1:70" x14ac:dyDescent="0.35">
      <c r="A33" t="s">
        <v>82</v>
      </c>
      <c r="B33" t="s">
        <v>49</v>
      </c>
      <c r="C33">
        <v>0</v>
      </c>
      <c r="D33" s="23">
        <v>2966190</v>
      </c>
      <c r="E33" s="23">
        <v>9626140</v>
      </c>
      <c r="F33" s="23">
        <v>16383300</v>
      </c>
      <c r="G33" s="23">
        <v>24202600</v>
      </c>
      <c r="H33" s="23">
        <v>34397100</v>
      </c>
      <c r="I33" s="23">
        <v>47334800</v>
      </c>
      <c r="J33" s="23">
        <v>62037300</v>
      </c>
      <c r="K33" s="23">
        <v>78280400</v>
      </c>
      <c r="L33" s="23">
        <v>98485700</v>
      </c>
      <c r="M33" s="23">
        <v>121430000</v>
      </c>
      <c r="N33" s="23">
        <v>143502000</v>
      </c>
      <c r="O33" s="23">
        <v>167852000</v>
      </c>
      <c r="P33" s="23">
        <v>194214000</v>
      </c>
      <c r="Q33" s="23">
        <v>228811000</v>
      </c>
      <c r="R33" s="23">
        <v>262540000</v>
      </c>
      <c r="S33" s="23">
        <v>293308000</v>
      </c>
      <c r="T33" s="23">
        <v>320567000</v>
      </c>
      <c r="U33" s="23">
        <v>347232000</v>
      </c>
      <c r="V33" s="23">
        <v>393522000</v>
      </c>
      <c r="W33" s="23">
        <v>431791000</v>
      </c>
      <c r="X33" s="23">
        <v>467290000</v>
      </c>
      <c r="Y33" s="23">
        <v>491918000</v>
      </c>
      <c r="Z33" s="23">
        <v>529851000</v>
      </c>
      <c r="AA33" s="23">
        <v>573202000</v>
      </c>
      <c r="AB33" s="23">
        <v>619641000</v>
      </c>
      <c r="AC33" s="23">
        <v>650937000</v>
      </c>
      <c r="AD33" s="23">
        <v>694235000</v>
      </c>
      <c r="AE33" s="23">
        <v>738078000</v>
      </c>
    </row>
    <row r="34" spans="1:70" x14ac:dyDescent="0.35">
      <c r="A34" t="s">
        <v>82</v>
      </c>
      <c r="B34" t="s">
        <v>50</v>
      </c>
      <c r="C34">
        <v>31.174099999999999</v>
      </c>
      <c r="D34">
        <v>634665</v>
      </c>
      <c r="E34" s="23">
        <v>11207500</v>
      </c>
      <c r="F34" s="23">
        <v>22529400</v>
      </c>
      <c r="G34" s="23">
        <v>33135100</v>
      </c>
      <c r="H34" s="23">
        <v>45204300</v>
      </c>
      <c r="I34" s="23">
        <v>58588600</v>
      </c>
      <c r="J34" s="23">
        <v>69335000</v>
      </c>
      <c r="K34" s="23">
        <v>80793600</v>
      </c>
      <c r="L34" s="23">
        <v>87753800</v>
      </c>
      <c r="M34" s="23">
        <v>87301900</v>
      </c>
      <c r="N34" s="23">
        <v>83446400</v>
      </c>
      <c r="O34" s="23">
        <v>83298500</v>
      </c>
      <c r="P34" s="23">
        <v>87011900</v>
      </c>
      <c r="Q34" s="23">
        <v>86974200</v>
      </c>
      <c r="R34" s="23">
        <v>86363100</v>
      </c>
      <c r="S34" s="23">
        <v>86419800</v>
      </c>
      <c r="T34" s="23">
        <v>82083700</v>
      </c>
      <c r="U34" s="23">
        <v>84242100</v>
      </c>
      <c r="V34" s="23">
        <v>88063300</v>
      </c>
      <c r="W34" s="23">
        <v>90187900</v>
      </c>
      <c r="X34" s="23">
        <v>93294400</v>
      </c>
      <c r="Y34" s="23">
        <v>96583700</v>
      </c>
      <c r="Z34" s="23">
        <v>100293000</v>
      </c>
      <c r="AA34" s="23">
        <v>96429900</v>
      </c>
      <c r="AB34" s="23">
        <v>91126500</v>
      </c>
      <c r="AC34" s="23">
        <v>99400400</v>
      </c>
      <c r="AD34" s="23">
        <v>106121000</v>
      </c>
      <c r="AE34" s="23">
        <v>109500000</v>
      </c>
      <c r="AY34" s="23"/>
      <c r="AZ34" s="23"/>
      <c r="BA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35">
      <c r="A35" t="s">
        <v>82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70" x14ac:dyDescent="0.35">
      <c r="A36" t="s">
        <v>82</v>
      </c>
      <c r="B36" t="s">
        <v>68</v>
      </c>
      <c r="C36">
        <v>0</v>
      </c>
      <c r="D36">
        <v>50035.9</v>
      </c>
      <c r="E36">
        <v>139058</v>
      </c>
      <c r="F36">
        <v>278116</v>
      </c>
      <c r="G36">
        <v>486702</v>
      </c>
      <c r="H36">
        <v>695289</v>
      </c>
      <c r="I36" s="23">
        <v>973405</v>
      </c>
      <c r="J36" s="23">
        <v>1251520</v>
      </c>
      <c r="K36" s="23">
        <v>1599160</v>
      </c>
      <c r="L36" s="23">
        <v>1946810</v>
      </c>
      <c r="M36" s="23">
        <v>2224920</v>
      </c>
      <c r="N36" s="23">
        <v>2363980</v>
      </c>
      <c r="O36" s="23">
        <v>2503040</v>
      </c>
      <c r="P36" s="23">
        <v>2711630</v>
      </c>
      <c r="Q36" s="23">
        <v>2920210</v>
      </c>
      <c r="R36" s="23">
        <v>3128800</v>
      </c>
      <c r="S36" s="23">
        <v>2000230</v>
      </c>
      <c r="T36" s="23">
        <v>-3696120</v>
      </c>
      <c r="U36" s="23">
        <v>-5477900</v>
      </c>
      <c r="V36" s="23">
        <v>-8264020</v>
      </c>
      <c r="W36" s="23">
        <v>-13258200</v>
      </c>
      <c r="X36" s="23">
        <v>-12668600</v>
      </c>
      <c r="Y36" s="23">
        <v>-11621800</v>
      </c>
      <c r="Z36" s="23">
        <v>-12193700</v>
      </c>
      <c r="AA36" s="23">
        <v>-18786200</v>
      </c>
      <c r="AB36" s="23">
        <v>-24962000</v>
      </c>
      <c r="AC36" s="23">
        <v>-18805400</v>
      </c>
      <c r="AD36" s="23">
        <v>-15917700</v>
      </c>
      <c r="AE36" s="23">
        <v>-17148000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35">
      <c r="A37" t="s">
        <v>82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-643.70100000000002</v>
      </c>
      <c r="X37">
        <v>-2195.81</v>
      </c>
      <c r="Y37">
        <v>-4351.92</v>
      </c>
      <c r="Z37">
        <v>-8456.76</v>
      </c>
      <c r="AA37">
        <v>-18658.7</v>
      </c>
      <c r="AB37">
        <v>-36091.800000000003</v>
      </c>
      <c r="AC37">
        <v>-24648.1</v>
      </c>
      <c r="AD37">
        <v>-19252.7</v>
      </c>
      <c r="AE37">
        <v>-39650.1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35">
      <c r="A38" t="s">
        <v>82</v>
      </c>
      <c r="B38" t="s">
        <v>69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38535.199999999997</v>
      </c>
      <c r="J38">
        <v>57802.8</v>
      </c>
      <c r="K38">
        <v>520225</v>
      </c>
      <c r="L38" s="23">
        <v>982647</v>
      </c>
      <c r="M38" s="23">
        <v>1329460</v>
      </c>
      <c r="N38" s="23">
        <v>1329460</v>
      </c>
      <c r="O38" s="23">
        <v>1040450</v>
      </c>
      <c r="P38" s="23">
        <v>1040450</v>
      </c>
      <c r="Q38" s="23">
        <v>1040450</v>
      </c>
      <c r="R38" s="23">
        <v>1040450</v>
      </c>
      <c r="S38" s="23">
        <v>1541410</v>
      </c>
      <c r="T38" s="23">
        <v>1541410</v>
      </c>
      <c r="U38" s="23">
        <v>1541410</v>
      </c>
      <c r="V38" s="23">
        <v>1117520</v>
      </c>
      <c r="W38" s="23">
        <v>1117280</v>
      </c>
      <c r="X38" s="23">
        <v>1116700</v>
      </c>
      <c r="Y38" s="23">
        <v>1115880</v>
      </c>
      <c r="Z38" s="23">
        <v>1191460</v>
      </c>
      <c r="AA38" s="23">
        <v>1438220</v>
      </c>
      <c r="AB38" s="23">
        <v>1586560</v>
      </c>
      <c r="AC38" s="23">
        <v>1456560</v>
      </c>
      <c r="AD38" s="23">
        <v>1169850</v>
      </c>
      <c r="AE38" s="23">
        <v>971304</v>
      </c>
      <c r="AV38" s="23"/>
      <c r="AW38" s="23"/>
      <c r="BG38" s="23"/>
    </row>
    <row r="39" spans="1:70" x14ac:dyDescent="0.35">
      <c r="A39" t="s">
        <v>82</v>
      </c>
      <c r="B39" t="s">
        <v>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70" x14ac:dyDescent="0.35">
      <c r="A40" t="s">
        <v>82</v>
      </c>
      <c r="B40" t="s">
        <v>71</v>
      </c>
      <c r="C40">
        <v>-1082.82</v>
      </c>
      <c r="D40">
        <v>-1848.87</v>
      </c>
      <c r="E40">
        <v>-12009.3</v>
      </c>
      <c r="F40" s="23">
        <v>-6506.67</v>
      </c>
      <c r="G40" s="23">
        <v>-1809260</v>
      </c>
      <c r="H40" s="23">
        <v>-5275470</v>
      </c>
      <c r="I40" s="23">
        <v>-14582700</v>
      </c>
      <c r="J40" s="23">
        <v>-21532100</v>
      </c>
      <c r="K40" s="23">
        <v>-47194400</v>
      </c>
      <c r="L40" s="23">
        <v>-108393000</v>
      </c>
      <c r="M40" s="23">
        <v>-128405000</v>
      </c>
      <c r="N40" s="23">
        <v>-136649000</v>
      </c>
      <c r="O40" s="23">
        <v>-110266000</v>
      </c>
      <c r="P40" s="23">
        <v>-103381000</v>
      </c>
      <c r="Q40" s="23">
        <v>-89637400</v>
      </c>
      <c r="R40" s="23">
        <v>-78830500</v>
      </c>
      <c r="S40" s="23">
        <v>-68237100</v>
      </c>
      <c r="T40" s="23">
        <v>-52374600</v>
      </c>
      <c r="U40" s="23">
        <v>-29786100</v>
      </c>
      <c r="V40" s="23">
        <v>-21840600</v>
      </c>
      <c r="W40" s="23">
        <v>-18347300</v>
      </c>
      <c r="X40" s="23">
        <v>-15386300</v>
      </c>
      <c r="Y40" s="23">
        <v>-12167200</v>
      </c>
      <c r="Z40" s="23">
        <v>-9859140</v>
      </c>
      <c r="AA40" s="23">
        <v>-8444770</v>
      </c>
      <c r="AB40" s="23">
        <v>-7237620</v>
      </c>
      <c r="AC40" s="23">
        <v>-5929950</v>
      </c>
      <c r="AD40" s="23">
        <v>-4695600</v>
      </c>
      <c r="AE40" s="23">
        <v>-4550480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35">
      <c r="A41" t="s">
        <v>82</v>
      </c>
      <c r="B41" t="s">
        <v>53</v>
      </c>
      <c r="C41">
        <v>0</v>
      </c>
      <c r="D41">
        <v>489210</v>
      </c>
      <c r="E41" s="23">
        <v>7077170</v>
      </c>
      <c r="F41" s="23">
        <v>14378000</v>
      </c>
      <c r="G41" s="23">
        <v>24136800</v>
      </c>
      <c r="H41" s="23">
        <v>35680100</v>
      </c>
      <c r="I41" s="23">
        <v>49223300</v>
      </c>
      <c r="J41" s="23">
        <v>61569100</v>
      </c>
      <c r="K41" s="23">
        <v>75758400</v>
      </c>
      <c r="L41" s="23">
        <v>91724800</v>
      </c>
      <c r="M41" s="23">
        <v>112665000</v>
      </c>
      <c r="N41" s="23">
        <v>133171000</v>
      </c>
      <c r="O41" s="23">
        <v>154538000</v>
      </c>
      <c r="P41" s="23">
        <v>176125000</v>
      </c>
      <c r="Q41" s="23">
        <v>206184000</v>
      </c>
      <c r="R41" s="23">
        <v>238731000</v>
      </c>
      <c r="S41" s="23">
        <v>273647000</v>
      </c>
      <c r="T41" s="23">
        <v>305282000</v>
      </c>
      <c r="U41" s="23">
        <v>324678000</v>
      </c>
      <c r="V41" s="23">
        <v>347278000</v>
      </c>
      <c r="W41" s="23">
        <v>359967000</v>
      </c>
      <c r="X41" s="23">
        <v>370228000</v>
      </c>
      <c r="Y41" s="23">
        <v>375541000</v>
      </c>
      <c r="Z41" s="23">
        <v>376301000</v>
      </c>
      <c r="AA41" s="23">
        <v>387394000</v>
      </c>
      <c r="AB41" s="23">
        <v>392768000</v>
      </c>
      <c r="AC41" s="23">
        <v>393305000</v>
      </c>
      <c r="AD41" s="23">
        <v>392229000</v>
      </c>
      <c r="AE41" s="23">
        <v>387813000</v>
      </c>
    </row>
    <row r="42" spans="1:70" x14ac:dyDescent="0.35">
      <c r="A42" t="s">
        <v>82</v>
      </c>
      <c r="B42" t="s">
        <v>72</v>
      </c>
      <c r="C42">
        <v>0</v>
      </c>
      <c r="D42">
        <v>173043</v>
      </c>
      <c r="E42">
        <v>346080</v>
      </c>
      <c r="F42">
        <v>432720</v>
      </c>
      <c r="G42">
        <v>519149</v>
      </c>
      <c r="H42">
        <v>691618</v>
      </c>
      <c r="I42" s="23">
        <v>863448</v>
      </c>
      <c r="J42" s="23">
        <v>842116</v>
      </c>
      <c r="K42">
        <v>766941</v>
      </c>
      <c r="L42">
        <v>593029</v>
      </c>
      <c r="M42">
        <v>381854</v>
      </c>
      <c r="N42">
        <v>269743</v>
      </c>
      <c r="O42">
        <v>300839</v>
      </c>
      <c r="P42">
        <v>142873</v>
      </c>
      <c r="Q42">
        <v>-20120.900000000001</v>
      </c>
      <c r="R42">
        <v>-205743</v>
      </c>
      <c r="S42" s="23">
        <v>-493578</v>
      </c>
      <c r="T42" s="23">
        <v>-1304820</v>
      </c>
      <c r="U42" s="23">
        <v>-1083530</v>
      </c>
      <c r="V42" s="23">
        <v>-1096590</v>
      </c>
      <c r="W42" s="23">
        <v>-1085380</v>
      </c>
      <c r="X42" s="23">
        <v>-1082820</v>
      </c>
      <c r="Y42" s="23">
        <v>-1016370</v>
      </c>
      <c r="Z42">
        <v>-795104</v>
      </c>
      <c r="AA42">
        <v>-799670</v>
      </c>
      <c r="AB42">
        <v>-786707</v>
      </c>
      <c r="AC42">
        <v>-732202</v>
      </c>
      <c r="AD42">
        <v>-654991</v>
      </c>
      <c r="AE42">
        <v>-832635</v>
      </c>
    </row>
    <row r="43" spans="1:70" x14ac:dyDescent="0.35">
      <c r="A43" t="s">
        <v>82</v>
      </c>
      <c r="B43" t="s">
        <v>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70" x14ac:dyDescent="0.35">
      <c r="A44" t="s">
        <v>82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">
        <v>150154</v>
      </c>
      <c r="N44" s="23">
        <v>-500513</v>
      </c>
      <c r="O44" s="23">
        <v>-1451490</v>
      </c>
      <c r="P44" s="23">
        <v>-2102150</v>
      </c>
      <c r="Q44" s="23">
        <v>-2702770</v>
      </c>
      <c r="R44" s="23">
        <v>-3253330</v>
      </c>
      <c r="S44" s="23">
        <v>-3717560</v>
      </c>
      <c r="T44" s="23">
        <v>-4804280</v>
      </c>
      <c r="U44" s="23">
        <v>-5851120</v>
      </c>
      <c r="V44" s="23">
        <v>-6948320</v>
      </c>
      <c r="W44" s="23">
        <v>-7912190</v>
      </c>
      <c r="X44" s="23">
        <v>-8590880</v>
      </c>
      <c r="Y44" s="23">
        <v>-8725910</v>
      </c>
      <c r="Z44" s="23">
        <v>-7853370</v>
      </c>
      <c r="AA44" s="23">
        <v>-6915080</v>
      </c>
      <c r="AB44" s="23">
        <v>-5936060</v>
      </c>
      <c r="AC44" s="23">
        <v>-5012070</v>
      </c>
      <c r="AD44" s="23">
        <v>-4098320</v>
      </c>
      <c r="AE44" s="23">
        <v>-2976700</v>
      </c>
    </row>
    <row r="45" spans="1:70" x14ac:dyDescent="0.35">
      <c r="A45" t="s">
        <v>82</v>
      </c>
      <c r="B45" t="s">
        <v>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70" x14ac:dyDescent="0.35">
      <c r="A46" t="s">
        <v>82</v>
      </c>
      <c r="B46" t="s">
        <v>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70" x14ac:dyDescent="0.35">
      <c r="A47" t="s">
        <v>82</v>
      </c>
      <c r="B47" t="s">
        <v>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70" x14ac:dyDescent="0.35">
      <c r="A48" t="s">
        <v>82</v>
      </c>
      <c r="B48" t="s">
        <v>78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82</v>
      </c>
      <c r="B49" t="s">
        <v>79</v>
      </c>
      <c r="C49">
        <v>0</v>
      </c>
      <c r="D49">
        <v>0</v>
      </c>
      <c r="E49">
        <v>0</v>
      </c>
      <c r="F49">
        <v>0</v>
      </c>
      <c r="G49">
        <v>0</v>
      </c>
      <c r="H49">
        <v>119601</v>
      </c>
      <c r="I49">
        <v>119601</v>
      </c>
      <c r="J49">
        <v>119601</v>
      </c>
      <c r="K49">
        <v>119601</v>
      </c>
      <c r="L49">
        <v>114569</v>
      </c>
      <c r="M49">
        <v>-130563</v>
      </c>
      <c r="N49">
        <v>-134252</v>
      </c>
      <c r="O49">
        <v>-125532</v>
      </c>
      <c r="P49">
        <v>-120490</v>
      </c>
      <c r="Q49">
        <v>-120384</v>
      </c>
      <c r="R49">
        <v>-120951</v>
      </c>
      <c r="S49">
        <v>-124943</v>
      </c>
      <c r="T49">
        <v>-131653</v>
      </c>
      <c r="U49">
        <v>-109980</v>
      </c>
      <c r="V49">
        <v>-114074</v>
      </c>
      <c r="W49">
        <v>-125507</v>
      </c>
      <c r="X49">
        <v>-130058</v>
      </c>
      <c r="Y49">
        <v>-124619</v>
      </c>
      <c r="Z49">
        <v>-105652</v>
      </c>
      <c r="AA49">
        <v>-102764</v>
      </c>
      <c r="AB49">
        <v>-102212</v>
      </c>
      <c r="AC49">
        <v>-97864</v>
      </c>
      <c r="AD49">
        <v>-90017.2</v>
      </c>
      <c r="AE49">
        <v>-111134</v>
      </c>
    </row>
    <row r="50" spans="1:31" x14ac:dyDescent="0.35">
      <c r="A50" t="s">
        <v>82</v>
      </c>
      <c r="B50" t="s">
        <v>80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82</v>
      </c>
      <c r="B51" t="s">
        <v>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3" spans="1:31" x14ac:dyDescent="0.35">
      <c r="A53" t="s">
        <v>83</v>
      </c>
      <c r="B53" t="s">
        <v>63</v>
      </c>
      <c r="C53" s="23">
        <f>C28-C3</f>
        <v>-100</v>
      </c>
      <c r="D53" s="23">
        <f t="shared" ref="D53:AE53" si="0">D28-D3</f>
        <v>0</v>
      </c>
      <c r="E53" s="23">
        <f t="shared" si="0"/>
        <v>-4818400</v>
      </c>
      <c r="F53" s="23">
        <f t="shared" si="0"/>
        <v>-7707000</v>
      </c>
      <c r="G53" s="23">
        <f t="shared" si="0"/>
        <v>-12671500</v>
      </c>
      <c r="H53" s="23">
        <f t="shared" si="0"/>
        <v>-15915500</v>
      </c>
      <c r="I53" s="23">
        <f t="shared" si="0"/>
        <v>-18127400</v>
      </c>
      <c r="J53" s="23">
        <f t="shared" si="0"/>
        <v>-14623000</v>
      </c>
      <c r="K53" s="23">
        <f t="shared" si="0"/>
        <v>-1118000</v>
      </c>
      <c r="L53" s="23">
        <f t="shared" si="0"/>
        <v>0</v>
      </c>
      <c r="M53" s="23">
        <f t="shared" si="0"/>
        <v>0</v>
      </c>
      <c r="N53" s="23">
        <f t="shared" si="0"/>
        <v>0</v>
      </c>
      <c r="O53" s="23">
        <f t="shared" si="0"/>
        <v>0</v>
      </c>
      <c r="P53" s="23">
        <f t="shared" si="0"/>
        <v>0</v>
      </c>
      <c r="Q53" s="23">
        <f t="shared" si="0"/>
        <v>0</v>
      </c>
      <c r="R53" s="23">
        <f t="shared" si="0"/>
        <v>0</v>
      </c>
      <c r="S53" s="23">
        <f t="shared" si="0"/>
        <v>0</v>
      </c>
      <c r="T53" s="23">
        <f t="shared" si="0"/>
        <v>0</v>
      </c>
      <c r="U53" s="23">
        <f t="shared" si="0"/>
        <v>0</v>
      </c>
      <c r="V53" s="23">
        <f t="shared" si="0"/>
        <v>0</v>
      </c>
      <c r="W53" s="23">
        <f t="shared" si="0"/>
        <v>0</v>
      </c>
      <c r="X53" s="23">
        <f t="shared" si="0"/>
        <v>0</v>
      </c>
      <c r="Y53" s="23">
        <f t="shared" si="0"/>
        <v>0</v>
      </c>
      <c r="Z53" s="23">
        <f t="shared" si="0"/>
        <v>0</v>
      </c>
      <c r="AA53" s="23">
        <f t="shared" si="0"/>
        <v>0</v>
      </c>
      <c r="AB53" s="23">
        <f t="shared" si="0"/>
        <v>0</v>
      </c>
      <c r="AC53" s="23">
        <f t="shared" si="0"/>
        <v>0</v>
      </c>
      <c r="AD53" s="23">
        <f t="shared" si="0"/>
        <v>0</v>
      </c>
      <c r="AE53" s="23">
        <f t="shared" si="0"/>
        <v>0</v>
      </c>
    </row>
    <row r="54" spans="1:31" x14ac:dyDescent="0.35">
      <c r="A54" t="s">
        <v>83</v>
      </c>
      <c r="B54" t="s">
        <v>64</v>
      </c>
      <c r="C54" s="23">
        <f t="shared" ref="C54:AE62" si="1">C29-C4</f>
        <v>-10</v>
      </c>
      <c r="D54" s="23">
        <f t="shared" si="1"/>
        <v>0</v>
      </c>
      <c r="E54" s="23">
        <f t="shared" si="1"/>
        <v>-232160</v>
      </c>
      <c r="F54" s="23">
        <f t="shared" si="1"/>
        <v>-1413490</v>
      </c>
      <c r="G54" s="23">
        <f t="shared" si="1"/>
        <v>-1456330</v>
      </c>
      <c r="H54" s="23">
        <f t="shared" si="1"/>
        <v>-1773940</v>
      </c>
      <c r="I54" s="23">
        <f t="shared" si="1"/>
        <v>-2161730</v>
      </c>
      <c r="J54" s="23">
        <f t="shared" si="1"/>
        <v>-2124160</v>
      </c>
      <c r="K54" s="23">
        <f t="shared" si="1"/>
        <v>-2745150</v>
      </c>
      <c r="L54" s="23">
        <f t="shared" si="1"/>
        <v>-2408070</v>
      </c>
      <c r="M54" s="23">
        <f t="shared" si="1"/>
        <v>-2338676</v>
      </c>
      <c r="N54" s="23">
        <f t="shared" si="1"/>
        <v>-2469961</v>
      </c>
      <c r="O54" s="23">
        <f t="shared" si="1"/>
        <v>-2332110</v>
      </c>
      <c r="P54" s="23">
        <f t="shared" si="1"/>
        <v>-3623680</v>
      </c>
      <c r="Q54" s="23">
        <f t="shared" si="1"/>
        <v>-2383176</v>
      </c>
      <c r="R54" s="23">
        <f t="shared" si="1"/>
        <v>-3272280</v>
      </c>
      <c r="S54" s="23">
        <f t="shared" si="1"/>
        <v>-4534360</v>
      </c>
      <c r="T54" s="23">
        <f t="shared" si="1"/>
        <v>-9077438</v>
      </c>
      <c r="U54" s="23">
        <f t="shared" si="1"/>
        <v>-7897510</v>
      </c>
      <c r="V54" s="23">
        <f t="shared" si="1"/>
        <v>-7545770</v>
      </c>
      <c r="W54" s="23">
        <f t="shared" si="1"/>
        <v>-8827190</v>
      </c>
      <c r="X54" s="23">
        <f t="shared" si="1"/>
        <v>-9346530</v>
      </c>
      <c r="Y54" s="23">
        <f t="shared" si="1"/>
        <v>-9833500</v>
      </c>
      <c r="Z54" s="23">
        <f t="shared" si="1"/>
        <v>-11053440</v>
      </c>
      <c r="AA54" s="23">
        <f t="shared" si="1"/>
        <v>-14144200</v>
      </c>
      <c r="AB54" s="23">
        <f t="shared" si="1"/>
        <v>-16203180</v>
      </c>
      <c r="AC54" s="23">
        <f t="shared" si="1"/>
        <v>-15414490</v>
      </c>
      <c r="AD54" s="23">
        <f t="shared" si="1"/>
        <v>-15136550</v>
      </c>
      <c r="AE54" s="23">
        <f t="shared" si="1"/>
        <v>-14242400</v>
      </c>
    </row>
    <row r="55" spans="1:31" x14ac:dyDescent="0.35">
      <c r="A55" t="s">
        <v>83</v>
      </c>
      <c r="B55" t="s">
        <v>65</v>
      </c>
      <c r="C55" s="23">
        <f t="shared" si="1"/>
        <v>-100</v>
      </c>
      <c r="D55" s="23">
        <f t="shared" si="1"/>
        <v>-100</v>
      </c>
      <c r="E55" s="23">
        <f t="shared" si="1"/>
        <v>-12560900</v>
      </c>
      <c r="F55" s="23">
        <f t="shared" si="1"/>
        <v>-27266900</v>
      </c>
      <c r="G55" s="23">
        <f t="shared" si="1"/>
        <v>-39703400</v>
      </c>
      <c r="H55" s="23">
        <f t="shared" si="1"/>
        <v>-50405900</v>
      </c>
      <c r="I55" s="23">
        <f t="shared" si="1"/>
        <v>-62385500</v>
      </c>
      <c r="J55" s="23">
        <f t="shared" si="1"/>
        <v>-63720000</v>
      </c>
      <c r="K55" s="23">
        <f t="shared" si="1"/>
        <v>-76192100</v>
      </c>
      <c r="L55" s="23">
        <f t="shared" si="1"/>
        <v>-80202400</v>
      </c>
      <c r="M55" s="23">
        <f t="shared" si="1"/>
        <v>-84758700</v>
      </c>
      <c r="N55" s="23">
        <f t="shared" si="1"/>
        <v>-91761900</v>
      </c>
      <c r="O55" s="23">
        <f t="shared" si="1"/>
        <v>-102025900</v>
      </c>
      <c r="P55" s="23">
        <f t="shared" si="1"/>
        <v>-103528270</v>
      </c>
      <c r="Q55" s="23">
        <f t="shared" si="1"/>
        <v>-86720900</v>
      </c>
      <c r="R55" s="23">
        <f t="shared" si="1"/>
        <v>-88680300</v>
      </c>
      <c r="S55" s="23">
        <f t="shared" si="1"/>
        <v>-98287200</v>
      </c>
      <c r="T55" s="23">
        <f t="shared" si="1"/>
        <v>-59792220</v>
      </c>
      <c r="U55" s="23">
        <f t="shared" si="1"/>
        <v>-29148910</v>
      </c>
      <c r="V55" s="23">
        <f t="shared" si="1"/>
        <v>-23297180</v>
      </c>
      <c r="W55" s="23">
        <f t="shared" si="1"/>
        <v>-21886620</v>
      </c>
      <c r="X55" s="23">
        <f t="shared" si="1"/>
        <v>-21844300</v>
      </c>
      <c r="Y55" s="23">
        <f t="shared" si="1"/>
        <v>-20744750</v>
      </c>
      <c r="Z55" s="23">
        <f t="shared" si="1"/>
        <v>-19948310</v>
      </c>
      <c r="AA55" s="23">
        <f t="shared" si="1"/>
        <v>-19205180</v>
      </c>
      <c r="AB55" s="23">
        <f t="shared" si="1"/>
        <v>-19133170</v>
      </c>
      <c r="AC55" s="23">
        <f t="shared" si="1"/>
        <v>-16905410</v>
      </c>
      <c r="AD55" s="23">
        <f t="shared" si="1"/>
        <v>-12549370</v>
      </c>
      <c r="AE55" s="23">
        <f t="shared" si="1"/>
        <v>-10267110</v>
      </c>
    </row>
    <row r="56" spans="1:31" x14ac:dyDescent="0.35">
      <c r="A56" t="s">
        <v>83</v>
      </c>
      <c r="B56" t="s">
        <v>66</v>
      </c>
      <c r="C56" s="23">
        <f t="shared" si="1"/>
        <v>0</v>
      </c>
      <c r="D56" s="23">
        <f t="shared" si="1"/>
        <v>0</v>
      </c>
      <c r="E56" s="23">
        <f t="shared" si="1"/>
        <v>0</v>
      </c>
      <c r="F56" s="23">
        <f t="shared" si="1"/>
        <v>0</v>
      </c>
      <c r="G56" s="23">
        <f t="shared" si="1"/>
        <v>0</v>
      </c>
      <c r="H56" s="23">
        <f t="shared" si="1"/>
        <v>0</v>
      </c>
      <c r="I56" s="23">
        <f t="shared" si="1"/>
        <v>0</v>
      </c>
      <c r="J56" s="23">
        <f t="shared" si="1"/>
        <v>0</v>
      </c>
      <c r="K56" s="23">
        <f t="shared" si="1"/>
        <v>0</v>
      </c>
      <c r="L56" s="23">
        <f t="shared" si="1"/>
        <v>0</v>
      </c>
      <c r="M56" s="23">
        <f t="shared" si="1"/>
        <v>0</v>
      </c>
      <c r="N56" s="23">
        <f t="shared" si="1"/>
        <v>0</v>
      </c>
      <c r="O56" s="23">
        <f t="shared" si="1"/>
        <v>0</v>
      </c>
      <c r="P56" s="23">
        <f t="shared" si="1"/>
        <v>0</v>
      </c>
      <c r="Q56" s="23">
        <f t="shared" si="1"/>
        <v>0</v>
      </c>
      <c r="R56" s="23">
        <f t="shared" si="1"/>
        <v>0</v>
      </c>
      <c r="S56" s="23">
        <f t="shared" si="1"/>
        <v>0</v>
      </c>
      <c r="T56" s="23">
        <f t="shared" si="1"/>
        <v>0</v>
      </c>
      <c r="U56" s="23">
        <f t="shared" si="1"/>
        <v>0</v>
      </c>
      <c r="V56" s="23">
        <f t="shared" si="1"/>
        <v>0</v>
      </c>
      <c r="W56" s="23">
        <f t="shared" si="1"/>
        <v>-68606.8</v>
      </c>
      <c r="X56" s="23">
        <f t="shared" si="1"/>
        <v>-234242</v>
      </c>
      <c r="Y56" s="23">
        <f t="shared" si="1"/>
        <v>-464561</v>
      </c>
      <c r="Z56" s="23">
        <f t="shared" si="1"/>
        <v>-909482.99999988079</v>
      </c>
      <c r="AA56" s="23">
        <f t="shared" si="1"/>
        <v>-2010859.9999998808</v>
      </c>
      <c r="AB56" s="23">
        <f t="shared" si="1"/>
        <v>-3904800</v>
      </c>
      <c r="AC56" s="23">
        <f t="shared" si="1"/>
        <v>-2662959.9999998808</v>
      </c>
      <c r="AD56" s="23">
        <f t="shared" si="1"/>
        <v>-2068736.13</v>
      </c>
      <c r="AE56" s="23">
        <f t="shared" si="1"/>
        <v>-3830611</v>
      </c>
    </row>
    <row r="57" spans="1:31" x14ac:dyDescent="0.35">
      <c r="A57" t="s">
        <v>83</v>
      </c>
      <c r="B57" t="s">
        <v>67</v>
      </c>
      <c r="C57" s="23">
        <f t="shared" si="1"/>
        <v>0</v>
      </c>
      <c r="D57" s="23">
        <f t="shared" si="1"/>
        <v>0</v>
      </c>
      <c r="E57" s="23">
        <f t="shared" si="1"/>
        <v>0</v>
      </c>
      <c r="F57" s="23">
        <f t="shared" si="1"/>
        <v>0</v>
      </c>
      <c r="G57" s="23">
        <f t="shared" si="1"/>
        <v>0</v>
      </c>
      <c r="H57" s="23">
        <f t="shared" si="1"/>
        <v>0</v>
      </c>
      <c r="I57" s="23">
        <f t="shared" si="1"/>
        <v>0</v>
      </c>
      <c r="J57" s="23">
        <f t="shared" si="1"/>
        <v>0</v>
      </c>
      <c r="K57" s="23">
        <f t="shared" si="1"/>
        <v>-48000</v>
      </c>
      <c r="L57" s="23">
        <f t="shared" si="1"/>
        <v>-23990520</v>
      </c>
      <c r="M57" s="23">
        <f t="shared" si="1"/>
        <v>-27010900</v>
      </c>
      <c r="N57" s="23">
        <f t="shared" si="1"/>
        <v>0</v>
      </c>
      <c r="O57" s="23">
        <f t="shared" si="1"/>
        <v>-16421220</v>
      </c>
      <c r="P57" s="23">
        <f t="shared" si="1"/>
        <v>-40604120</v>
      </c>
      <c r="Q57" s="23">
        <f t="shared" si="1"/>
        <v>-58616600</v>
      </c>
      <c r="R57" s="23">
        <f t="shared" si="1"/>
        <v>-24807400</v>
      </c>
      <c r="S57" s="23">
        <f t="shared" si="1"/>
        <v>3251300</v>
      </c>
      <c r="T57" s="23">
        <f t="shared" si="1"/>
        <v>11636100</v>
      </c>
      <c r="U57" s="23">
        <f t="shared" si="1"/>
        <v>-131759420</v>
      </c>
      <c r="V57" s="23">
        <f t="shared" si="1"/>
        <v>-38124460</v>
      </c>
      <c r="W57" s="23">
        <f t="shared" si="1"/>
        <v>-31544000</v>
      </c>
      <c r="X57" s="23">
        <f t="shared" si="1"/>
        <v>-81163300</v>
      </c>
      <c r="Y57" s="23">
        <f t="shared" si="1"/>
        <v>1159900</v>
      </c>
      <c r="Z57" s="23">
        <f t="shared" si="1"/>
        <v>-37430500</v>
      </c>
      <c r="AA57" s="23">
        <f t="shared" si="1"/>
        <v>-43681000</v>
      </c>
      <c r="AB57" s="23">
        <f t="shared" si="1"/>
        <v>-44919000</v>
      </c>
      <c r="AC57" s="23">
        <f t="shared" si="1"/>
        <v>-112754820</v>
      </c>
      <c r="AD57" s="23">
        <f t="shared" si="1"/>
        <v>-110386950</v>
      </c>
      <c r="AE57" s="23">
        <f t="shared" si="1"/>
        <v>23450760</v>
      </c>
    </row>
    <row r="58" spans="1:31" x14ac:dyDescent="0.35">
      <c r="A58" t="s">
        <v>83</v>
      </c>
      <c r="B58" t="s">
        <v>49</v>
      </c>
      <c r="C58" s="23">
        <f t="shared" si="1"/>
        <v>0</v>
      </c>
      <c r="D58" s="23">
        <f t="shared" si="1"/>
        <v>0</v>
      </c>
      <c r="E58" s="23">
        <f t="shared" si="1"/>
        <v>2581830</v>
      </c>
      <c r="F58" s="23">
        <f t="shared" si="1"/>
        <v>5173000</v>
      </c>
      <c r="G58" s="23">
        <f t="shared" si="1"/>
        <v>6836500</v>
      </c>
      <c r="H58" s="23">
        <f t="shared" si="1"/>
        <v>8450700</v>
      </c>
      <c r="I58" s="23">
        <f t="shared" si="1"/>
        <v>10060800</v>
      </c>
      <c r="J58" s="23">
        <f t="shared" si="1"/>
        <v>10772200</v>
      </c>
      <c r="K58" s="23">
        <f t="shared" si="1"/>
        <v>10772200</v>
      </c>
      <c r="L58" s="23">
        <f t="shared" si="1"/>
        <v>13382300</v>
      </c>
      <c r="M58" s="23">
        <f t="shared" si="1"/>
        <v>17054000</v>
      </c>
      <c r="N58" s="23">
        <f t="shared" si="1"/>
        <v>17618000</v>
      </c>
      <c r="O58" s="23">
        <f t="shared" si="1"/>
        <v>18379000</v>
      </c>
      <c r="P58" s="23">
        <f t="shared" si="1"/>
        <v>15163000</v>
      </c>
      <c r="Q58" s="23">
        <f t="shared" si="1"/>
        <v>14448000</v>
      </c>
      <c r="R58" s="23">
        <f t="shared" si="1"/>
        <v>11572000</v>
      </c>
      <c r="S58" s="23">
        <f t="shared" si="1"/>
        <v>2737000</v>
      </c>
      <c r="T58" s="23">
        <f t="shared" si="1"/>
        <v>3233000</v>
      </c>
      <c r="U58" s="23">
        <f t="shared" si="1"/>
        <v>2865000</v>
      </c>
      <c r="V58" s="23">
        <f t="shared" si="1"/>
        <v>6745000</v>
      </c>
      <c r="W58" s="23">
        <f t="shared" si="1"/>
        <v>20275000</v>
      </c>
      <c r="X58" s="23">
        <f t="shared" si="1"/>
        <v>32210000</v>
      </c>
      <c r="Y58" s="23">
        <f t="shared" si="1"/>
        <v>37798000</v>
      </c>
      <c r="Z58" s="23">
        <f t="shared" si="1"/>
        <v>50487000</v>
      </c>
      <c r="AA58" s="23">
        <f t="shared" si="1"/>
        <v>65565000</v>
      </c>
      <c r="AB58" s="23">
        <f t="shared" si="1"/>
        <v>87845000</v>
      </c>
      <c r="AC58" s="23">
        <f t="shared" si="1"/>
        <v>102955000</v>
      </c>
      <c r="AD58" s="23">
        <f t="shared" si="1"/>
        <v>126725000</v>
      </c>
      <c r="AE58" s="23">
        <f t="shared" si="1"/>
        <v>152596000</v>
      </c>
    </row>
    <row r="59" spans="1:31" x14ac:dyDescent="0.35">
      <c r="A59" t="s">
        <v>83</v>
      </c>
      <c r="B59" t="s">
        <v>50</v>
      </c>
      <c r="C59" s="23">
        <f t="shared" si="1"/>
        <v>31.174099999999999</v>
      </c>
      <c r="D59" s="23">
        <f t="shared" si="1"/>
        <v>55</v>
      </c>
      <c r="E59" s="23">
        <f t="shared" si="1"/>
        <v>9492550</v>
      </c>
      <c r="F59" s="23">
        <f t="shared" si="1"/>
        <v>19664350</v>
      </c>
      <c r="G59" s="23">
        <f t="shared" si="1"/>
        <v>28534640</v>
      </c>
      <c r="H59" s="23">
        <f t="shared" si="1"/>
        <v>38226630</v>
      </c>
      <c r="I59" s="23">
        <f t="shared" si="1"/>
        <v>48609000</v>
      </c>
      <c r="J59" s="23">
        <f t="shared" si="1"/>
        <v>55863400</v>
      </c>
      <c r="K59" s="23">
        <f t="shared" si="1"/>
        <v>63271400</v>
      </c>
      <c r="L59" s="23">
        <f t="shared" si="1"/>
        <v>65558700</v>
      </c>
      <c r="M59" s="23">
        <f t="shared" si="1"/>
        <v>60266400</v>
      </c>
      <c r="N59" s="23">
        <f t="shared" si="1"/>
        <v>52155400</v>
      </c>
      <c r="O59" s="23">
        <f t="shared" si="1"/>
        <v>48388400</v>
      </c>
      <c r="P59" s="23">
        <f t="shared" si="1"/>
        <v>44390400</v>
      </c>
      <c r="Q59" s="23">
        <f t="shared" si="1"/>
        <v>35750100</v>
      </c>
      <c r="R59" s="23">
        <f t="shared" si="1"/>
        <v>26145000</v>
      </c>
      <c r="S59" s="23">
        <f t="shared" si="1"/>
        <v>15732700</v>
      </c>
      <c r="T59" s="23">
        <f t="shared" si="1"/>
        <v>7961100</v>
      </c>
      <c r="U59" s="23">
        <f t="shared" si="1"/>
        <v>4377400</v>
      </c>
      <c r="V59" s="23">
        <f t="shared" si="1"/>
        <v>-3018200</v>
      </c>
      <c r="W59" s="23">
        <f t="shared" si="1"/>
        <v>-9000600</v>
      </c>
      <c r="X59" s="23">
        <f t="shared" si="1"/>
        <v>-13488600</v>
      </c>
      <c r="Y59" s="23">
        <f t="shared" si="1"/>
        <v>-16698300</v>
      </c>
      <c r="Z59" s="23">
        <f t="shared" si="1"/>
        <v>-19663000</v>
      </c>
      <c r="AA59" s="23">
        <f t="shared" si="1"/>
        <v>-26886100</v>
      </c>
      <c r="AB59" s="23">
        <f t="shared" si="1"/>
        <v>-33787500</v>
      </c>
      <c r="AC59" s="23">
        <f t="shared" si="1"/>
        <v>-30435600</v>
      </c>
      <c r="AD59" s="23">
        <f t="shared" si="1"/>
        <v>-28664000</v>
      </c>
      <c r="AE59" s="23">
        <f t="shared" si="1"/>
        <v>-29983000</v>
      </c>
    </row>
    <row r="60" spans="1:31" x14ac:dyDescent="0.35">
      <c r="A60" t="s">
        <v>83</v>
      </c>
      <c r="B60" t="s">
        <v>51</v>
      </c>
      <c r="C60" s="23">
        <f t="shared" si="1"/>
        <v>0</v>
      </c>
      <c r="D60" s="23">
        <f t="shared" si="1"/>
        <v>0</v>
      </c>
      <c r="E60" s="23">
        <f t="shared" si="1"/>
        <v>0</v>
      </c>
      <c r="F60" s="23">
        <f t="shared" si="1"/>
        <v>0</v>
      </c>
      <c r="G60" s="23">
        <f t="shared" si="1"/>
        <v>0</v>
      </c>
      <c r="H60" s="23">
        <f t="shared" si="1"/>
        <v>0</v>
      </c>
      <c r="I60" s="23">
        <f t="shared" si="1"/>
        <v>0</v>
      </c>
      <c r="J60" s="23">
        <f t="shared" si="1"/>
        <v>0</v>
      </c>
      <c r="K60" s="23">
        <f t="shared" si="1"/>
        <v>0</v>
      </c>
      <c r="L60" s="23">
        <f t="shared" si="1"/>
        <v>0</v>
      </c>
      <c r="M60" s="23">
        <f t="shared" si="1"/>
        <v>0</v>
      </c>
      <c r="N60" s="23">
        <f t="shared" si="1"/>
        <v>0</v>
      </c>
      <c r="O60" s="23">
        <f t="shared" si="1"/>
        <v>0</v>
      </c>
      <c r="P60" s="23">
        <f t="shared" si="1"/>
        <v>0</v>
      </c>
      <c r="Q60" s="23">
        <f t="shared" si="1"/>
        <v>0</v>
      </c>
      <c r="R60" s="23">
        <f t="shared" si="1"/>
        <v>0</v>
      </c>
      <c r="S60" s="23">
        <f t="shared" si="1"/>
        <v>0</v>
      </c>
      <c r="T60" s="23">
        <f t="shared" si="1"/>
        <v>0</v>
      </c>
      <c r="U60" s="23">
        <f t="shared" si="1"/>
        <v>0</v>
      </c>
      <c r="V60" s="23">
        <f t="shared" si="1"/>
        <v>0</v>
      </c>
      <c r="W60" s="23">
        <f t="shared" si="1"/>
        <v>0</v>
      </c>
      <c r="X60" s="23">
        <f t="shared" si="1"/>
        <v>0</v>
      </c>
      <c r="Y60" s="23">
        <f t="shared" si="1"/>
        <v>0</v>
      </c>
      <c r="Z60" s="23">
        <f t="shared" si="1"/>
        <v>0</v>
      </c>
      <c r="AA60" s="23">
        <f t="shared" si="1"/>
        <v>0</v>
      </c>
      <c r="AB60" s="23">
        <f t="shared" si="1"/>
        <v>0</v>
      </c>
      <c r="AC60" s="23">
        <f t="shared" si="1"/>
        <v>0</v>
      </c>
      <c r="AD60" s="23">
        <f t="shared" si="1"/>
        <v>0</v>
      </c>
      <c r="AE60" s="23">
        <f t="shared" si="1"/>
        <v>0</v>
      </c>
    </row>
    <row r="61" spans="1:31" x14ac:dyDescent="0.35">
      <c r="A61" t="s">
        <v>83</v>
      </c>
      <c r="B61" t="s">
        <v>68</v>
      </c>
      <c r="C61" s="23">
        <f t="shared" si="1"/>
        <v>0</v>
      </c>
      <c r="D61" s="23">
        <f t="shared" si="1"/>
        <v>0</v>
      </c>
      <c r="E61" s="23">
        <f t="shared" si="1"/>
        <v>0</v>
      </c>
      <c r="F61" s="23">
        <f t="shared" si="1"/>
        <v>0</v>
      </c>
      <c r="G61" s="23">
        <f t="shared" si="1"/>
        <v>0</v>
      </c>
      <c r="H61" s="23">
        <f t="shared" si="1"/>
        <v>-69529</v>
      </c>
      <c r="I61" s="23">
        <f t="shared" si="1"/>
        <v>-69525</v>
      </c>
      <c r="J61" s="23">
        <f t="shared" si="1"/>
        <v>-139060</v>
      </c>
      <c r="K61" s="23">
        <f t="shared" si="1"/>
        <v>-208590</v>
      </c>
      <c r="L61" s="23">
        <f t="shared" si="1"/>
        <v>-347640</v>
      </c>
      <c r="M61" s="23">
        <f t="shared" si="1"/>
        <v>-556240</v>
      </c>
      <c r="N61" s="23">
        <f t="shared" si="1"/>
        <v>-903880</v>
      </c>
      <c r="O61" s="23">
        <f t="shared" si="1"/>
        <v>-1251520</v>
      </c>
      <c r="P61" s="23">
        <f t="shared" si="1"/>
        <v>-1599160</v>
      </c>
      <c r="Q61" s="23">
        <f t="shared" si="1"/>
        <v>-2016340</v>
      </c>
      <c r="R61" s="23">
        <f t="shared" si="1"/>
        <v>-2433510</v>
      </c>
      <c r="S61" s="23">
        <f t="shared" si="1"/>
        <v>-4409310</v>
      </c>
      <c r="T61" s="23">
        <f t="shared" si="1"/>
        <v>-11425460</v>
      </c>
      <c r="U61" s="23">
        <f t="shared" si="1"/>
        <v>-14246720</v>
      </c>
      <c r="V61" s="23">
        <f t="shared" si="1"/>
        <v>-17441370</v>
      </c>
      <c r="W61" s="23">
        <f t="shared" si="1"/>
        <v>-22308210</v>
      </c>
      <c r="X61" s="23">
        <f t="shared" si="1"/>
        <v>-23306400</v>
      </c>
      <c r="Y61" s="23">
        <f t="shared" si="1"/>
        <v>-24350400</v>
      </c>
      <c r="Z61" s="23">
        <f t="shared" si="1"/>
        <v>-26421800</v>
      </c>
      <c r="AA61" s="23">
        <f t="shared" si="1"/>
        <v>-31861000</v>
      </c>
      <c r="AB61" s="23">
        <f t="shared" si="1"/>
        <v>-35963400</v>
      </c>
      <c r="AC61" s="23">
        <f t="shared" si="1"/>
        <v>-31145800</v>
      </c>
      <c r="AD61" s="23">
        <f t="shared" si="1"/>
        <v>-28515100</v>
      </c>
      <c r="AE61" s="23">
        <f t="shared" si="1"/>
        <v>-24635720</v>
      </c>
    </row>
    <row r="62" spans="1:31" x14ac:dyDescent="0.35">
      <c r="A62" t="s">
        <v>83</v>
      </c>
      <c r="B62" t="s">
        <v>52</v>
      </c>
      <c r="C62" s="23">
        <f t="shared" si="1"/>
        <v>0</v>
      </c>
      <c r="D62" s="23">
        <f t="shared" si="1"/>
        <v>0</v>
      </c>
      <c r="E62" s="23">
        <f t="shared" si="1"/>
        <v>0</v>
      </c>
      <c r="F62" s="23">
        <f t="shared" si="1"/>
        <v>0</v>
      </c>
      <c r="G62" s="23">
        <f t="shared" si="1"/>
        <v>0</v>
      </c>
      <c r="H62" s="23">
        <f t="shared" si="1"/>
        <v>0</v>
      </c>
      <c r="I62" s="23">
        <f t="shared" si="1"/>
        <v>0</v>
      </c>
      <c r="J62" s="23">
        <f t="shared" si="1"/>
        <v>0</v>
      </c>
      <c r="K62" s="23">
        <f t="shared" si="1"/>
        <v>0</v>
      </c>
      <c r="L62" s="23">
        <f t="shared" si="1"/>
        <v>0</v>
      </c>
      <c r="M62" s="23">
        <f t="shared" si="1"/>
        <v>0</v>
      </c>
      <c r="N62" s="23">
        <f t="shared" si="1"/>
        <v>0</v>
      </c>
      <c r="O62" s="23">
        <f t="shared" si="1"/>
        <v>0</v>
      </c>
      <c r="P62" s="23">
        <f t="shared" si="1"/>
        <v>0</v>
      </c>
      <c r="Q62" s="23">
        <f t="shared" si="1"/>
        <v>0</v>
      </c>
      <c r="R62" s="23">
        <f t="shared" si="1"/>
        <v>0</v>
      </c>
      <c r="S62" s="23">
        <f t="shared" si="1"/>
        <v>0</v>
      </c>
      <c r="T62" s="23">
        <f t="shared" si="1"/>
        <v>0</v>
      </c>
      <c r="U62" s="23">
        <f t="shared" si="1"/>
        <v>0</v>
      </c>
      <c r="V62" s="23">
        <f t="shared" si="1"/>
        <v>0</v>
      </c>
      <c r="W62" s="23">
        <f t="shared" si="1"/>
        <v>-643.70100000000002</v>
      </c>
      <c r="X62" s="23">
        <f t="shared" si="1"/>
        <v>-2195.81</v>
      </c>
      <c r="Y62" s="23">
        <f t="shared" si="1"/>
        <v>-4351.92</v>
      </c>
      <c r="Z62" s="23">
        <f t="shared" ref="Z62:AE62" si="2">Z37-Z12</f>
        <v>-8456.76</v>
      </c>
      <c r="AA62" s="23">
        <f t="shared" si="2"/>
        <v>-18658.7</v>
      </c>
      <c r="AB62" s="23">
        <f t="shared" si="2"/>
        <v>-36091.800000000003</v>
      </c>
      <c r="AC62" s="23">
        <f t="shared" si="2"/>
        <v>-24648.1</v>
      </c>
      <c r="AD62" s="23">
        <f t="shared" si="2"/>
        <v>-19197.0929</v>
      </c>
      <c r="AE62" s="23">
        <f t="shared" si="2"/>
        <v>-34215</v>
      </c>
    </row>
    <row r="63" spans="1:31" x14ac:dyDescent="0.35">
      <c r="A63" t="s">
        <v>83</v>
      </c>
      <c r="B63" t="s">
        <v>69</v>
      </c>
      <c r="C63" s="23">
        <f t="shared" ref="C63:AE71" si="3">C38-C13</f>
        <v>0</v>
      </c>
      <c r="D63" s="23">
        <f t="shared" si="3"/>
        <v>0</v>
      </c>
      <c r="E63" s="23">
        <f t="shared" si="3"/>
        <v>0</v>
      </c>
      <c r="F63" s="23">
        <f t="shared" si="3"/>
        <v>0</v>
      </c>
      <c r="G63" s="23">
        <f t="shared" si="3"/>
        <v>0</v>
      </c>
      <c r="H63" s="23">
        <f t="shared" si="3"/>
        <v>-19267.599999999999</v>
      </c>
      <c r="I63" s="23">
        <f t="shared" si="3"/>
        <v>-57802.8</v>
      </c>
      <c r="J63" s="23">
        <f t="shared" si="3"/>
        <v>-38535.199999999997</v>
      </c>
      <c r="K63" s="23">
        <f t="shared" si="3"/>
        <v>-77070</v>
      </c>
      <c r="L63" s="23">
        <f t="shared" si="3"/>
        <v>-77073</v>
      </c>
      <c r="M63" s="23">
        <f t="shared" si="3"/>
        <v>-77070</v>
      </c>
      <c r="N63" s="23">
        <f t="shared" si="3"/>
        <v>-77070</v>
      </c>
      <c r="O63" s="23">
        <f t="shared" si="3"/>
        <v>-192680</v>
      </c>
      <c r="P63" s="23">
        <f t="shared" si="3"/>
        <v>-192680</v>
      </c>
      <c r="Q63" s="23">
        <f t="shared" si="3"/>
        <v>-192680</v>
      </c>
      <c r="R63" s="23">
        <f t="shared" si="3"/>
        <v>-192680</v>
      </c>
      <c r="S63" s="23">
        <f t="shared" si="3"/>
        <v>-192670</v>
      </c>
      <c r="T63" s="23">
        <f t="shared" si="3"/>
        <v>-192670</v>
      </c>
      <c r="U63" s="23">
        <f t="shared" si="3"/>
        <v>-192670</v>
      </c>
      <c r="V63" s="23">
        <f t="shared" si="3"/>
        <v>-616560</v>
      </c>
      <c r="W63" s="23">
        <f t="shared" si="3"/>
        <v>-616800</v>
      </c>
      <c r="X63" s="23">
        <f t="shared" si="3"/>
        <v>-617380</v>
      </c>
      <c r="Y63" s="23">
        <f t="shared" si="3"/>
        <v>-618200</v>
      </c>
      <c r="Z63" s="23">
        <f t="shared" si="3"/>
        <v>-677500</v>
      </c>
      <c r="AA63" s="23">
        <f t="shared" si="3"/>
        <v>-719750</v>
      </c>
      <c r="AB63" s="23">
        <f t="shared" si="3"/>
        <v>-898960</v>
      </c>
      <c r="AC63" s="23">
        <f t="shared" si="3"/>
        <v>-1183100</v>
      </c>
      <c r="AD63" s="23">
        <f t="shared" si="3"/>
        <v>-1469790</v>
      </c>
      <c r="AE63" s="23">
        <f t="shared" si="3"/>
        <v>-1626236</v>
      </c>
    </row>
    <row r="64" spans="1:31" x14ac:dyDescent="0.35">
      <c r="A64" t="s">
        <v>83</v>
      </c>
      <c r="B64" t="s">
        <v>70</v>
      </c>
      <c r="C64" s="23">
        <f t="shared" si="3"/>
        <v>0</v>
      </c>
      <c r="D64" s="23">
        <f t="shared" si="3"/>
        <v>0</v>
      </c>
      <c r="E64" s="23">
        <f t="shared" si="3"/>
        <v>0</v>
      </c>
      <c r="F64" s="23">
        <f t="shared" si="3"/>
        <v>0</v>
      </c>
      <c r="G64" s="23">
        <f t="shared" si="3"/>
        <v>0</v>
      </c>
      <c r="H64" s="23">
        <f t="shared" si="3"/>
        <v>0</v>
      </c>
      <c r="I64" s="23">
        <f t="shared" si="3"/>
        <v>0</v>
      </c>
      <c r="J64" s="23">
        <f t="shared" si="3"/>
        <v>0</v>
      </c>
      <c r="K64" s="23">
        <f t="shared" si="3"/>
        <v>0</v>
      </c>
      <c r="L64" s="23">
        <f t="shared" si="3"/>
        <v>0</v>
      </c>
      <c r="M64" s="23">
        <f t="shared" si="3"/>
        <v>0</v>
      </c>
      <c r="N64" s="23">
        <f t="shared" si="3"/>
        <v>0</v>
      </c>
      <c r="O64" s="23">
        <f t="shared" si="3"/>
        <v>0</v>
      </c>
      <c r="P64" s="23">
        <f t="shared" si="3"/>
        <v>0</v>
      </c>
      <c r="Q64" s="23">
        <f t="shared" si="3"/>
        <v>0</v>
      </c>
      <c r="R64" s="23">
        <f t="shared" si="3"/>
        <v>0</v>
      </c>
      <c r="S64" s="23">
        <f t="shared" si="3"/>
        <v>0</v>
      </c>
      <c r="T64" s="23">
        <f t="shared" si="3"/>
        <v>0</v>
      </c>
      <c r="U64" s="23">
        <f t="shared" si="3"/>
        <v>0</v>
      </c>
      <c r="V64" s="23">
        <f t="shared" si="3"/>
        <v>0</v>
      </c>
      <c r="W64" s="23">
        <f t="shared" si="3"/>
        <v>0</v>
      </c>
      <c r="X64" s="23">
        <f t="shared" si="3"/>
        <v>0</v>
      </c>
      <c r="Y64" s="23">
        <f t="shared" si="3"/>
        <v>0</v>
      </c>
      <c r="Z64" s="23">
        <f t="shared" si="3"/>
        <v>0</v>
      </c>
      <c r="AA64" s="23">
        <f t="shared" si="3"/>
        <v>0</v>
      </c>
      <c r="AB64" s="23">
        <f t="shared" si="3"/>
        <v>0</v>
      </c>
      <c r="AC64" s="23">
        <f t="shared" si="3"/>
        <v>0</v>
      </c>
      <c r="AD64" s="23">
        <f t="shared" si="3"/>
        <v>0</v>
      </c>
      <c r="AE64" s="23">
        <f t="shared" si="3"/>
        <v>0</v>
      </c>
    </row>
    <row r="65" spans="1:31" x14ac:dyDescent="0.35">
      <c r="A65" t="s">
        <v>83</v>
      </c>
      <c r="B65" t="s">
        <v>71</v>
      </c>
      <c r="C65" s="23">
        <f t="shared" si="3"/>
        <v>0</v>
      </c>
      <c r="D65" s="23">
        <f t="shared" si="3"/>
        <v>-9.9999999999909051E-3</v>
      </c>
      <c r="E65" s="23">
        <f t="shared" si="3"/>
        <v>-5179.0599999999995</v>
      </c>
      <c r="F65" s="23">
        <f t="shared" si="3"/>
        <v>-6351.9989999999998</v>
      </c>
      <c r="G65" s="23">
        <f t="shared" si="3"/>
        <v>-367940</v>
      </c>
      <c r="H65" s="23">
        <f t="shared" si="3"/>
        <v>-3878180</v>
      </c>
      <c r="I65" s="23">
        <f t="shared" si="3"/>
        <v>-9460100</v>
      </c>
      <c r="J65" s="23">
        <f t="shared" si="3"/>
        <v>-14441060</v>
      </c>
      <c r="K65" s="23">
        <f t="shared" si="3"/>
        <v>-13135900</v>
      </c>
      <c r="L65" s="23">
        <f t="shared" si="3"/>
        <v>-13491400</v>
      </c>
      <c r="M65" s="23">
        <f t="shared" si="3"/>
        <v>-12606000</v>
      </c>
      <c r="N65" s="23">
        <f t="shared" si="3"/>
        <v>-9614000</v>
      </c>
      <c r="O65" s="23">
        <f t="shared" si="3"/>
        <v>-5034000</v>
      </c>
      <c r="P65" s="23">
        <f t="shared" si="3"/>
        <v>-2234000</v>
      </c>
      <c r="Q65" s="23">
        <f t="shared" si="3"/>
        <v>-754100</v>
      </c>
      <c r="R65" s="23">
        <f t="shared" si="3"/>
        <v>-640800</v>
      </c>
      <c r="S65" s="23">
        <f t="shared" si="3"/>
        <v>-303400</v>
      </c>
      <c r="T65" s="23">
        <f t="shared" si="3"/>
        <v>-20700</v>
      </c>
      <c r="U65" s="23">
        <f t="shared" si="3"/>
        <v>0</v>
      </c>
      <c r="V65" s="23">
        <f t="shared" si="3"/>
        <v>0</v>
      </c>
      <c r="W65" s="23">
        <f t="shared" si="3"/>
        <v>0</v>
      </c>
      <c r="X65" s="23">
        <f t="shared" si="3"/>
        <v>0</v>
      </c>
      <c r="Y65" s="23">
        <f t="shared" si="3"/>
        <v>0</v>
      </c>
      <c r="Z65" s="23">
        <f t="shared" si="3"/>
        <v>0</v>
      </c>
      <c r="AA65" s="23">
        <f t="shared" si="3"/>
        <v>0</v>
      </c>
      <c r="AB65" s="23">
        <f t="shared" si="3"/>
        <v>0</v>
      </c>
      <c r="AC65" s="23">
        <f t="shared" si="3"/>
        <v>0</v>
      </c>
      <c r="AD65" s="23">
        <f t="shared" si="3"/>
        <v>0</v>
      </c>
      <c r="AE65" s="23">
        <f t="shared" si="3"/>
        <v>0</v>
      </c>
    </row>
    <row r="66" spans="1:31" x14ac:dyDescent="0.35">
      <c r="A66" t="s">
        <v>83</v>
      </c>
      <c r="B66" t="s">
        <v>53</v>
      </c>
      <c r="C66" s="23">
        <f t="shared" si="3"/>
        <v>0</v>
      </c>
      <c r="D66" s="23">
        <f t="shared" si="3"/>
        <v>0</v>
      </c>
      <c r="E66" s="23">
        <f t="shared" si="3"/>
        <v>5575190</v>
      </c>
      <c r="F66" s="23">
        <f t="shared" si="3"/>
        <v>11678750</v>
      </c>
      <c r="G66" s="23">
        <f t="shared" si="3"/>
        <v>19585880</v>
      </c>
      <c r="H66" s="23">
        <f t="shared" si="3"/>
        <v>28332360</v>
      </c>
      <c r="I66" s="23">
        <f t="shared" si="3"/>
        <v>37922300</v>
      </c>
      <c r="J66" s="23">
        <f t="shared" si="3"/>
        <v>45032000</v>
      </c>
      <c r="K66" s="23">
        <f t="shared" si="3"/>
        <v>52776300</v>
      </c>
      <c r="L66" s="23">
        <f t="shared" si="3"/>
        <v>61414200</v>
      </c>
      <c r="M66" s="23">
        <f t="shared" si="3"/>
        <v>74194200</v>
      </c>
      <c r="N66" s="23">
        <f t="shared" si="3"/>
        <v>85368100</v>
      </c>
      <c r="O66" s="23">
        <f t="shared" si="3"/>
        <v>96348400</v>
      </c>
      <c r="P66" s="23">
        <f t="shared" si="3"/>
        <v>105254700</v>
      </c>
      <c r="Q66" s="23">
        <f t="shared" si="3"/>
        <v>119246200</v>
      </c>
      <c r="R66" s="23">
        <f t="shared" si="3"/>
        <v>134826000</v>
      </c>
      <c r="S66" s="23">
        <f t="shared" si="3"/>
        <v>150789000</v>
      </c>
      <c r="T66" s="23">
        <f t="shared" si="3"/>
        <v>164051000</v>
      </c>
      <c r="U66" s="23">
        <f t="shared" si="3"/>
        <v>169627000</v>
      </c>
      <c r="V66" s="23">
        <f t="shared" si="3"/>
        <v>172723000</v>
      </c>
      <c r="W66" s="23">
        <f t="shared" si="3"/>
        <v>171882000</v>
      </c>
      <c r="X66" s="23">
        <f t="shared" si="3"/>
        <v>172150000</v>
      </c>
      <c r="Y66" s="23">
        <f t="shared" si="3"/>
        <v>167841000</v>
      </c>
      <c r="Z66" s="23">
        <f t="shared" si="3"/>
        <v>156518000</v>
      </c>
      <c r="AA66" s="23">
        <f t="shared" si="3"/>
        <v>151283000</v>
      </c>
      <c r="AB66" s="23">
        <f t="shared" si="3"/>
        <v>139332000</v>
      </c>
      <c r="AC66" s="23">
        <f t="shared" si="3"/>
        <v>131329000</v>
      </c>
      <c r="AD66" s="23">
        <f t="shared" si="3"/>
        <v>115750000</v>
      </c>
      <c r="AE66" s="23">
        <f t="shared" si="3"/>
        <v>95495000</v>
      </c>
    </row>
    <row r="67" spans="1:31" x14ac:dyDescent="0.35">
      <c r="A67" t="s">
        <v>83</v>
      </c>
      <c r="B67" t="s">
        <v>72</v>
      </c>
      <c r="C67" s="23">
        <f t="shared" si="3"/>
        <v>0</v>
      </c>
      <c r="D67" s="23">
        <f t="shared" si="3"/>
        <v>0</v>
      </c>
      <c r="E67" s="23">
        <f t="shared" si="3"/>
        <v>-18</v>
      </c>
      <c r="F67" s="23">
        <f t="shared" si="3"/>
        <v>-86584</v>
      </c>
      <c r="G67" s="23">
        <f t="shared" si="3"/>
        <v>-173277</v>
      </c>
      <c r="H67" s="23">
        <f t="shared" si="3"/>
        <v>-260481</v>
      </c>
      <c r="I67" s="23">
        <f t="shared" si="3"/>
        <v>-261752</v>
      </c>
      <c r="J67" s="23">
        <f t="shared" si="3"/>
        <v>-368804</v>
      </c>
      <c r="K67" s="23">
        <f t="shared" si="3"/>
        <v>-438199</v>
      </c>
      <c r="L67" s="23">
        <f t="shared" si="3"/>
        <v>-529291</v>
      </c>
      <c r="M67" s="23">
        <f t="shared" si="3"/>
        <v>-606784</v>
      </c>
      <c r="N67" s="23">
        <f t="shared" si="3"/>
        <v>-594119</v>
      </c>
      <c r="O67" s="23">
        <f t="shared" si="3"/>
        <v>-553013</v>
      </c>
      <c r="P67" s="23">
        <f t="shared" si="3"/>
        <v>-722098</v>
      </c>
      <c r="Q67" s="23">
        <f t="shared" si="3"/>
        <v>-538768.9</v>
      </c>
      <c r="R67" s="23">
        <f t="shared" si="3"/>
        <v>-619497</v>
      </c>
      <c r="S67" s="23">
        <f t="shared" si="3"/>
        <v>-705273</v>
      </c>
      <c r="T67" s="23">
        <f t="shared" si="3"/>
        <v>-1099046</v>
      </c>
      <c r="U67" s="23">
        <f t="shared" si="3"/>
        <v>-825569</v>
      </c>
      <c r="V67" s="23">
        <f t="shared" si="3"/>
        <v>-360265</v>
      </c>
      <c r="W67" s="23">
        <f t="shared" si="3"/>
        <v>-279597</v>
      </c>
      <c r="X67" s="23">
        <f t="shared" si="3"/>
        <v>-286498</v>
      </c>
      <c r="Y67" s="23">
        <f t="shared" si="3"/>
        <v>-277105</v>
      </c>
      <c r="Z67" s="23">
        <f t="shared" si="3"/>
        <v>-237147</v>
      </c>
      <c r="AA67" s="23">
        <f t="shared" si="3"/>
        <v>-241622</v>
      </c>
      <c r="AB67" s="23">
        <f t="shared" si="3"/>
        <v>-200553</v>
      </c>
      <c r="AC67" s="23">
        <f t="shared" si="3"/>
        <v>-170152</v>
      </c>
      <c r="AD67" s="23">
        <f t="shared" si="3"/>
        <v>-124071</v>
      </c>
      <c r="AE67" s="23">
        <f t="shared" si="3"/>
        <v>-122188</v>
      </c>
    </row>
    <row r="68" spans="1:31" x14ac:dyDescent="0.35">
      <c r="A68" t="s">
        <v>83</v>
      </c>
      <c r="B68" t="s">
        <v>73</v>
      </c>
      <c r="C68" s="23">
        <f t="shared" si="3"/>
        <v>0</v>
      </c>
      <c r="D68" s="23">
        <f t="shared" si="3"/>
        <v>0</v>
      </c>
      <c r="E68" s="23">
        <f t="shared" si="3"/>
        <v>0</v>
      </c>
      <c r="F68" s="23">
        <f t="shared" si="3"/>
        <v>0</v>
      </c>
      <c r="G68" s="23">
        <f t="shared" si="3"/>
        <v>0</v>
      </c>
      <c r="H68" s="23">
        <f t="shared" si="3"/>
        <v>0</v>
      </c>
      <c r="I68" s="23">
        <f t="shared" si="3"/>
        <v>0</v>
      </c>
      <c r="J68" s="23">
        <f t="shared" si="3"/>
        <v>0</v>
      </c>
      <c r="K68" s="23">
        <f t="shared" si="3"/>
        <v>0</v>
      </c>
      <c r="L68" s="23">
        <f t="shared" si="3"/>
        <v>0</v>
      </c>
      <c r="M68" s="23">
        <f t="shared" si="3"/>
        <v>0</v>
      </c>
      <c r="N68" s="23">
        <f t="shared" si="3"/>
        <v>0</v>
      </c>
      <c r="O68" s="23">
        <f t="shared" si="3"/>
        <v>0</v>
      </c>
      <c r="P68" s="23">
        <f t="shared" si="3"/>
        <v>0</v>
      </c>
      <c r="Q68" s="23">
        <f t="shared" si="3"/>
        <v>0</v>
      </c>
      <c r="R68" s="23">
        <f t="shared" si="3"/>
        <v>0</v>
      </c>
      <c r="S68" s="23">
        <f t="shared" si="3"/>
        <v>0</v>
      </c>
      <c r="T68" s="23">
        <f t="shared" si="3"/>
        <v>0</v>
      </c>
      <c r="U68" s="23">
        <f t="shared" si="3"/>
        <v>0</v>
      </c>
      <c r="V68" s="23">
        <f t="shared" si="3"/>
        <v>0</v>
      </c>
      <c r="W68" s="23">
        <f t="shared" si="3"/>
        <v>0</v>
      </c>
      <c r="X68" s="23">
        <f t="shared" si="3"/>
        <v>0</v>
      </c>
      <c r="Y68" s="23">
        <f t="shared" si="3"/>
        <v>0</v>
      </c>
      <c r="Z68" s="23">
        <f t="shared" si="3"/>
        <v>0</v>
      </c>
      <c r="AA68" s="23">
        <f t="shared" si="3"/>
        <v>0</v>
      </c>
      <c r="AB68" s="23">
        <f t="shared" si="3"/>
        <v>0</v>
      </c>
      <c r="AC68" s="23">
        <f t="shared" si="3"/>
        <v>0</v>
      </c>
      <c r="AD68" s="23">
        <f t="shared" si="3"/>
        <v>0</v>
      </c>
      <c r="AE68" s="23">
        <f t="shared" si="3"/>
        <v>0</v>
      </c>
    </row>
    <row r="69" spans="1:31" x14ac:dyDescent="0.35">
      <c r="A69" t="s">
        <v>83</v>
      </c>
      <c r="B69" t="s">
        <v>74</v>
      </c>
      <c r="C69" s="23">
        <f t="shared" si="3"/>
        <v>0</v>
      </c>
      <c r="D69" s="23">
        <f t="shared" si="3"/>
        <v>0</v>
      </c>
      <c r="E69" s="23">
        <f t="shared" si="3"/>
        <v>0</v>
      </c>
      <c r="F69" s="23">
        <f t="shared" si="3"/>
        <v>0</v>
      </c>
      <c r="G69" s="23">
        <f t="shared" si="3"/>
        <v>0</v>
      </c>
      <c r="H69" s="23">
        <f t="shared" si="3"/>
        <v>0</v>
      </c>
      <c r="I69" s="23">
        <f t="shared" si="3"/>
        <v>0</v>
      </c>
      <c r="J69" s="23">
        <f t="shared" si="3"/>
        <v>0</v>
      </c>
      <c r="K69" s="23">
        <f t="shared" si="3"/>
        <v>0</v>
      </c>
      <c r="L69" s="23">
        <f t="shared" si="3"/>
        <v>0</v>
      </c>
      <c r="M69" s="23">
        <f t="shared" si="3"/>
        <v>0</v>
      </c>
      <c r="N69" s="23">
        <f t="shared" si="3"/>
        <v>-100103</v>
      </c>
      <c r="O69" s="23">
        <f t="shared" si="3"/>
        <v>-200210</v>
      </c>
      <c r="P69" s="23">
        <f t="shared" si="3"/>
        <v>-850870</v>
      </c>
      <c r="Q69" s="23">
        <f t="shared" si="3"/>
        <v>-1451490</v>
      </c>
      <c r="R69" s="23">
        <f t="shared" si="3"/>
        <v>-2002050</v>
      </c>
      <c r="S69" s="23">
        <f t="shared" si="3"/>
        <v>-2134540</v>
      </c>
      <c r="T69" s="23">
        <f t="shared" si="3"/>
        <v>-2586340</v>
      </c>
      <c r="U69" s="23">
        <f t="shared" si="3"/>
        <v>-2865530</v>
      </c>
      <c r="V69" s="23">
        <f t="shared" si="3"/>
        <v>-3049940</v>
      </c>
      <c r="W69" s="23">
        <f t="shared" si="3"/>
        <v>-3159040</v>
      </c>
      <c r="X69" s="23">
        <f t="shared" si="3"/>
        <v>-3128620</v>
      </c>
      <c r="Y69" s="23">
        <f t="shared" si="3"/>
        <v>-2461990</v>
      </c>
      <c r="Z69" s="23">
        <f t="shared" si="3"/>
        <v>-815300</v>
      </c>
      <c r="AA69" s="23">
        <f t="shared" si="3"/>
        <v>-5640</v>
      </c>
      <c r="AB69" s="23">
        <f t="shared" si="3"/>
        <v>-6580</v>
      </c>
      <c r="AC69" s="23">
        <f t="shared" si="3"/>
        <v>-5520</v>
      </c>
      <c r="AD69" s="23">
        <f t="shared" si="3"/>
        <v>-4950</v>
      </c>
      <c r="AE69" s="23">
        <f t="shared" si="3"/>
        <v>-4240</v>
      </c>
    </row>
    <row r="70" spans="1:31" x14ac:dyDescent="0.35">
      <c r="A70" t="s">
        <v>83</v>
      </c>
      <c r="B70" t="s">
        <v>75</v>
      </c>
      <c r="C70" s="23">
        <f t="shared" si="3"/>
        <v>0</v>
      </c>
      <c r="D70" s="23">
        <f t="shared" si="3"/>
        <v>0</v>
      </c>
      <c r="E70" s="23">
        <f t="shared" si="3"/>
        <v>0</v>
      </c>
      <c r="F70" s="23">
        <f t="shared" si="3"/>
        <v>0</v>
      </c>
      <c r="G70" s="23">
        <f t="shared" si="3"/>
        <v>0</v>
      </c>
      <c r="H70" s="23">
        <f t="shared" si="3"/>
        <v>0</v>
      </c>
      <c r="I70" s="23">
        <f t="shared" si="3"/>
        <v>0</v>
      </c>
      <c r="J70" s="23">
        <f t="shared" si="3"/>
        <v>0</v>
      </c>
      <c r="K70" s="23">
        <f t="shared" si="3"/>
        <v>0</v>
      </c>
      <c r="L70" s="23">
        <f t="shared" si="3"/>
        <v>0</v>
      </c>
      <c r="M70" s="23">
        <f t="shared" si="3"/>
        <v>0</v>
      </c>
      <c r="N70" s="23">
        <f t="shared" si="3"/>
        <v>0</v>
      </c>
      <c r="O70" s="23">
        <f t="shared" si="3"/>
        <v>0</v>
      </c>
      <c r="P70" s="23">
        <f t="shared" si="3"/>
        <v>0</v>
      </c>
      <c r="Q70" s="23">
        <f t="shared" si="3"/>
        <v>0</v>
      </c>
      <c r="R70" s="23">
        <f t="shared" si="3"/>
        <v>0</v>
      </c>
      <c r="S70" s="23">
        <f t="shared" si="3"/>
        <v>0</v>
      </c>
      <c r="T70" s="23">
        <f t="shared" si="3"/>
        <v>0</v>
      </c>
      <c r="U70" s="23">
        <f t="shared" si="3"/>
        <v>0</v>
      </c>
      <c r="V70" s="23">
        <f t="shared" si="3"/>
        <v>0</v>
      </c>
      <c r="W70" s="23">
        <f t="shared" si="3"/>
        <v>0</v>
      </c>
      <c r="X70" s="23">
        <f t="shared" si="3"/>
        <v>0</v>
      </c>
      <c r="Y70" s="23">
        <f t="shared" si="3"/>
        <v>0</v>
      </c>
      <c r="Z70" s="23">
        <f t="shared" si="3"/>
        <v>0</v>
      </c>
      <c r="AA70" s="23">
        <f t="shared" si="3"/>
        <v>0</v>
      </c>
      <c r="AB70" s="23">
        <f t="shared" si="3"/>
        <v>0</v>
      </c>
      <c r="AC70" s="23">
        <f t="shared" si="3"/>
        <v>0</v>
      </c>
      <c r="AD70" s="23">
        <f t="shared" si="3"/>
        <v>0</v>
      </c>
      <c r="AE70" s="23">
        <f t="shared" si="3"/>
        <v>0</v>
      </c>
    </row>
    <row r="71" spans="1:31" x14ac:dyDescent="0.35">
      <c r="A71" t="s">
        <v>83</v>
      </c>
      <c r="B71" t="s">
        <v>76</v>
      </c>
      <c r="C71" s="23">
        <f t="shared" si="3"/>
        <v>0</v>
      </c>
      <c r="D71" s="23">
        <f t="shared" si="3"/>
        <v>0</v>
      </c>
      <c r="E71" s="23">
        <f t="shared" si="3"/>
        <v>0</v>
      </c>
      <c r="F71" s="23">
        <f t="shared" si="3"/>
        <v>0</v>
      </c>
      <c r="G71" s="23">
        <f t="shared" si="3"/>
        <v>0</v>
      </c>
      <c r="H71" s="23">
        <f t="shared" si="3"/>
        <v>0</v>
      </c>
      <c r="I71" s="23">
        <f t="shared" si="3"/>
        <v>0</v>
      </c>
      <c r="J71" s="23">
        <f t="shared" si="3"/>
        <v>0</v>
      </c>
      <c r="K71" s="23">
        <f t="shared" si="3"/>
        <v>0</v>
      </c>
      <c r="L71" s="23">
        <f t="shared" si="3"/>
        <v>0</v>
      </c>
      <c r="M71" s="23">
        <f t="shared" si="3"/>
        <v>0</v>
      </c>
      <c r="N71" s="23">
        <f t="shared" si="3"/>
        <v>0</v>
      </c>
      <c r="O71" s="23">
        <f t="shared" si="3"/>
        <v>0</v>
      </c>
      <c r="P71" s="23">
        <f t="shared" si="3"/>
        <v>0</v>
      </c>
      <c r="Q71" s="23">
        <f t="shared" si="3"/>
        <v>0</v>
      </c>
      <c r="R71" s="23">
        <f t="shared" si="3"/>
        <v>0</v>
      </c>
      <c r="S71" s="23">
        <f t="shared" si="3"/>
        <v>0</v>
      </c>
      <c r="T71" s="23">
        <f t="shared" si="3"/>
        <v>0</v>
      </c>
      <c r="U71" s="23">
        <f t="shared" si="3"/>
        <v>0</v>
      </c>
      <c r="V71" s="23">
        <f t="shared" si="3"/>
        <v>0</v>
      </c>
      <c r="W71" s="23">
        <f t="shared" si="3"/>
        <v>0</v>
      </c>
      <c r="X71" s="23">
        <f t="shared" si="3"/>
        <v>0</v>
      </c>
      <c r="Y71" s="23">
        <f t="shared" si="3"/>
        <v>0</v>
      </c>
      <c r="Z71" s="23">
        <f t="shared" ref="Z71:AE71" si="4">Z46-Z21</f>
        <v>0</v>
      </c>
      <c r="AA71" s="23">
        <f t="shared" si="4"/>
        <v>0</v>
      </c>
      <c r="AB71" s="23">
        <f t="shared" si="4"/>
        <v>0</v>
      </c>
      <c r="AC71" s="23">
        <f t="shared" si="4"/>
        <v>0</v>
      </c>
      <c r="AD71" s="23">
        <f t="shared" si="4"/>
        <v>0</v>
      </c>
      <c r="AE71" s="23">
        <f t="shared" si="4"/>
        <v>0</v>
      </c>
    </row>
    <row r="72" spans="1:31" x14ac:dyDescent="0.35">
      <c r="A72" t="s">
        <v>83</v>
      </c>
      <c r="B72" t="s">
        <v>77</v>
      </c>
      <c r="C72" s="23">
        <f t="shared" ref="C72:AE76" si="5">C47-C22</f>
        <v>0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  <c r="M72" s="23">
        <f t="shared" si="5"/>
        <v>0</v>
      </c>
      <c r="N72" s="23">
        <f t="shared" si="5"/>
        <v>0</v>
      </c>
      <c r="O72" s="23">
        <f t="shared" si="5"/>
        <v>0</v>
      </c>
      <c r="P72" s="23">
        <f t="shared" si="5"/>
        <v>0</v>
      </c>
      <c r="Q72" s="23">
        <f t="shared" si="5"/>
        <v>0</v>
      </c>
      <c r="R72" s="23">
        <f t="shared" si="5"/>
        <v>0</v>
      </c>
      <c r="S72" s="23">
        <f t="shared" si="5"/>
        <v>0</v>
      </c>
      <c r="T72" s="23">
        <f t="shared" si="5"/>
        <v>0</v>
      </c>
      <c r="U72" s="23">
        <f t="shared" si="5"/>
        <v>0</v>
      </c>
      <c r="V72" s="23">
        <f t="shared" si="5"/>
        <v>0</v>
      </c>
      <c r="W72" s="23">
        <f t="shared" si="5"/>
        <v>0</v>
      </c>
      <c r="X72" s="23">
        <f t="shared" si="5"/>
        <v>0</v>
      </c>
      <c r="Y72" s="23">
        <f t="shared" si="5"/>
        <v>0</v>
      </c>
      <c r="Z72" s="23">
        <f t="shared" si="5"/>
        <v>0</v>
      </c>
      <c r="AA72" s="23">
        <f t="shared" si="5"/>
        <v>0</v>
      </c>
      <c r="AB72" s="23">
        <f t="shared" si="5"/>
        <v>0</v>
      </c>
      <c r="AC72" s="23">
        <f t="shared" si="5"/>
        <v>0</v>
      </c>
      <c r="AD72" s="23">
        <f t="shared" si="5"/>
        <v>0</v>
      </c>
      <c r="AE72" s="23">
        <f t="shared" si="5"/>
        <v>0</v>
      </c>
    </row>
    <row r="73" spans="1:31" x14ac:dyDescent="0.35">
      <c r="A73" t="s">
        <v>83</v>
      </c>
      <c r="B73" t="s">
        <v>78</v>
      </c>
      <c r="C73" s="23">
        <f t="shared" si="5"/>
        <v>0</v>
      </c>
      <c r="D73" s="23">
        <f t="shared" si="5"/>
        <v>0</v>
      </c>
      <c r="E73" s="23">
        <f t="shared" si="5"/>
        <v>0</v>
      </c>
      <c r="F73" s="23">
        <f t="shared" si="5"/>
        <v>0</v>
      </c>
      <c r="G73" s="23">
        <f t="shared" si="5"/>
        <v>0</v>
      </c>
      <c r="H73" s="23">
        <f t="shared" si="5"/>
        <v>0</v>
      </c>
      <c r="I73" s="23">
        <f t="shared" si="5"/>
        <v>0</v>
      </c>
      <c r="J73" s="23">
        <f t="shared" si="5"/>
        <v>0</v>
      </c>
      <c r="K73" s="23">
        <f t="shared" si="5"/>
        <v>0</v>
      </c>
      <c r="L73" s="23">
        <f t="shared" si="5"/>
        <v>0</v>
      </c>
      <c r="M73" s="23">
        <f t="shared" si="5"/>
        <v>0</v>
      </c>
      <c r="N73" s="23">
        <f t="shared" si="5"/>
        <v>0</v>
      </c>
      <c r="O73" s="23">
        <f t="shared" si="5"/>
        <v>0</v>
      </c>
      <c r="P73" s="23">
        <f t="shared" si="5"/>
        <v>0</v>
      </c>
      <c r="Q73" s="23">
        <f t="shared" si="5"/>
        <v>0</v>
      </c>
      <c r="R73" s="23">
        <f t="shared" si="5"/>
        <v>0</v>
      </c>
      <c r="S73" s="23">
        <f t="shared" si="5"/>
        <v>0</v>
      </c>
      <c r="T73" s="23">
        <f t="shared" si="5"/>
        <v>0</v>
      </c>
      <c r="U73" s="23">
        <f t="shared" si="5"/>
        <v>0</v>
      </c>
      <c r="V73" s="23">
        <f t="shared" si="5"/>
        <v>0</v>
      </c>
      <c r="W73" s="23">
        <f t="shared" si="5"/>
        <v>0</v>
      </c>
      <c r="X73" s="23">
        <f t="shared" si="5"/>
        <v>0</v>
      </c>
      <c r="Y73" s="23">
        <f t="shared" si="5"/>
        <v>0</v>
      </c>
      <c r="Z73" s="23">
        <f t="shared" si="5"/>
        <v>0</v>
      </c>
      <c r="AA73" s="23">
        <f t="shared" si="5"/>
        <v>0</v>
      </c>
      <c r="AB73" s="23">
        <f t="shared" si="5"/>
        <v>0</v>
      </c>
      <c r="AC73" s="23">
        <f t="shared" si="5"/>
        <v>0</v>
      </c>
      <c r="AD73" s="23">
        <f t="shared" si="5"/>
        <v>0</v>
      </c>
      <c r="AE73" s="23">
        <f t="shared" si="5"/>
        <v>0</v>
      </c>
    </row>
    <row r="74" spans="1:31" x14ac:dyDescent="0.35">
      <c r="A74" t="s">
        <v>83</v>
      </c>
      <c r="B74" t="s">
        <v>79</v>
      </c>
      <c r="C74" s="23">
        <f t="shared" si="5"/>
        <v>0</v>
      </c>
      <c r="D74" s="23">
        <f t="shared" si="5"/>
        <v>0</v>
      </c>
      <c r="E74" s="23">
        <f t="shared" si="5"/>
        <v>0</v>
      </c>
      <c r="F74" s="23">
        <f t="shared" si="5"/>
        <v>0</v>
      </c>
      <c r="G74" s="23">
        <f t="shared" si="5"/>
        <v>0</v>
      </c>
      <c r="H74" s="23">
        <f t="shared" si="5"/>
        <v>-119601</v>
      </c>
      <c r="I74" s="23">
        <f t="shared" si="5"/>
        <v>-119601</v>
      </c>
      <c r="J74" s="23">
        <f t="shared" si="5"/>
        <v>-119601</v>
      </c>
      <c r="K74" s="23">
        <f t="shared" si="5"/>
        <v>-119601</v>
      </c>
      <c r="L74" s="23">
        <f t="shared" si="5"/>
        <v>-124633</v>
      </c>
      <c r="M74" s="23">
        <f t="shared" si="5"/>
        <v>-130563</v>
      </c>
      <c r="N74" s="23">
        <f t="shared" si="5"/>
        <v>-126693.75</v>
      </c>
      <c r="O74" s="23">
        <f t="shared" si="5"/>
        <v>-357176</v>
      </c>
      <c r="P74" s="23">
        <f t="shared" si="5"/>
        <v>-357176</v>
      </c>
      <c r="Q74" s="23">
        <f t="shared" si="5"/>
        <v>-349526</v>
      </c>
      <c r="R74" s="23">
        <f t="shared" si="5"/>
        <v>-340162</v>
      </c>
      <c r="S74" s="23">
        <f t="shared" si="5"/>
        <v>-314599</v>
      </c>
      <c r="T74" s="23">
        <f t="shared" si="5"/>
        <v>-288624</v>
      </c>
      <c r="U74" s="23">
        <f t="shared" si="5"/>
        <v>-288441</v>
      </c>
      <c r="V74" s="23">
        <f t="shared" si="5"/>
        <v>-279246</v>
      </c>
      <c r="W74" s="23">
        <f t="shared" si="5"/>
        <v>-268883</v>
      </c>
      <c r="X74" s="23">
        <f t="shared" si="5"/>
        <v>-264183</v>
      </c>
      <c r="Y74" s="23">
        <f t="shared" si="5"/>
        <v>-261454</v>
      </c>
      <c r="Z74" s="23">
        <f t="shared" si="5"/>
        <v>-256319</v>
      </c>
      <c r="AA74" s="23">
        <f t="shared" si="5"/>
        <v>-250366</v>
      </c>
      <c r="AB74" s="23">
        <f t="shared" si="5"/>
        <v>-205531</v>
      </c>
      <c r="AC74" s="23">
        <f t="shared" si="5"/>
        <v>-219955</v>
      </c>
      <c r="AD74" s="23">
        <f t="shared" si="5"/>
        <v>-218059.2</v>
      </c>
      <c r="AE74" s="23">
        <f t="shared" si="5"/>
        <v>-237619</v>
      </c>
    </row>
    <row r="75" spans="1:31" x14ac:dyDescent="0.35">
      <c r="A75" t="s">
        <v>83</v>
      </c>
      <c r="B75" t="s">
        <v>80</v>
      </c>
      <c r="C75" s="23">
        <f t="shared" si="5"/>
        <v>0</v>
      </c>
      <c r="D75" s="23">
        <f t="shared" si="5"/>
        <v>0</v>
      </c>
      <c r="E75" s="23">
        <f t="shared" si="5"/>
        <v>0</v>
      </c>
      <c r="F75" s="23">
        <f t="shared" si="5"/>
        <v>0</v>
      </c>
      <c r="G75" s="23">
        <f t="shared" si="5"/>
        <v>0</v>
      </c>
      <c r="H75" s="23">
        <f t="shared" si="5"/>
        <v>0</v>
      </c>
      <c r="I75" s="23">
        <f t="shared" si="5"/>
        <v>0</v>
      </c>
      <c r="J75" s="23">
        <f t="shared" si="5"/>
        <v>0</v>
      </c>
      <c r="K75" s="23">
        <f t="shared" si="5"/>
        <v>0</v>
      </c>
      <c r="L75" s="23">
        <f t="shared" si="5"/>
        <v>0</v>
      </c>
      <c r="M75" s="23">
        <f t="shared" si="5"/>
        <v>0</v>
      </c>
      <c r="N75" s="23">
        <f t="shared" si="5"/>
        <v>0</v>
      </c>
      <c r="O75" s="23">
        <f t="shared" si="5"/>
        <v>0</v>
      </c>
      <c r="P75" s="23">
        <f t="shared" si="5"/>
        <v>0</v>
      </c>
      <c r="Q75" s="23">
        <f t="shared" si="5"/>
        <v>0</v>
      </c>
      <c r="R75" s="23">
        <f t="shared" si="5"/>
        <v>0</v>
      </c>
      <c r="S75" s="23">
        <f t="shared" si="5"/>
        <v>0</v>
      </c>
      <c r="T75" s="23">
        <f t="shared" si="5"/>
        <v>0</v>
      </c>
      <c r="U75" s="23">
        <f t="shared" si="5"/>
        <v>0</v>
      </c>
      <c r="V75" s="23">
        <f t="shared" si="5"/>
        <v>0</v>
      </c>
      <c r="W75" s="23">
        <f t="shared" si="5"/>
        <v>0</v>
      </c>
      <c r="X75" s="23">
        <f t="shared" si="5"/>
        <v>0</v>
      </c>
      <c r="Y75" s="23">
        <f t="shared" si="5"/>
        <v>0</v>
      </c>
      <c r="Z75" s="23">
        <f t="shared" si="5"/>
        <v>0</v>
      </c>
      <c r="AA75" s="23">
        <f t="shared" si="5"/>
        <v>0</v>
      </c>
      <c r="AB75" s="23">
        <f t="shared" si="5"/>
        <v>0</v>
      </c>
      <c r="AC75" s="23">
        <f t="shared" si="5"/>
        <v>0</v>
      </c>
      <c r="AD75" s="23">
        <f t="shared" si="5"/>
        <v>0</v>
      </c>
      <c r="AE75" s="23">
        <f t="shared" si="5"/>
        <v>0</v>
      </c>
    </row>
    <row r="76" spans="1:31" x14ac:dyDescent="0.35">
      <c r="A76" t="s">
        <v>83</v>
      </c>
      <c r="B76" t="s">
        <v>81</v>
      </c>
      <c r="C76" s="23">
        <f t="shared" si="5"/>
        <v>0</v>
      </c>
      <c r="D76" s="23">
        <f t="shared" si="5"/>
        <v>0</v>
      </c>
      <c r="E76" s="23">
        <f t="shared" si="5"/>
        <v>0</v>
      </c>
      <c r="F76" s="23">
        <f t="shared" si="5"/>
        <v>0</v>
      </c>
      <c r="G76" s="23">
        <f t="shared" si="5"/>
        <v>0</v>
      </c>
      <c r="H76" s="23">
        <f t="shared" si="5"/>
        <v>0</v>
      </c>
      <c r="I76" s="23">
        <f t="shared" si="5"/>
        <v>0</v>
      </c>
      <c r="J76" s="23">
        <f t="shared" si="5"/>
        <v>0</v>
      </c>
      <c r="K76" s="23">
        <f t="shared" si="5"/>
        <v>0</v>
      </c>
      <c r="L76" s="23">
        <f t="shared" si="5"/>
        <v>0</v>
      </c>
      <c r="M76" s="23">
        <f t="shared" si="5"/>
        <v>0</v>
      </c>
      <c r="N76" s="23">
        <f t="shared" si="5"/>
        <v>0</v>
      </c>
      <c r="O76" s="23">
        <f t="shared" si="5"/>
        <v>0</v>
      </c>
      <c r="P76" s="23">
        <f t="shared" si="5"/>
        <v>0</v>
      </c>
      <c r="Q76" s="23">
        <f t="shared" si="5"/>
        <v>0</v>
      </c>
      <c r="R76" s="23">
        <f t="shared" si="5"/>
        <v>0</v>
      </c>
      <c r="S76" s="23">
        <f t="shared" si="5"/>
        <v>0</v>
      </c>
      <c r="T76" s="23">
        <f t="shared" si="5"/>
        <v>0</v>
      </c>
      <c r="U76" s="23">
        <f t="shared" si="5"/>
        <v>0</v>
      </c>
      <c r="V76" s="23">
        <f t="shared" si="5"/>
        <v>0</v>
      </c>
      <c r="W76" s="23">
        <f t="shared" si="5"/>
        <v>0</v>
      </c>
      <c r="X76" s="23">
        <f t="shared" si="5"/>
        <v>0</v>
      </c>
      <c r="Y76" s="23">
        <f t="shared" si="5"/>
        <v>0</v>
      </c>
      <c r="Z76" s="23">
        <f t="shared" si="5"/>
        <v>0</v>
      </c>
      <c r="AA76" s="23">
        <f t="shared" si="5"/>
        <v>0</v>
      </c>
      <c r="AB76" s="23">
        <f t="shared" si="5"/>
        <v>0</v>
      </c>
      <c r="AC76" s="23">
        <f t="shared" si="5"/>
        <v>0</v>
      </c>
      <c r="AD76" s="23">
        <f t="shared" si="5"/>
        <v>0</v>
      </c>
      <c r="AE76" s="23">
        <f t="shared" si="5"/>
        <v>0</v>
      </c>
    </row>
    <row r="77" spans="1:31" x14ac:dyDescent="0.35">
      <c r="B77" t="s">
        <v>89</v>
      </c>
      <c r="C77" s="23">
        <f>SUM(C58,C59,C66,C62)</f>
        <v>31.174099999999999</v>
      </c>
      <c r="D77" s="23">
        <f t="shared" ref="D77:AE77" si="6">SUM(D58,D59,D66,D62)</f>
        <v>55</v>
      </c>
      <c r="E77" s="23">
        <f t="shared" si="6"/>
        <v>17649570</v>
      </c>
      <c r="F77" s="23">
        <f t="shared" si="6"/>
        <v>36516100</v>
      </c>
      <c r="G77" s="23">
        <f t="shared" si="6"/>
        <v>54957020</v>
      </c>
      <c r="H77" s="23">
        <f t="shared" si="6"/>
        <v>75009690</v>
      </c>
      <c r="I77" s="23">
        <f t="shared" si="6"/>
        <v>96592100</v>
      </c>
      <c r="J77" s="23">
        <f t="shared" si="6"/>
        <v>111667600</v>
      </c>
      <c r="K77" s="23">
        <f t="shared" si="6"/>
        <v>126819900</v>
      </c>
      <c r="L77" s="23">
        <f t="shared" si="6"/>
        <v>140355200</v>
      </c>
      <c r="M77" s="23">
        <f t="shared" si="6"/>
        <v>151514600</v>
      </c>
      <c r="N77" s="23">
        <f t="shared" si="6"/>
        <v>155141500</v>
      </c>
      <c r="O77" s="23">
        <f t="shared" si="6"/>
        <v>163115800</v>
      </c>
      <c r="P77" s="23">
        <f t="shared" si="6"/>
        <v>164808100</v>
      </c>
      <c r="Q77" s="23">
        <f t="shared" si="6"/>
        <v>169444300</v>
      </c>
      <c r="R77" s="23">
        <f t="shared" si="6"/>
        <v>172543000</v>
      </c>
      <c r="S77" s="23">
        <f t="shared" si="6"/>
        <v>169258700</v>
      </c>
      <c r="T77" s="23">
        <f t="shared" si="6"/>
        <v>175245100</v>
      </c>
      <c r="U77" s="23">
        <f t="shared" si="6"/>
        <v>176869400</v>
      </c>
      <c r="V77" s="23">
        <f t="shared" si="6"/>
        <v>176449800</v>
      </c>
      <c r="W77" s="23">
        <f t="shared" si="6"/>
        <v>183155756.29899999</v>
      </c>
      <c r="X77" s="23">
        <f t="shared" si="6"/>
        <v>190869204.19</v>
      </c>
      <c r="Y77" s="23">
        <f t="shared" si="6"/>
        <v>188936348.08000001</v>
      </c>
      <c r="Z77" s="23">
        <f t="shared" si="6"/>
        <v>187333543.24000001</v>
      </c>
      <c r="AA77" s="23">
        <f t="shared" si="6"/>
        <v>189943241.30000001</v>
      </c>
      <c r="AB77" s="23">
        <f t="shared" si="6"/>
        <v>193353408.19999999</v>
      </c>
      <c r="AC77" s="23">
        <f t="shared" si="6"/>
        <v>203823751.90000001</v>
      </c>
      <c r="AD77" s="23">
        <f t="shared" si="6"/>
        <v>213791802.90709999</v>
      </c>
      <c r="AE77" s="23">
        <f t="shared" si="6"/>
        <v>218073785</v>
      </c>
    </row>
    <row r="78" spans="1:31" x14ac:dyDescent="0.35">
      <c r="B78" t="s">
        <v>88</v>
      </c>
      <c r="C78" s="23">
        <f>'Hydrogen Calculations'!B13</f>
        <v>0</v>
      </c>
      <c r="D78" s="23">
        <f>'Hydrogen Calculations'!C13</f>
        <v>0</v>
      </c>
      <c r="E78" s="23">
        <f>'Hydrogen Calculations'!D13</f>
        <v>19034100</v>
      </c>
      <c r="F78" s="23">
        <f>'Hydrogen Calculations'!E13</f>
        <v>38501300</v>
      </c>
      <c r="G78" s="23">
        <f>'Hydrogen Calculations'!F13</f>
        <v>58381800</v>
      </c>
      <c r="H78" s="23">
        <f>'Hydrogen Calculations'!G13</f>
        <v>76718800</v>
      </c>
      <c r="I78" s="23">
        <f>'Hydrogen Calculations'!H13</f>
        <v>96345900</v>
      </c>
      <c r="J78" s="23">
        <f>'Hydrogen Calculations'!I13</f>
        <v>113515000</v>
      </c>
      <c r="K78" s="23">
        <f>'Hydrogen Calculations'!J13</f>
        <v>130124000</v>
      </c>
      <c r="L78" s="23">
        <f>'Hydrogen Calculations'!K13</f>
        <v>140412000</v>
      </c>
      <c r="M78" s="23">
        <f>'Hydrogen Calculations'!L13</f>
        <v>148334000</v>
      </c>
      <c r="N78" s="23">
        <f>'Hydrogen Calculations'!M13</f>
        <v>155113000</v>
      </c>
      <c r="O78" s="23">
        <f>'Hydrogen Calculations'!N13</f>
        <v>161547000</v>
      </c>
      <c r="P78" s="23">
        <f>'Hydrogen Calculations'!O13</f>
        <v>167706000</v>
      </c>
      <c r="Q78" s="23">
        <f>'Hydrogen Calculations'!P13</f>
        <v>168299000</v>
      </c>
      <c r="R78" s="23">
        <f>'Hydrogen Calculations'!Q13</f>
        <v>172137000</v>
      </c>
      <c r="S78" s="23">
        <f>'Hydrogen Calculations'!R13</f>
        <v>175042000</v>
      </c>
      <c r="T78" s="23">
        <f>'Hydrogen Calculations'!S13</f>
        <v>174988000</v>
      </c>
      <c r="U78" s="23">
        <f>'Hydrogen Calculations'!T13</f>
        <v>174791000</v>
      </c>
      <c r="V78" s="23">
        <f>'Hydrogen Calculations'!U13</f>
        <v>175495000</v>
      </c>
      <c r="W78" s="23">
        <f>'Hydrogen Calculations'!V13</f>
        <v>178519000</v>
      </c>
      <c r="X78" s="23">
        <f>'Hydrogen Calculations'!W13</f>
        <v>183944000</v>
      </c>
      <c r="Y78" s="23">
        <f>'Hydrogen Calculations'!X13</f>
        <v>187628000</v>
      </c>
      <c r="Z78" s="23">
        <f>'Hydrogen Calculations'!Y13</f>
        <v>190174000</v>
      </c>
      <c r="AA78" s="23">
        <f>'Hydrogen Calculations'!Z13</f>
        <v>193246000</v>
      </c>
      <c r="AB78" s="23">
        <f>'Hydrogen Calculations'!AA13</f>
        <v>196589000</v>
      </c>
      <c r="AC78" s="23">
        <f>'Hydrogen Calculations'!AB13</f>
        <v>199877000</v>
      </c>
      <c r="AD78" s="23">
        <f>'Hydrogen Calculations'!AC13</f>
        <v>203373000</v>
      </c>
      <c r="AE78" s="23">
        <f>'Hydrogen Calculations'!AD13</f>
        <v>207148000</v>
      </c>
    </row>
    <row r="79" spans="1:31" x14ac:dyDescent="0.35">
      <c r="E79" s="23"/>
      <c r="F79" s="23"/>
      <c r="G79" s="23"/>
      <c r="H79" s="23"/>
      <c r="I79" s="23"/>
      <c r="J79" s="23"/>
    </row>
    <row r="96" spans="2:31" x14ac:dyDescent="0.35">
      <c r="B96" t="s">
        <v>40</v>
      </c>
      <c r="C96">
        <v>2022</v>
      </c>
      <c r="D96">
        <v>2023</v>
      </c>
      <c r="E96">
        <v>2024</v>
      </c>
      <c r="F96">
        <v>2025</v>
      </c>
      <c r="G96">
        <v>2026</v>
      </c>
      <c r="H96">
        <v>2027</v>
      </c>
      <c r="I96">
        <v>2028</v>
      </c>
      <c r="J96">
        <v>2029</v>
      </c>
      <c r="K96">
        <v>2030</v>
      </c>
      <c r="L96">
        <v>2031</v>
      </c>
      <c r="M96">
        <v>2032</v>
      </c>
      <c r="N96">
        <v>2033</v>
      </c>
      <c r="O96">
        <v>2034</v>
      </c>
      <c r="P96">
        <v>2035</v>
      </c>
      <c r="Q96">
        <v>2036</v>
      </c>
      <c r="R96">
        <v>2037</v>
      </c>
      <c r="S96">
        <v>2038</v>
      </c>
      <c r="T96">
        <v>2039</v>
      </c>
      <c r="U96">
        <v>2040</v>
      </c>
      <c r="V96">
        <v>2041</v>
      </c>
      <c r="W96">
        <v>2042</v>
      </c>
      <c r="X96">
        <v>2043</v>
      </c>
      <c r="Y96">
        <v>2044</v>
      </c>
      <c r="Z96">
        <v>2045</v>
      </c>
      <c r="AA96">
        <v>2046</v>
      </c>
      <c r="AB96">
        <v>2047</v>
      </c>
      <c r="AC96">
        <v>2048</v>
      </c>
      <c r="AD96">
        <v>2049</v>
      </c>
      <c r="AE96">
        <v>2050</v>
      </c>
    </row>
    <row r="97" spans="2:31" x14ac:dyDescent="0.35">
      <c r="B97" t="s">
        <v>107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2:31" x14ac:dyDescent="0.35">
      <c r="B98" t="s">
        <v>108</v>
      </c>
      <c r="C98">
        <v>0</v>
      </c>
      <c r="D98">
        <v>0</v>
      </c>
      <c r="E98">
        <v>42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2:31" x14ac:dyDescent="0.35"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11573</v>
      </c>
      <c r="N99">
        <v>163</v>
      </c>
      <c r="O99">
        <v>6031</v>
      </c>
      <c r="P99">
        <v>0</v>
      </c>
      <c r="Q99">
        <v>0</v>
      </c>
      <c r="R99">
        <v>0</v>
      </c>
      <c r="S99">
        <v>12062</v>
      </c>
      <c r="T99">
        <v>2282</v>
      </c>
      <c r="U99">
        <v>0</v>
      </c>
      <c r="V99">
        <v>18908</v>
      </c>
      <c r="W99">
        <v>2771</v>
      </c>
      <c r="X99">
        <v>2608</v>
      </c>
      <c r="Y99">
        <v>0</v>
      </c>
      <c r="Z99">
        <v>0</v>
      </c>
      <c r="AA99">
        <v>0</v>
      </c>
      <c r="AB99">
        <v>3097</v>
      </c>
      <c r="AC99">
        <v>2282</v>
      </c>
      <c r="AD99">
        <v>2445</v>
      </c>
      <c r="AE99">
        <v>0</v>
      </c>
    </row>
    <row r="100" spans="2:31" x14ac:dyDescent="0.35"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3192</v>
      </c>
      <c r="V100">
        <v>0</v>
      </c>
      <c r="W100">
        <v>0</v>
      </c>
      <c r="X100">
        <v>0</v>
      </c>
      <c r="Y100">
        <v>0</v>
      </c>
      <c r="Z100">
        <v>670</v>
      </c>
      <c r="AA100">
        <v>0</v>
      </c>
      <c r="AB100">
        <v>0</v>
      </c>
      <c r="AC100">
        <v>0</v>
      </c>
      <c r="AD100">
        <v>0</v>
      </c>
      <c r="AE100">
        <v>3658</v>
      </c>
    </row>
    <row r="101" spans="2:31" x14ac:dyDescent="0.35"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2:31" x14ac:dyDescent="0.35">
      <c r="B102" t="s">
        <v>112</v>
      </c>
      <c r="C102">
        <v>14122</v>
      </c>
      <c r="D102">
        <v>16578</v>
      </c>
      <c r="E102">
        <v>11316</v>
      </c>
      <c r="F102">
        <v>12972</v>
      </c>
      <c r="G102">
        <v>14538</v>
      </c>
      <c r="H102">
        <v>15342</v>
      </c>
      <c r="I102">
        <v>15612</v>
      </c>
      <c r="J102">
        <v>16236</v>
      </c>
      <c r="K102">
        <v>17442</v>
      </c>
      <c r="L102">
        <v>18618</v>
      </c>
      <c r="M102">
        <v>19848</v>
      </c>
      <c r="N102">
        <v>21000</v>
      </c>
      <c r="O102">
        <v>22296</v>
      </c>
      <c r="P102">
        <v>22812</v>
      </c>
      <c r="Q102">
        <v>23388</v>
      </c>
      <c r="R102">
        <v>24090</v>
      </c>
      <c r="S102">
        <v>23928</v>
      </c>
      <c r="T102">
        <v>24012</v>
      </c>
      <c r="U102">
        <v>24498</v>
      </c>
      <c r="V102">
        <v>18906</v>
      </c>
      <c r="W102">
        <v>16746</v>
      </c>
      <c r="X102">
        <v>15672</v>
      </c>
      <c r="Y102">
        <v>15468</v>
      </c>
      <c r="Z102">
        <v>13110</v>
      </c>
      <c r="AA102">
        <v>7440</v>
      </c>
      <c r="AB102">
        <v>6900</v>
      </c>
      <c r="AC102">
        <v>5808</v>
      </c>
      <c r="AD102">
        <v>5520</v>
      </c>
      <c r="AE102">
        <v>2190</v>
      </c>
    </row>
    <row r="103" spans="2:31" x14ac:dyDescent="0.35">
      <c r="B103" t="s">
        <v>113</v>
      </c>
      <c r="C103">
        <v>12230.5</v>
      </c>
      <c r="D103">
        <v>12627.9</v>
      </c>
      <c r="E103">
        <v>4116</v>
      </c>
      <c r="F103">
        <v>5022</v>
      </c>
      <c r="G103">
        <v>5860</v>
      </c>
      <c r="H103">
        <v>6454</v>
      </c>
      <c r="I103">
        <v>6792</v>
      </c>
      <c r="J103">
        <v>7226</v>
      </c>
      <c r="K103">
        <v>7796</v>
      </c>
      <c r="L103">
        <v>8412</v>
      </c>
      <c r="M103">
        <v>9002</v>
      </c>
      <c r="N103">
        <v>9630</v>
      </c>
      <c r="O103">
        <v>10420</v>
      </c>
      <c r="P103">
        <v>10066</v>
      </c>
      <c r="Q103">
        <v>9864</v>
      </c>
      <c r="R103">
        <v>9998</v>
      </c>
      <c r="S103">
        <v>7926</v>
      </c>
      <c r="T103">
        <v>6842</v>
      </c>
      <c r="U103">
        <v>6058</v>
      </c>
      <c r="V103">
        <v>3552</v>
      </c>
      <c r="W103">
        <v>2346</v>
      </c>
      <c r="X103">
        <v>2172</v>
      </c>
      <c r="Y103">
        <v>1786</v>
      </c>
      <c r="Z103">
        <v>818</v>
      </c>
      <c r="AA103">
        <v>636</v>
      </c>
      <c r="AB103">
        <v>388</v>
      </c>
      <c r="AC103">
        <v>26</v>
      </c>
      <c r="AD103">
        <v>0</v>
      </c>
      <c r="AE103">
        <v>0</v>
      </c>
    </row>
    <row r="104" spans="2:31" x14ac:dyDescent="0.35"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2:31" x14ac:dyDescent="0.35">
      <c r="B105" t="s">
        <v>115</v>
      </c>
      <c r="C105">
        <v>0</v>
      </c>
      <c r="D105">
        <v>990</v>
      </c>
      <c r="E105">
        <v>990</v>
      </c>
      <c r="F105">
        <v>756</v>
      </c>
      <c r="G105">
        <v>882</v>
      </c>
      <c r="H105">
        <v>954</v>
      </c>
      <c r="I105">
        <v>1044</v>
      </c>
      <c r="J105">
        <v>1152</v>
      </c>
      <c r="K105">
        <v>1278</v>
      </c>
      <c r="L105">
        <v>1368</v>
      </c>
      <c r="M105">
        <v>1350</v>
      </c>
      <c r="N105">
        <v>1314</v>
      </c>
      <c r="O105">
        <v>1260</v>
      </c>
      <c r="P105">
        <v>1188</v>
      </c>
      <c r="Q105">
        <v>1098</v>
      </c>
      <c r="R105">
        <v>990</v>
      </c>
      <c r="S105">
        <v>846</v>
      </c>
      <c r="T105">
        <v>702</v>
      </c>
      <c r="U105">
        <v>558</v>
      </c>
      <c r="V105">
        <v>324</v>
      </c>
      <c r="W105">
        <v>126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2:31" x14ac:dyDescent="0.35">
      <c r="B106" t="s">
        <v>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2:31" x14ac:dyDescent="0.35">
      <c r="B107" t="s">
        <v>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2:31" x14ac:dyDescent="0.35">
      <c r="B108" t="s">
        <v>118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2:31" x14ac:dyDescent="0.35">
      <c r="B109" t="s">
        <v>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2:31" x14ac:dyDescent="0.35">
      <c r="B110" t="s">
        <v>120</v>
      </c>
      <c r="C110">
        <v>963</v>
      </c>
      <c r="D110">
        <v>2972</v>
      </c>
      <c r="E110">
        <v>3427</v>
      </c>
      <c r="F110">
        <v>3667</v>
      </c>
      <c r="G110">
        <v>3607</v>
      </c>
      <c r="H110">
        <v>3747</v>
      </c>
      <c r="I110">
        <v>3862</v>
      </c>
      <c r="J110">
        <v>4062</v>
      </c>
      <c r="K110">
        <v>4412</v>
      </c>
      <c r="L110">
        <v>2315</v>
      </c>
      <c r="M110">
        <v>2510</v>
      </c>
      <c r="N110">
        <v>2700</v>
      </c>
      <c r="O110">
        <v>2940</v>
      </c>
      <c r="P110">
        <v>3030</v>
      </c>
      <c r="Q110">
        <v>3160</v>
      </c>
      <c r="R110">
        <v>3305</v>
      </c>
      <c r="S110">
        <v>3270</v>
      </c>
      <c r="T110">
        <v>3310</v>
      </c>
      <c r="U110">
        <v>3430</v>
      </c>
      <c r="V110">
        <v>2370</v>
      </c>
      <c r="W110">
        <v>2005</v>
      </c>
      <c r="X110">
        <v>1930</v>
      </c>
      <c r="Y110">
        <v>2020</v>
      </c>
      <c r="Z110">
        <v>1715</v>
      </c>
      <c r="AA110">
        <v>620</v>
      </c>
      <c r="AB110">
        <v>445</v>
      </c>
      <c r="AC110">
        <v>225</v>
      </c>
      <c r="AD110">
        <v>325</v>
      </c>
      <c r="AE110">
        <v>200</v>
      </c>
    </row>
    <row r="111" spans="2:31" x14ac:dyDescent="0.35">
      <c r="B111" t="s">
        <v>121</v>
      </c>
      <c r="C111">
        <v>0</v>
      </c>
      <c r="D111">
        <v>143</v>
      </c>
      <c r="E111">
        <v>78</v>
      </c>
      <c r="F111">
        <v>65</v>
      </c>
      <c r="G111">
        <v>52</v>
      </c>
      <c r="H111">
        <v>13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2:31" x14ac:dyDescent="0.35">
      <c r="B112" t="s">
        <v>122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2:31" x14ac:dyDescent="0.35"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2:31" x14ac:dyDescent="0.35">
      <c r="B114" t="s">
        <v>124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2:31" x14ac:dyDescent="0.35">
      <c r="B115" t="s">
        <v>125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2:31" x14ac:dyDescent="0.35">
      <c r="B116" t="s">
        <v>126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2:31" x14ac:dyDescent="0.35">
      <c r="B117" t="s">
        <v>127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2:31" x14ac:dyDescent="0.35">
      <c r="B118" t="s">
        <v>128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2:31" x14ac:dyDescent="0.35">
      <c r="B119" t="s">
        <v>129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2:31" x14ac:dyDescent="0.35">
      <c r="B120" t="s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</sheetData>
  <conditionalFormatting sqref="C53:AE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ACF-810B-43AB-80AC-A2988B3699A2}">
  <dimension ref="A1:AF30"/>
  <sheetViews>
    <sheetView workbookViewId="0">
      <selection activeCell="K17" sqref="K17"/>
    </sheetView>
  </sheetViews>
  <sheetFormatPr defaultRowHeight="14.5" x14ac:dyDescent="0.35"/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3192</v>
      </c>
      <c r="W5">
        <v>0</v>
      </c>
      <c r="X5">
        <v>0</v>
      </c>
      <c r="Y5">
        <v>0</v>
      </c>
      <c r="Z5">
        <v>0</v>
      </c>
      <c r="AA5">
        <v>670</v>
      </c>
      <c r="AB5">
        <v>0</v>
      </c>
      <c r="AC5">
        <v>0</v>
      </c>
      <c r="AD5">
        <v>0</v>
      </c>
      <c r="AE5">
        <v>0</v>
      </c>
      <c r="AF5">
        <v>3658</v>
      </c>
    </row>
    <row r="6" spans="1:32" x14ac:dyDescent="0.35">
      <c r="A6" t="s">
        <v>10</v>
      </c>
      <c r="B6">
        <v>0</v>
      </c>
      <c r="C6">
        <v>0</v>
      </c>
      <c r="D6">
        <v>2653</v>
      </c>
      <c r="E6">
        <v>9501.7099999999991</v>
      </c>
      <c r="F6">
        <v>9501.7099999999991</v>
      </c>
      <c r="G6">
        <v>9501.7099999999991</v>
      </c>
      <c r="H6">
        <v>156.76</v>
      </c>
      <c r="I6">
        <v>156.76</v>
      </c>
      <c r="J6">
        <v>156.76</v>
      </c>
      <c r="K6">
        <v>156.76</v>
      </c>
      <c r="L6">
        <v>156.76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</row>
    <row r="7" spans="1:32" x14ac:dyDescent="0.35">
      <c r="A7" t="s">
        <v>11</v>
      </c>
      <c r="B7">
        <v>7464</v>
      </c>
      <c r="C7">
        <v>10643</v>
      </c>
      <c r="D7">
        <v>14122</v>
      </c>
      <c r="E7"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23</v>
      </c>
      <c r="B8">
        <v>6220.98</v>
      </c>
      <c r="C8">
        <v>8749.56</v>
      </c>
      <c r="D8">
        <v>12230.48</v>
      </c>
      <c r="E8">
        <v>10011.8825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16</v>
      </c>
      <c r="B15">
        <v>2457</v>
      </c>
      <c r="C15">
        <v>595</v>
      </c>
      <c r="D15">
        <v>963</v>
      </c>
      <c r="E15">
        <v>2457</v>
      </c>
      <c r="F15">
        <v>2457</v>
      </c>
      <c r="G15">
        <v>2457</v>
      </c>
      <c r="H15">
        <v>2457</v>
      </c>
      <c r="I15">
        <v>2457</v>
      </c>
      <c r="J15">
        <v>2457</v>
      </c>
      <c r="K15">
        <v>2457</v>
      </c>
      <c r="L15"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18</v>
      </c>
      <c r="B18">
        <v>512</v>
      </c>
      <c r="C18">
        <v>512</v>
      </c>
      <c r="D18"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8" spans="1:32" x14ac:dyDescent="0.35">
      <c r="A28" t="s">
        <v>24</v>
      </c>
    </row>
    <row r="29" spans="1:32" x14ac:dyDescent="0.35">
      <c r="A29" t="s">
        <v>35</v>
      </c>
    </row>
    <row r="30" spans="1:32" x14ac:dyDescent="0.35">
      <c r="A30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0"/>
  </sheetPr>
  <dimension ref="A1:AF31"/>
  <sheetViews>
    <sheetView zoomScale="70" zoomScaleNormal="70" workbookViewId="0">
      <selection activeCell="L31" sqref="L31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19</v>
      </c>
      <c r="B1">
        <v>2020</v>
      </c>
      <c r="C1">
        <v>2021</v>
      </c>
      <c r="D1" s="5">
        <v>2022</v>
      </c>
      <c r="E1" s="5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9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</row>
    <row r="3" spans="1:32" x14ac:dyDescent="0.35">
      <c r="A3" s="3" t="s">
        <v>22</v>
      </c>
      <c r="B3">
        <f>BPMCCS!B3</f>
        <v>0</v>
      </c>
      <c r="C3">
        <f>BPMCCS!C3</f>
        <v>0</v>
      </c>
      <c r="D3">
        <f>BPMCCS!D3</f>
        <v>0</v>
      </c>
      <c r="E3">
        <f>BPMCCS!E3</f>
        <v>0</v>
      </c>
      <c r="F3">
        <f>BPMCCS!F3</f>
        <v>0</v>
      </c>
      <c r="G3">
        <f>BPMCCS!G3</f>
        <v>0</v>
      </c>
      <c r="H3">
        <f>BPMCCS!H3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</row>
    <row r="4" spans="1:32" x14ac:dyDescent="0.35">
      <c r="A4" s="4" t="s">
        <v>25</v>
      </c>
      <c r="B4">
        <f>BPMCCS!B4</f>
        <v>0</v>
      </c>
      <c r="C4">
        <f>BPMCCS!C4</f>
        <v>0</v>
      </c>
      <c r="D4">
        <f>BPMCCS!D4</f>
        <v>0</v>
      </c>
      <c r="E4">
        <f>BPMCCS!E4</f>
        <v>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0</v>
      </c>
      <c r="J4">
        <f>BPMCCS!J4</f>
        <v>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</row>
    <row r="5" spans="1:32" x14ac:dyDescent="0.35">
      <c r="A5" s="1" t="s">
        <v>20</v>
      </c>
      <c r="B5">
        <f>BPMCCS!B5</f>
        <v>0</v>
      </c>
      <c r="C5">
        <f>BPMCCS!C5</f>
        <v>0</v>
      </c>
      <c r="D5">
        <f>BPMCCS!D5</f>
        <v>0</v>
      </c>
      <c r="E5">
        <f>BPMCCS!E5</f>
        <v>0</v>
      </c>
      <c r="F5">
        <f>BPMCCS!F5</f>
        <v>0</v>
      </c>
      <c r="G5">
        <f>BPMCCS!G5</f>
        <v>0</v>
      </c>
      <c r="H5">
        <f>BPMCCS!H5</f>
        <v>0</v>
      </c>
      <c r="I5">
        <f>BPMCCS!I5</f>
        <v>0</v>
      </c>
      <c r="J5">
        <f>BPMCCS!J5</f>
        <v>0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3192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670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3658</v>
      </c>
    </row>
    <row r="6" spans="1:32" x14ac:dyDescent="0.35">
      <c r="A6" s="2" t="s">
        <v>10</v>
      </c>
      <c r="B6">
        <f>BPMCCS!B6</f>
        <v>0</v>
      </c>
      <c r="C6">
        <f>BPMCCS!C6</f>
        <v>0</v>
      </c>
      <c r="D6">
        <f>BPMCCS!D6</f>
        <v>2653</v>
      </c>
      <c r="E6">
        <f>BPMCCS!E6</f>
        <v>9501.7099999999991</v>
      </c>
      <c r="F6">
        <f>BPMCCS!F6</f>
        <v>9501.7099999999991</v>
      </c>
      <c r="G6">
        <f>BPMCCS!G6</f>
        <v>9501.7099999999991</v>
      </c>
      <c r="H6">
        <f>BPMCCS!H6</f>
        <v>156.76</v>
      </c>
      <c r="I6">
        <f>BPMCCS!I6</f>
        <v>156.76</v>
      </c>
      <c r="J6">
        <f>BPMCCS!J6</f>
        <v>156.76</v>
      </c>
      <c r="K6">
        <f>BPMCCS!K6</f>
        <v>156.76</v>
      </c>
      <c r="L6">
        <f>BPMCCS!L6</f>
        <v>156.76</v>
      </c>
      <c r="M6">
        <f>BPMCCS!M6</f>
        <v>40</v>
      </c>
      <c r="N6">
        <f>BPMCCS!N6</f>
        <v>40</v>
      </c>
      <c r="O6">
        <f>BPMCCS!O6</f>
        <v>40</v>
      </c>
      <c r="P6">
        <f>BPMCCS!P6</f>
        <v>40</v>
      </c>
      <c r="Q6">
        <f>BPMCCS!Q6</f>
        <v>40</v>
      </c>
      <c r="R6">
        <f>BPMCCS!R6</f>
        <v>40</v>
      </c>
      <c r="S6">
        <f>BPMCCS!S6</f>
        <v>40</v>
      </c>
      <c r="T6">
        <f>BPMCCS!T6</f>
        <v>40</v>
      </c>
      <c r="U6">
        <f>BPMCCS!U6</f>
        <v>40</v>
      </c>
      <c r="V6">
        <f>BPMCCS!V6</f>
        <v>40</v>
      </c>
      <c r="W6">
        <f>BPMCCS!W6</f>
        <v>40</v>
      </c>
      <c r="X6">
        <f>BPMCCS!X6</f>
        <v>40</v>
      </c>
      <c r="Y6">
        <f>BPMCCS!Y6</f>
        <v>40</v>
      </c>
      <c r="Z6">
        <f>BPMCCS!Z6</f>
        <v>40</v>
      </c>
      <c r="AA6">
        <f>BPMCCS!AA6</f>
        <v>40</v>
      </c>
      <c r="AB6">
        <f>BPMCCS!AB6</f>
        <v>40</v>
      </c>
      <c r="AC6">
        <f>BPMCCS!AC6</f>
        <v>40</v>
      </c>
      <c r="AD6">
        <f>BPMCCS!AD6</f>
        <v>40</v>
      </c>
      <c r="AE6">
        <f>BPMCCS!AE6</f>
        <v>40</v>
      </c>
      <c r="AF6">
        <f>BPMCCS!AF6</f>
        <v>40</v>
      </c>
    </row>
    <row r="7" spans="1:32" x14ac:dyDescent="0.35">
      <c r="A7" s="2" t="s">
        <v>11</v>
      </c>
      <c r="B7">
        <f>BPMCCS!B7</f>
        <v>7464</v>
      </c>
      <c r="C7">
        <f>BPMCCS!C7</f>
        <v>10643</v>
      </c>
      <c r="D7">
        <f>BPMCCS!D7</f>
        <v>14122</v>
      </c>
      <c r="E7">
        <f>BPMCCS!E7</f>
        <v>7464</v>
      </c>
      <c r="F7" s="18">
        <f>'Hydrogen Calculations'!D34</f>
        <v>950.23749999999995</v>
      </c>
      <c r="G7" s="18">
        <f>'Hydrogen Calculations'!E34</f>
        <v>950.23749999999995</v>
      </c>
      <c r="H7" s="18">
        <f>'Hydrogen Calculations'!F34</f>
        <v>621.12239999999997</v>
      </c>
      <c r="I7" s="18">
        <f>'Hydrogen Calculations'!G34</f>
        <v>621.12239999999997</v>
      </c>
      <c r="J7" s="18">
        <f>'Hydrogen Calculations'!H34</f>
        <v>621.12239999999997</v>
      </c>
      <c r="K7" s="18">
        <f>'Hydrogen Calculations'!I34</f>
        <v>300</v>
      </c>
      <c r="L7" s="18">
        <f>'Hydrogen Calculations'!J34</f>
        <v>300</v>
      </c>
      <c r="M7" s="18">
        <f>'Hydrogen Calculations'!K34</f>
        <v>1697.3398886465015</v>
      </c>
      <c r="N7" s="18">
        <f>'Hydrogen Calculations'!L34</f>
        <v>3558.3443515675772</v>
      </c>
      <c r="O7" s="18">
        <f>'Hydrogen Calculations'!M34</f>
        <v>3016.6345849972708</v>
      </c>
      <c r="P7" s="18">
        <f>'Hydrogen Calculations'!N34</f>
        <v>2595.7575616457498</v>
      </c>
      <c r="Q7" s="18">
        <f>'Hydrogen Calculations'!O34</f>
        <v>1229.8900150959673</v>
      </c>
      <c r="R7" s="18">
        <f>'Hydrogen Calculations'!P34</f>
        <v>3741.0823780325245</v>
      </c>
      <c r="S7" s="18">
        <f>'Hydrogen Calculations'!Q34</f>
        <v>3765.7296198838026</v>
      </c>
      <c r="T7" s="18">
        <f>'Hydrogen Calculations'!R34</f>
        <v>7472.5183211192543</v>
      </c>
      <c r="U7" s="18">
        <f>'Hydrogen Calculations'!S34</f>
        <v>9695.8113491978038</v>
      </c>
      <c r="V7" s="18">
        <f>'Hydrogen Calculations'!T34</f>
        <v>14282.276870892516</v>
      </c>
      <c r="W7" s="18">
        <f>'Hydrogen Calculations'!U34</f>
        <v>19309.350885156604</v>
      </c>
      <c r="X7" s="18">
        <f>'Hydrogen Calculations'!V34</f>
        <v>25823.20580145036</v>
      </c>
      <c r="Y7" s="18">
        <f>'Hydrogen Calculations'!W34</f>
        <v>28008.220891788045</v>
      </c>
      <c r="Z7" s="18">
        <f>'Hydrogen Calculations'!X34</f>
        <v>26483.552972916885</v>
      </c>
      <c r="AA7" s="18">
        <f>'Hydrogen Calculations'!Y34</f>
        <v>31342.487586587387</v>
      </c>
      <c r="AB7" s="18">
        <f>'Hydrogen Calculations'!Z34</f>
        <v>34222.631094756209</v>
      </c>
      <c r="AC7" s="18">
        <f>'Hydrogen Calculations'!AA34</f>
        <v>33130.193905817177</v>
      </c>
      <c r="AD7" s="18">
        <f>'Hydrogen Calculations'!AB34</f>
        <v>10444.790792470927</v>
      </c>
      <c r="AE7" s="18">
        <f>'Hydrogen Calculations'!AC34</f>
        <v>13317.249698431846</v>
      </c>
      <c r="AF7" s="18">
        <f>'Hydrogen Calculations'!AD34</f>
        <v>0</v>
      </c>
    </row>
    <row r="8" spans="1:32" x14ac:dyDescent="0.35">
      <c r="A8" s="3" t="s">
        <v>23</v>
      </c>
      <c r="B8">
        <f>BPMCCS!B8</f>
        <v>6220.98</v>
      </c>
      <c r="C8">
        <f>BPMCCS!C8</f>
        <v>8749.56</v>
      </c>
      <c r="D8">
        <f>BPMCCS!D8</f>
        <v>12230.48</v>
      </c>
      <c r="E8">
        <f>BPMCCS!E8</f>
        <v>10011.8825</v>
      </c>
      <c r="F8" s="18">
        <f>'Hydrogen Calculations'!D36</f>
        <v>5353.6750000000002</v>
      </c>
      <c r="G8" s="18">
        <f>'Hydrogen Calculations'!E36</f>
        <v>5353.6750000000002</v>
      </c>
      <c r="H8" s="18">
        <f>'Hydrogen Calculations'!F36</f>
        <v>4185.9983999999995</v>
      </c>
      <c r="I8" s="18">
        <f>'Hydrogen Calculations'!G36</f>
        <v>4185.9983999999995</v>
      </c>
      <c r="J8" s="18">
        <f>'Hydrogen Calculations'!H36</f>
        <v>4185.9983999999995</v>
      </c>
      <c r="K8" s="18">
        <f>'Hydrogen Calculations'!I36</f>
        <v>2000</v>
      </c>
      <c r="L8" s="18">
        <f>'Hydrogen Calculations'!J36</f>
        <v>2000</v>
      </c>
      <c r="M8" s="18">
        <f>'Hydrogen Calculations'!K36</f>
        <v>211.05069514537817</v>
      </c>
      <c r="N8" s="18">
        <f>'Hydrogen Calculations'!L36</f>
        <v>449.99215651121619</v>
      </c>
      <c r="O8" s="18">
        <f>'Hydrogen Calculations'!M36</f>
        <v>387.85301807107766</v>
      </c>
      <c r="P8" s="18">
        <f>'Hydrogen Calculations'!N36</f>
        <v>342.28234801033835</v>
      </c>
      <c r="Q8" s="18">
        <f>'Hydrogen Calculations'!O36</f>
        <v>163.35993098986415</v>
      </c>
      <c r="R8" s="18">
        <f>'Hydrogen Calculations'!P36</f>
        <v>505.46520927752601</v>
      </c>
      <c r="S8" s="18">
        <f>'Hydrogen Calculations'!Q36</f>
        <v>516.63496860589328</v>
      </c>
      <c r="T8" s="18">
        <f>'Hydrogen Calculations'!R36</f>
        <v>1021.1942038640907</v>
      </c>
      <c r="U8" s="18">
        <f>'Hydrogen Calculations'!S36</f>
        <v>1336.5457090556692</v>
      </c>
      <c r="V8" s="18">
        <f>'Hydrogen Calculations'!T36</f>
        <v>1999.682001271995</v>
      </c>
      <c r="W8" s="18">
        <f>'Hydrogen Calculations'!U36</f>
        <v>2420.5628688152519</v>
      </c>
      <c r="X8" s="18">
        <f>'Hydrogen Calculations'!V36</f>
        <v>3091.8146203217475</v>
      </c>
      <c r="Y8" s="18">
        <f>'Hydrogen Calculations'!W36</f>
        <v>3449.2002502010546</v>
      </c>
      <c r="Z8" s="18">
        <f>'Hydrogen Calculations'!X36</f>
        <v>3458.5451904119541</v>
      </c>
      <c r="AA8" s="18">
        <f>'Hydrogen Calculations'!Y36</f>
        <v>4100.1042113651683</v>
      </c>
      <c r="AB8" s="18">
        <f>'Hydrogen Calculations'!Z36</f>
        <v>2851.8859245630174</v>
      </c>
      <c r="AC8" s="18">
        <f>'Hydrogen Calculations'!AA36</f>
        <v>2136.6574330563253</v>
      </c>
      <c r="AD8" s="18">
        <f>'Hydrogen Calculations'!AB36</f>
        <v>404.62774247692124</v>
      </c>
      <c r="AE8" s="18">
        <f>'Hydrogen Calculations'!AC36</f>
        <v>784.07720144752705</v>
      </c>
      <c r="AF8" s="18">
        <f>'Hydrogen Calculations'!AD36</f>
        <v>0</v>
      </c>
    </row>
    <row r="9" spans="1:32" x14ac:dyDescent="0.35">
      <c r="A9" s="1" t="s">
        <v>12</v>
      </c>
      <c r="B9">
        <f>BPMCCS!B9</f>
        <v>0</v>
      </c>
      <c r="C9">
        <f>BPMCCS!C9</f>
        <v>0</v>
      </c>
      <c r="D9">
        <f>BPMCCS!D9</f>
        <v>0</v>
      </c>
      <c r="E9">
        <f>BPMCCS!E9</f>
        <v>0</v>
      </c>
      <c r="F9">
        <f>BPMCCS!F9</f>
        <v>0</v>
      </c>
      <c r="G9">
        <f>BPMCCS!G9</f>
        <v>0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</row>
    <row r="10" spans="1:32" x14ac:dyDescent="0.35">
      <c r="A10" s="1" t="s">
        <v>13</v>
      </c>
      <c r="B10">
        <f>BPMCCS!B10</f>
        <v>0</v>
      </c>
      <c r="C10">
        <f>BPMCCS!C10</f>
        <v>0</v>
      </c>
      <c r="D10">
        <f>BPMCCS!D10</f>
        <v>0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</row>
    <row r="11" spans="1:32" x14ac:dyDescent="0.35">
      <c r="A11" s="1" t="s">
        <v>14</v>
      </c>
      <c r="B11">
        <f>BPMCCS!B11</f>
        <v>0</v>
      </c>
      <c r="C11">
        <f>BPMCCS!C11</f>
        <v>0</v>
      </c>
      <c r="D11">
        <f>BPMCCS!D11</f>
        <v>0</v>
      </c>
      <c r="E11">
        <f>BPMCCS!E11</f>
        <v>0</v>
      </c>
      <c r="F11">
        <f>BPMCCS!F11+'Hydrogen Calculations'!D37</f>
        <v>218.35000000000002</v>
      </c>
      <c r="G11">
        <f>BPMCCS!G11+'Hydrogen Calculations'!E37</f>
        <v>218.35000000000002</v>
      </c>
      <c r="H11">
        <f>BPMCCS!H11+'Hydrogen Calculations'!F37</f>
        <v>152.5728</v>
      </c>
      <c r="I11">
        <f>BPMCCS!I11+'Hydrogen Calculations'!G37</f>
        <v>152.5728</v>
      </c>
      <c r="J11">
        <f>BPMCCS!J11+'Hydrogen Calculations'!H37</f>
        <v>152.5728</v>
      </c>
      <c r="K11">
        <f>BPMCCS!K11+'Hydrogen Calculations'!I37</f>
        <v>100</v>
      </c>
      <c r="L11">
        <f>BPMCCS!L11+'Hydrogen Calculations'!J37</f>
        <v>100</v>
      </c>
      <c r="M11">
        <f>BPMCCS!M11+'Hydrogen Calculations'!K37</f>
        <v>100</v>
      </c>
      <c r="N11">
        <f>BPMCCS!N11+'Hydrogen Calculations'!L37</f>
        <v>100</v>
      </c>
      <c r="O11">
        <f>BPMCCS!O11+'Hydrogen Calculations'!M37</f>
        <v>100</v>
      </c>
      <c r="P11">
        <f>BPMCCS!P11+'Hydrogen Calculations'!N37</f>
        <v>100</v>
      </c>
      <c r="Q11">
        <f>BPMCCS!Q11+'Hydrogen Calculations'!O37</f>
        <v>200</v>
      </c>
      <c r="R11">
        <f>BPMCCS!R11+'Hydrogen Calculations'!P37</f>
        <v>200</v>
      </c>
      <c r="S11">
        <f>BPMCCS!S11+'Hydrogen Calculations'!Q37</f>
        <v>200</v>
      </c>
      <c r="T11">
        <f>BPMCCS!T11+'Hydrogen Calculations'!R37</f>
        <v>200</v>
      </c>
      <c r="U11">
        <f>BPMCCS!U11+'Hydrogen Calculations'!S37</f>
        <v>200</v>
      </c>
      <c r="V11">
        <f>BPMCCS!V11+'Hydrogen Calculations'!T37</f>
        <v>300</v>
      </c>
      <c r="W11">
        <f>BPMCCS!W11+'Hydrogen Calculations'!U37</f>
        <v>300</v>
      </c>
      <c r="X11">
        <f>BPMCCS!X11+'Hydrogen Calculations'!V37</f>
        <v>300</v>
      </c>
      <c r="Y11">
        <f>BPMCCS!Y11+'Hydrogen Calculations'!W37</f>
        <v>300</v>
      </c>
      <c r="Z11">
        <f>BPMCCS!Z11+'Hydrogen Calculations'!X37</f>
        <v>300</v>
      </c>
      <c r="AA11">
        <f>BPMCCS!AA11+'Hydrogen Calculations'!Y37</f>
        <v>300</v>
      </c>
      <c r="AB11">
        <f>BPMCCS!AB11+'Hydrogen Calculations'!Z37</f>
        <v>300</v>
      </c>
      <c r="AC11">
        <f>BPMCCS!AC11+'Hydrogen Calculations'!AA37</f>
        <v>300</v>
      </c>
      <c r="AD11">
        <f>BPMCCS!AD11+'Hydrogen Calculations'!AB37</f>
        <v>300</v>
      </c>
      <c r="AE11">
        <f>BPMCCS!AE11+'Hydrogen Calculations'!AC37</f>
        <v>300</v>
      </c>
      <c r="AF11">
        <f>BPMCCS!AF11+'Hydrogen Calculations'!AD37</f>
        <v>300</v>
      </c>
    </row>
    <row r="12" spans="1:32" x14ac:dyDescent="0.35">
      <c r="A12" s="3" t="s">
        <v>26</v>
      </c>
      <c r="B12">
        <f>BPMCCS!B12</f>
        <v>0</v>
      </c>
      <c r="C12">
        <f>BPMCCS!C12</f>
        <v>0</v>
      </c>
      <c r="D12">
        <f>BPMCCS!D12</f>
        <v>0</v>
      </c>
      <c r="E12">
        <f>BPMCCS!E12</f>
        <v>0</v>
      </c>
      <c r="F12">
        <f>BPMCCS!F12</f>
        <v>0</v>
      </c>
      <c r="G12">
        <f>BPMCCS!G12</f>
        <v>0</v>
      </c>
      <c r="H12">
        <f>BPMCCS!H12</f>
        <v>0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</row>
    <row r="13" spans="1:32" x14ac:dyDescent="0.35">
      <c r="A13" s="3" t="s">
        <v>21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</row>
    <row r="14" spans="1:32" x14ac:dyDescent="0.35">
      <c r="A14" s="2" t="s">
        <v>15</v>
      </c>
      <c r="B14">
        <f>BPMCCS!B14</f>
        <v>0</v>
      </c>
      <c r="C14">
        <f>BPMCCS!C14</f>
        <v>0</v>
      </c>
      <c r="D14">
        <f>BPMCCS!D14</f>
        <v>0</v>
      </c>
      <c r="E14">
        <f>BPMCCS!E14</f>
        <v>0</v>
      </c>
      <c r="F14">
        <f>BPMCCS!F14</f>
        <v>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</row>
    <row r="15" spans="1:32" x14ac:dyDescent="0.35">
      <c r="A15" s="3" t="s">
        <v>16</v>
      </c>
      <c r="B15">
        <f>BPMCCS!B15</f>
        <v>2457</v>
      </c>
      <c r="C15">
        <f>BPMCCS!C15</f>
        <v>595</v>
      </c>
      <c r="D15">
        <f>BPMCCS!D15</f>
        <v>963</v>
      </c>
      <c r="E15">
        <f>BPMCCS!E15</f>
        <v>2457</v>
      </c>
      <c r="F15" s="26">
        <f>BPMCCS!F15+'Hydrogen Calculations'!D35</f>
        <v>3585.4875000000002</v>
      </c>
      <c r="G15" s="26">
        <f>BPMCCS!G15+'Hydrogen Calculations'!E35</f>
        <v>3585.4875000000002</v>
      </c>
      <c r="H15" s="26">
        <f>BPMCCS!H15+'Hydrogen Calculations'!F35</f>
        <v>3846.9863999999998</v>
      </c>
      <c r="I15" s="26">
        <f>BPMCCS!I15+'Hydrogen Calculations'!G35</f>
        <v>3846.9863999999998</v>
      </c>
      <c r="J15" s="26">
        <f>BPMCCS!J15+'Hydrogen Calculations'!H35</f>
        <v>3846.9863999999998</v>
      </c>
      <c r="K15" s="26">
        <f>BPMCCS!K15+'Hydrogen Calculations'!I35</f>
        <v>3157</v>
      </c>
      <c r="L15" s="26">
        <f>BPMCCS!L15+'Hydrogen Calculations'!J35</f>
        <v>3157</v>
      </c>
      <c r="M15" s="18">
        <f>BPMCCS!M15+'Hydrogen Calculations'!K35</f>
        <v>766.89349786735261</v>
      </c>
      <c r="N15" s="18">
        <f>BPMCCS!N15+'Hydrogen Calculations'!L35</f>
        <v>1613.8762521569595</v>
      </c>
      <c r="O15" s="18">
        <f>BPMCCS!O15+'Hydrogen Calculations'!M35</f>
        <v>1383.342431120177</v>
      </c>
      <c r="P15" s="18">
        <f>BPMCCS!P15+'Hydrogen Calculations'!N35</f>
        <v>1213.1231517917433</v>
      </c>
      <c r="Q15" s="18">
        <f>BPMCCS!Q15+'Hydrogen Calculations'!O35</f>
        <v>542.70002156566738</v>
      </c>
      <c r="R15" s="18">
        <f>BPMCCS!R15+'Hydrogen Calculations'!P35</f>
        <v>1577.8192482004799</v>
      </c>
      <c r="S15" s="18">
        <f>BPMCCS!S15+'Hydrogen Calculations'!Q35</f>
        <v>1562.8793997342575</v>
      </c>
      <c r="T15" s="18">
        <f>BPMCCS!T15+'Hydrogen Calculations'!R35</f>
        <v>2475.2248500999335</v>
      </c>
      <c r="U15" s="18">
        <f>BPMCCS!U15+'Hydrogen Calculations'!S35</f>
        <v>2762.7328523742867</v>
      </c>
      <c r="V15" s="18">
        <f>BPMCCS!V15+'Hydrogen Calculations'!T35</f>
        <v>3531.7998728005086</v>
      </c>
      <c r="W15" s="18">
        <f>BPMCCS!W15+'Hydrogen Calculations'!U35</f>
        <v>3627.7802995914658</v>
      </c>
      <c r="X15" s="18">
        <f>BPMCCS!X15+'Hydrogen Calculations'!V35</f>
        <v>3617.6544136034008</v>
      </c>
      <c r="Y15" s="18">
        <f>BPMCCS!Y15+'Hydrogen Calculations'!W35</f>
        <v>3881.690644267715</v>
      </c>
      <c r="Z15" s="18">
        <f>BPMCCS!Z15+'Hydrogen Calculations'!X35</f>
        <v>3057.901836671163</v>
      </c>
      <c r="AA15" s="18">
        <f>BPMCCS!AA15+'Hydrogen Calculations'!Y35</f>
        <v>1955.6182185986638</v>
      </c>
      <c r="AB15" s="18">
        <f>BPMCCS!AB15+'Hydrogen Calculations'!Z35</f>
        <v>2925.4829806807725</v>
      </c>
      <c r="AC15" s="18">
        <f>BPMCCS!AC15+'Hydrogen Calculations'!AA35</f>
        <v>1862.9732225300093</v>
      </c>
      <c r="AD15" s="18">
        <f>BPMCCS!AD15+'Hydrogen Calculations'!AB35</f>
        <v>46.756983575110894</v>
      </c>
      <c r="AE15" s="18">
        <f>BPMCCS!AE15+'Hydrogen Calculations'!AC35</f>
        <v>0</v>
      </c>
      <c r="AF15" s="18">
        <f>BPMCCS!AF15+'Hydrogen Calculations'!AD35</f>
        <v>0</v>
      </c>
    </row>
    <row r="16" spans="1:32" x14ac:dyDescent="0.35">
      <c r="A16" s="3" t="s">
        <v>17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</row>
    <row r="17" spans="1:32" x14ac:dyDescent="0.35">
      <c r="A17" s="3" t="s">
        <v>27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</row>
    <row r="18" spans="1:32" x14ac:dyDescent="0.35">
      <c r="A18" s="3" t="s">
        <v>18</v>
      </c>
      <c r="B18">
        <f>BPMCCS!B18</f>
        <v>512</v>
      </c>
      <c r="C18">
        <f>BPMCCS!C18</f>
        <v>512</v>
      </c>
      <c r="D18">
        <f>BPMCCS!D18</f>
        <v>908</v>
      </c>
      <c r="E18">
        <f>BPMCCS!E18</f>
        <v>0</v>
      </c>
      <c r="F18">
        <f>BPMCCS!F18</f>
        <v>0</v>
      </c>
      <c r="G18">
        <f>BPMCCS!G18</f>
        <v>0</v>
      </c>
      <c r="H18">
        <f>BPMCCS!H18</f>
        <v>0</v>
      </c>
      <c r="I18">
        <f>BPMCCS!I18</f>
        <v>0</v>
      </c>
      <c r="J18">
        <f>BPMCCS!J18</f>
        <v>0</v>
      </c>
      <c r="K18">
        <f>BPMCCS!K18</f>
        <v>0</v>
      </c>
      <c r="L18">
        <f>BPMCCS!L18</f>
        <v>0</v>
      </c>
      <c r="M18">
        <f>BPMCCS!M18</f>
        <v>0</v>
      </c>
      <c r="N18">
        <f>BPMCCS!N18</f>
        <v>0</v>
      </c>
      <c r="O18">
        <f>BPMCCS!O18</f>
        <v>0</v>
      </c>
      <c r="P18">
        <f>BPMCCS!P18</f>
        <v>0</v>
      </c>
      <c r="Q18">
        <f>BPMCCS!Q18</f>
        <v>0</v>
      </c>
      <c r="R18">
        <f>BPMCCS!R18</f>
        <v>0</v>
      </c>
      <c r="S18">
        <f>BPMCCS!S18</f>
        <v>0</v>
      </c>
      <c r="T18">
        <f>BPMCCS!T18</f>
        <v>0</v>
      </c>
      <c r="U18">
        <f>BPMCCS!U18</f>
        <v>0</v>
      </c>
      <c r="V18">
        <f>BPMCCS!V18</f>
        <v>0</v>
      </c>
      <c r="W18">
        <f>BPMCCS!W18</f>
        <v>0</v>
      </c>
      <c r="X18">
        <f>BPMCCS!X18</f>
        <v>0</v>
      </c>
      <c r="Y18">
        <f>BPMCCS!Y18</f>
        <v>0</v>
      </c>
      <c r="Z18">
        <f>BPMCCS!Z18</f>
        <v>0</v>
      </c>
      <c r="AA18">
        <f>BPMCCS!AA18</f>
        <v>0</v>
      </c>
      <c r="AB18">
        <f>BPMCCS!AB18</f>
        <v>0</v>
      </c>
      <c r="AC18">
        <f>BPMCCS!AC18</f>
        <v>0</v>
      </c>
      <c r="AD18">
        <f>BPMCCS!AD18</f>
        <v>0</v>
      </c>
      <c r="AE18">
        <f>BPMCCS!AE18</f>
        <v>0</v>
      </c>
      <c r="AF18">
        <f>BPMCCS!AF18</f>
        <v>0</v>
      </c>
    </row>
    <row r="19" spans="1:32" x14ac:dyDescent="0.35">
      <c r="A19" s="4" t="s">
        <v>28</v>
      </c>
      <c r="B19">
        <f>BPMCCS!B19</f>
        <v>0</v>
      </c>
      <c r="C19">
        <f>BPMCCS!C19</f>
        <v>0</v>
      </c>
      <c r="D19">
        <f>BPMCCS!D19</f>
        <v>0</v>
      </c>
      <c r="E19">
        <f>BPMCCS!E19</f>
        <v>0</v>
      </c>
      <c r="F19">
        <f>BPMCCS!F19</f>
        <v>0</v>
      </c>
      <c r="G19">
        <f>BPMCCS!G19</f>
        <v>0</v>
      </c>
      <c r="H19">
        <f>BPMCCS!H19</f>
        <v>0</v>
      </c>
      <c r="I19">
        <f>BPMCCS!I19</f>
        <v>0</v>
      </c>
      <c r="J19">
        <f>BPMCCS!J19</f>
        <v>0</v>
      </c>
      <c r="K19">
        <f>BPMCCS!K19</f>
        <v>0</v>
      </c>
      <c r="L19">
        <f>BPMCCS!L19</f>
        <v>0</v>
      </c>
      <c r="M19">
        <f>BPMCCS!M19</f>
        <v>0</v>
      </c>
      <c r="N19">
        <f>BPMCCS!N19</f>
        <v>0</v>
      </c>
      <c r="O19">
        <f>BPMCCS!O19</f>
        <v>0</v>
      </c>
      <c r="P19">
        <f>BPMCCS!P19</f>
        <v>0</v>
      </c>
      <c r="Q19">
        <f>BPMCCS!Q19</f>
        <v>0</v>
      </c>
      <c r="R19">
        <f>BPMCCS!R19</f>
        <v>0</v>
      </c>
      <c r="S19">
        <f>BPMCCS!S19</f>
        <v>0</v>
      </c>
      <c r="T19">
        <f>BPMCCS!T19</f>
        <v>0</v>
      </c>
      <c r="U19">
        <f>BPMCCS!U19</f>
        <v>0</v>
      </c>
      <c r="V19">
        <f>BPMCCS!V19</f>
        <v>0</v>
      </c>
      <c r="W19">
        <f>BPMCCS!W19</f>
        <v>0</v>
      </c>
      <c r="X19">
        <f>BPMCCS!X19</f>
        <v>0</v>
      </c>
      <c r="Y19">
        <f>BPMCCS!Y19</f>
        <v>0</v>
      </c>
      <c r="Z19">
        <f>BPMCCS!Z19</f>
        <v>0</v>
      </c>
      <c r="AA19">
        <f>BPMCCS!AA19</f>
        <v>0</v>
      </c>
      <c r="AB19">
        <f>BPMCCS!AB19</f>
        <v>0</v>
      </c>
      <c r="AC19">
        <f>BPMCCS!AC19</f>
        <v>0</v>
      </c>
      <c r="AD19">
        <f>BPMCCS!AD19</f>
        <v>0</v>
      </c>
      <c r="AE19">
        <f>BPMCCS!AE19</f>
        <v>0</v>
      </c>
      <c r="AF19">
        <f>BPMCCS!AF19</f>
        <v>0</v>
      </c>
    </row>
    <row r="20" spans="1:32" x14ac:dyDescent="0.35">
      <c r="A20" s="4" t="s">
        <v>29</v>
      </c>
      <c r="B20">
        <f>BPMCCS!B20</f>
        <v>0</v>
      </c>
      <c r="C20">
        <f>BPMCCS!C20</f>
        <v>0</v>
      </c>
      <c r="D20">
        <f>BPMCCS!D20</f>
        <v>0</v>
      </c>
      <c r="E20">
        <f>BPMCCS!E20</f>
        <v>0</v>
      </c>
      <c r="F20">
        <f>BPMCCS!F20</f>
        <v>0</v>
      </c>
      <c r="G20">
        <f>BPMCCS!G20</f>
        <v>0</v>
      </c>
      <c r="H20">
        <f>BPMCCS!H20</f>
        <v>0</v>
      </c>
      <c r="I20">
        <f>BPMCCS!I20</f>
        <v>0</v>
      </c>
      <c r="J20">
        <f>BPMCCS!J20</f>
        <v>0</v>
      </c>
      <c r="K20">
        <f>BPMCCS!K20</f>
        <v>0</v>
      </c>
      <c r="L20">
        <f>BPMCCS!L20</f>
        <v>0</v>
      </c>
      <c r="M20">
        <f>BPMCCS!M20</f>
        <v>0</v>
      </c>
      <c r="N20">
        <f>BPMCCS!N20</f>
        <v>0</v>
      </c>
      <c r="O20">
        <f>BPMCCS!O20</f>
        <v>0</v>
      </c>
      <c r="P20">
        <f>BPMCCS!P20</f>
        <v>0</v>
      </c>
      <c r="Q20">
        <f>BPMCCS!Q20</f>
        <v>0</v>
      </c>
      <c r="R20">
        <f>BPMCCS!R20</f>
        <v>0</v>
      </c>
      <c r="S20">
        <f>BPMCCS!S20</f>
        <v>0</v>
      </c>
      <c r="T20">
        <f>BPMCCS!T20</f>
        <v>0</v>
      </c>
      <c r="U20">
        <f>BPMCCS!U20</f>
        <v>0</v>
      </c>
      <c r="V20">
        <f>BPMCCS!V20</f>
        <v>0</v>
      </c>
      <c r="W20">
        <f>BPMCCS!W20</f>
        <v>0</v>
      </c>
      <c r="X20">
        <f>BPMCCS!X20</f>
        <v>0</v>
      </c>
      <c r="Y20">
        <f>BPMCCS!Y20</f>
        <v>0</v>
      </c>
      <c r="Z20">
        <f>BPMCCS!Z20</f>
        <v>0</v>
      </c>
      <c r="AA20">
        <f>BPMCCS!AA20</f>
        <v>0</v>
      </c>
      <c r="AB20">
        <f>BPMCCS!AB20</f>
        <v>0</v>
      </c>
      <c r="AC20">
        <f>BPMCCS!AC20</f>
        <v>0</v>
      </c>
      <c r="AD20">
        <f>BPMCCS!AD20</f>
        <v>0</v>
      </c>
      <c r="AE20">
        <f>BPMCCS!AE20</f>
        <v>0</v>
      </c>
      <c r="AF20">
        <f>BPMCCS!AF20</f>
        <v>0</v>
      </c>
    </row>
    <row r="21" spans="1:32" x14ac:dyDescent="0.35">
      <c r="A21" s="4" t="s">
        <v>30</v>
      </c>
      <c r="B21">
        <f>BPMCCS!B21</f>
        <v>0</v>
      </c>
      <c r="C21">
        <f>BPMCCS!C21</f>
        <v>0</v>
      </c>
      <c r="D21">
        <f>BPMCCS!D21</f>
        <v>0</v>
      </c>
      <c r="E21">
        <f>BPMCCS!E21</f>
        <v>0</v>
      </c>
      <c r="F21">
        <f>BPMCCS!F21</f>
        <v>0</v>
      </c>
      <c r="G21">
        <f>BPMCCS!G21</f>
        <v>0</v>
      </c>
      <c r="H21">
        <f>BPMCCS!H21</f>
        <v>0</v>
      </c>
      <c r="I21">
        <f>BPMCCS!I21</f>
        <v>0</v>
      </c>
      <c r="J21">
        <f>BPMCCS!J21</f>
        <v>0</v>
      </c>
      <c r="K21">
        <f>BPMCCS!K21</f>
        <v>0</v>
      </c>
      <c r="L21">
        <f>BPMCCS!L21</f>
        <v>0</v>
      </c>
      <c r="M21">
        <f>BPMCCS!M21</f>
        <v>0</v>
      </c>
      <c r="N21">
        <f>BPMCCS!N21</f>
        <v>0</v>
      </c>
      <c r="O21">
        <f>BPMCCS!O21</f>
        <v>0</v>
      </c>
      <c r="P21">
        <f>BPMCCS!P21</f>
        <v>0</v>
      </c>
      <c r="Q21">
        <f>BPMCCS!Q21</f>
        <v>0</v>
      </c>
      <c r="R21">
        <f>BPMCCS!R21</f>
        <v>0</v>
      </c>
      <c r="S21">
        <f>BPMCCS!S21</f>
        <v>0</v>
      </c>
      <c r="T21">
        <f>BPMCCS!T21</f>
        <v>0</v>
      </c>
      <c r="U21">
        <f>BPMCCS!U21</f>
        <v>0</v>
      </c>
      <c r="V21">
        <f>BPMCCS!V21</f>
        <v>0</v>
      </c>
      <c r="W21">
        <f>BPMCCS!W21</f>
        <v>0</v>
      </c>
      <c r="X21">
        <f>BPMCCS!X21</f>
        <v>0</v>
      </c>
      <c r="Y21">
        <f>BPMCCS!Y21</f>
        <v>0</v>
      </c>
      <c r="Z21">
        <f>BPMCCS!Z21</f>
        <v>0</v>
      </c>
      <c r="AA21">
        <f>BPMCCS!AA21</f>
        <v>0</v>
      </c>
      <c r="AB21">
        <f>BPMCCS!AB21</f>
        <v>0</v>
      </c>
      <c r="AC21">
        <f>BPMCCS!AC21</f>
        <v>0</v>
      </c>
      <c r="AD21">
        <f>BPMCCS!AD21</f>
        <v>0</v>
      </c>
      <c r="AE21">
        <f>BPMCCS!AE21</f>
        <v>0</v>
      </c>
      <c r="AF21">
        <f>BPMCCS!AF21</f>
        <v>0</v>
      </c>
    </row>
    <row r="22" spans="1:32" x14ac:dyDescent="0.35">
      <c r="A22" s="4" t="s">
        <v>31</v>
      </c>
      <c r="B22">
        <f>BPMCCS!B22</f>
        <v>0</v>
      </c>
      <c r="C22">
        <f>BPMCCS!C22</f>
        <v>0</v>
      </c>
      <c r="D22">
        <f>BPMCCS!D22</f>
        <v>0</v>
      </c>
      <c r="E22">
        <f>BPMCCS!E22</f>
        <v>0</v>
      </c>
      <c r="F22">
        <f>BPMCCS!F22</f>
        <v>0</v>
      </c>
      <c r="G22">
        <f>BPMCCS!G22</f>
        <v>0</v>
      </c>
      <c r="H22">
        <f>BPMCCS!H22</f>
        <v>0</v>
      </c>
      <c r="I22">
        <f>BPMCCS!I22</f>
        <v>0</v>
      </c>
      <c r="J22">
        <f>BPMCCS!J22</f>
        <v>0</v>
      </c>
      <c r="K22">
        <f>BPMCCS!K22</f>
        <v>0</v>
      </c>
      <c r="L22">
        <f>BPMCCS!L22</f>
        <v>0</v>
      </c>
      <c r="M22">
        <f>BPMCCS!M22</f>
        <v>0</v>
      </c>
      <c r="N22">
        <f>BPMCCS!N22</f>
        <v>0</v>
      </c>
      <c r="O22">
        <f>BPMCCS!O22</f>
        <v>0</v>
      </c>
      <c r="P22">
        <f>BPMCCS!P22</f>
        <v>0</v>
      </c>
      <c r="Q22">
        <f>BPMCCS!Q22</f>
        <v>0</v>
      </c>
      <c r="R22">
        <f>BPMCCS!R22</f>
        <v>0</v>
      </c>
      <c r="S22">
        <f>BPMCCS!S22</f>
        <v>0</v>
      </c>
      <c r="T22">
        <f>BPMCCS!T22</f>
        <v>0</v>
      </c>
      <c r="U22">
        <f>BPMCCS!U22</f>
        <v>0</v>
      </c>
      <c r="V22">
        <f>BPMCCS!V22</f>
        <v>0</v>
      </c>
      <c r="W22">
        <f>BPMCCS!W22</f>
        <v>0</v>
      </c>
      <c r="X22">
        <f>BPMCCS!X22</f>
        <v>0</v>
      </c>
      <c r="Y22">
        <f>BPMCCS!Y22</f>
        <v>0</v>
      </c>
      <c r="Z22">
        <f>BPMCCS!Z22</f>
        <v>0</v>
      </c>
      <c r="AA22">
        <f>BPMCCS!AA22</f>
        <v>0</v>
      </c>
      <c r="AB22">
        <f>BPMCCS!AB22</f>
        <v>0</v>
      </c>
      <c r="AC22">
        <f>BPMCCS!AC22</f>
        <v>0</v>
      </c>
      <c r="AD22">
        <f>BPMCCS!AD22</f>
        <v>0</v>
      </c>
      <c r="AE22">
        <f>BPMCCS!AE22</f>
        <v>0</v>
      </c>
      <c r="AF22">
        <f>BPMCCS!AF22</f>
        <v>0</v>
      </c>
    </row>
    <row r="23" spans="1:32" x14ac:dyDescent="0.35">
      <c r="A23" s="4" t="s">
        <v>32</v>
      </c>
      <c r="B23">
        <f>BPMCCS!B23</f>
        <v>0</v>
      </c>
      <c r="C23">
        <f>BPMCCS!C23</f>
        <v>0</v>
      </c>
      <c r="D23">
        <f>BPMCCS!D23</f>
        <v>0</v>
      </c>
      <c r="E23">
        <f>BPMCCS!E23</f>
        <v>0</v>
      </c>
      <c r="F23">
        <f>BPMCCS!F23</f>
        <v>0</v>
      </c>
      <c r="G23">
        <f>BPMCCS!G23</f>
        <v>0</v>
      </c>
      <c r="H23">
        <f>BPMCCS!H23</f>
        <v>0</v>
      </c>
      <c r="I23">
        <f>BPMCCS!I23</f>
        <v>0</v>
      </c>
      <c r="J23">
        <f>BPMCCS!J23</f>
        <v>0</v>
      </c>
      <c r="K23">
        <f>BPMCCS!K23</f>
        <v>0</v>
      </c>
      <c r="L23">
        <f>BPMCCS!L23</f>
        <v>0</v>
      </c>
      <c r="M23">
        <f>BPMCCS!M23</f>
        <v>0</v>
      </c>
      <c r="N23">
        <f>BPMCCS!N23</f>
        <v>0</v>
      </c>
      <c r="O23">
        <f>BPMCCS!O23</f>
        <v>0</v>
      </c>
      <c r="P23">
        <f>BPMCCS!P23</f>
        <v>0</v>
      </c>
      <c r="Q23">
        <f>BPMCCS!Q23</f>
        <v>0</v>
      </c>
      <c r="R23">
        <f>BPMCCS!R23</f>
        <v>0</v>
      </c>
      <c r="S23">
        <f>BPMCCS!S23</f>
        <v>0</v>
      </c>
      <c r="T23">
        <f>BPMCCS!T23</f>
        <v>0</v>
      </c>
      <c r="U23">
        <f>BPMCCS!U23</f>
        <v>0</v>
      </c>
      <c r="V23">
        <f>BPMCCS!V23</f>
        <v>0</v>
      </c>
      <c r="W23">
        <f>BPMCCS!W23</f>
        <v>0</v>
      </c>
      <c r="X23">
        <f>BPMCCS!X23</f>
        <v>0</v>
      </c>
      <c r="Y23">
        <f>BPMCCS!Y23</f>
        <v>0</v>
      </c>
      <c r="Z23">
        <f>BPMCCS!Z23</f>
        <v>0</v>
      </c>
      <c r="AA23">
        <f>BPMCCS!AA23</f>
        <v>0</v>
      </c>
      <c r="AB23">
        <f>BPMCCS!AB23</f>
        <v>0</v>
      </c>
      <c r="AC23">
        <f>BPMCCS!AC23</f>
        <v>0</v>
      </c>
      <c r="AD23">
        <f>BPMCCS!AD23</f>
        <v>0</v>
      </c>
      <c r="AE23">
        <f>BPMCCS!AE23</f>
        <v>0</v>
      </c>
      <c r="AF23">
        <f>BPMCCS!AF23</f>
        <v>0</v>
      </c>
    </row>
    <row r="24" spans="1:32" x14ac:dyDescent="0.35">
      <c r="A24" s="21" t="s">
        <v>33</v>
      </c>
      <c r="B24">
        <f>BPMCCS!B24</f>
        <v>0</v>
      </c>
      <c r="C24">
        <f>BPMCCS!C24</f>
        <v>0</v>
      </c>
      <c r="D24">
        <f>BPMCCS!D24</f>
        <v>0</v>
      </c>
      <c r="E24">
        <f>BPMCCS!E24</f>
        <v>0</v>
      </c>
      <c r="F24">
        <f>BPMCCS!F24</f>
        <v>0</v>
      </c>
      <c r="G24">
        <f>BPMCCS!G24</f>
        <v>0</v>
      </c>
      <c r="H24">
        <f>BPMCCS!H24</f>
        <v>0</v>
      </c>
      <c r="I24">
        <f>BPMCCS!I24</f>
        <v>0</v>
      </c>
      <c r="J24">
        <f>BPMCCS!J24</f>
        <v>0</v>
      </c>
      <c r="K24">
        <f>BPMCCS!K24</f>
        <v>0</v>
      </c>
      <c r="L24">
        <f>BPMCCS!L24</f>
        <v>0</v>
      </c>
      <c r="M24">
        <f>BPMCCS!M24</f>
        <v>0</v>
      </c>
      <c r="N24">
        <f>BPMCCS!N24</f>
        <v>0</v>
      </c>
      <c r="O24">
        <f>BPMCCS!O24</f>
        <v>0</v>
      </c>
      <c r="P24">
        <f>BPMCCS!P24</f>
        <v>0</v>
      </c>
      <c r="Q24">
        <f>BPMCCS!Q24</f>
        <v>0</v>
      </c>
      <c r="R24">
        <f>BPMCCS!R24</f>
        <v>0</v>
      </c>
      <c r="S24">
        <f>BPMCCS!S24</f>
        <v>0</v>
      </c>
      <c r="T24">
        <f>BPMCCS!T24</f>
        <v>0</v>
      </c>
      <c r="U24">
        <f>BPMCCS!U24</f>
        <v>0</v>
      </c>
      <c r="V24">
        <f>BPMCCS!V24</f>
        <v>0</v>
      </c>
      <c r="W24">
        <f>BPMCCS!W24</f>
        <v>0</v>
      </c>
      <c r="X24">
        <f>BPMCCS!X24</f>
        <v>0</v>
      </c>
      <c r="Y24">
        <f>BPMCCS!Y24</f>
        <v>0</v>
      </c>
      <c r="Z24">
        <f>BPMCCS!Z24</f>
        <v>0</v>
      </c>
      <c r="AA24">
        <f>BPMCCS!AA24</f>
        <v>0</v>
      </c>
      <c r="AB24">
        <f>BPMCCS!AB24</f>
        <v>0</v>
      </c>
      <c r="AC24">
        <f>BPMCCS!AC24</f>
        <v>0</v>
      </c>
      <c r="AD24">
        <f>BPMCCS!AD24</f>
        <v>0</v>
      </c>
      <c r="AE24">
        <f>BPMCCS!AE24</f>
        <v>0</v>
      </c>
      <c r="AF24">
        <f>BPMCCS!AF24</f>
        <v>0</v>
      </c>
    </row>
    <row r="25" spans="1:32" x14ac:dyDescent="0.35">
      <c r="A25" s="21" t="s">
        <v>34</v>
      </c>
      <c r="B25">
        <f>BPMCCS!B25</f>
        <v>0</v>
      </c>
      <c r="C25">
        <f>BPMCCS!C25</f>
        <v>0</v>
      </c>
      <c r="D25">
        <f>BPMCCS!D25</f>
        <v>0</v>
      </c>
      <c r="E25">
        <f>BPMCCS!E25</f>
        <v>0</v>
      </c>
      <c r="F25">
        <f>BPMCCS!F25</f>
        <v>0</v>
      </c>
      <c r="G25">
        <f>BPMCCS!G25</f>
        <v>0</v>
      </c>
      <c r="H25">
        <f>BPMCCS!H25</f>
        <v>0</v>
      </c>
      <c r="I25">
        <f>BPMCCS!I25</f>
        <v>0</v>
      </c>
      <c r="J25">
        <f>BPMCCS!J25</f>
        <v>0</v>
      </c>
      <c r="K25">
        <f>BPMCCS!K25</f>
        <v>0</v>
      </c>
      <c r="L25">
        <f>BPMCCS!L25</f>
        <v>0</v>
      </c>
      <c r="M25">
        <f>BPMCCS!M25</f>
        <v>0</v>
      </c>
      <c r="N25">
        <f>BPMCCS!N25</f>
        <v>0</v>
      </c>
      <c r="O25">
        <f>BPMCCS!O25</f>
        <v>0</v>
      </c>
      <c r="P25">
        <f>BPMCCS!P25</f>
        <v>0</v>
      </c>
      <c r="Q25">
        <f>BPMCCS!Q25</f>
        <v>0</v>
      </c>
      <c r="R25">
        <f>BPMCCS!R25</f>
        <v>0</v>
      </c>
      <c r="S25">
        <f>BPMCCS!S25</f>
        <v>0</v>
      </c>
      <c r="T25">
        <f>BPMCCS!T25</f>
        <v>0</v>
      </c>
      <c r="U25">
        <f>BPMCCS!U25</f>
        <v>0</v>
      </c>
      <c r="V25">
        <f>BPMCCS!V25</f>
        <v>0</v>
      </c>
      <c r="W25">
        <f>BPMCCS!W25</f>
        <v>0</v>
      </c>
      <c r="X25">
        <f>BPMCCS!X25</f>
        <v>0</v>
      </c>
      <c r="Y25">
        <f>BPMCCS!Y25</f>
        <v>0</v>
      </c>
      <c r="Z25">
        <f>BPMCCS!Z25</f>
        <v>0</v>
      </c>
      <c r="AA25">
        <f>BPMCCS!AA25</f>
        <v>0</v>
      </c>
      <c r="AB25">
        <f>BPMCCS!AB25</f>
        <v>0</v>
      </c>
      <c r="AC25">
        <f>BPMCCS!AC25</f>
        <v>0</v>
      </c>
      <c r="AD25">
        <f>BPMCCS!AD25</f>
        <v>0</v>
      </c>
      <c r="AE25">
        <f>BPMCCS!AE25</f>
        <v>0</v>
      </c>
      <c r="AF25">
        <f>BPMCCS!AF25</f>
        <v>0</v>
      </c>
    </row>
    <row r="26" spans="1:32" x14ac:dyDescent="0.35">
      <c r="A26" s="3"/>
    </row>
    <row r="28" spans="1:32" x14ac:dyDescent="0.35">
      <c r="A28" s="16" t="s">
        <v>85</v>
      </c>
    </row>
    <row r="29" spans="1:32" x14ac:dyDescent="0.35">
      <c r="A29" s="11" t="s">
        <v>86</v>
      </c>
      <c r="D29" s="7">
        <f>'Hydrogen Results'!E$78/'Hydrogen Results'!E$77</f>
        <v>1.0784455372000565</v>
      </c>
      <c r="E29" s="7">
        <f>'Hydrogen Results'!F$78/'Hydrogen Results'!F$77</f>
        <v>1.0543650608909494</v>
      </c>
      <c r="F29" s="7">
        <f>'Hydrogen Results'!G$78/'Hydrogen Results'!G$77</f>
        <v>1.0623174255081516</v>
      </c>
      <c r="G29" s="7">
        <f>'Hydrogen Results'!H$78/'Hydrogen Results'!H$77</f>
        <v>1.0227851894868516</v>
      </c>
      <c r="H29" s="7">
        <f>'Hydrogen Results'!I$78/'Hydrogen Results'!I$77</f>
        <v>0.99745113730833057</v>
      </c>
      <c r="I29" s="7">
        <f>'Hydrogen Results'!J$78/'Hydrogen Results'!J$77</f>
        <v>1.0165437423209598</v>
      </c>
      <c r="J29" s="7">
        <f>'Hydrogen Results'!K$78/'Hydrogen Results'!K$77</f>
        <v>1.0260534821427867</v>
      </c>
      <c r="K29" s="7">
        <f>'Hydrogen Results'!L$78/'Hydrogen Results'!L$77</f>
        <v>1.0004046875356238</v>
      </c>
      <c r="L29" s="7">
        <f>'Hydrogen Results'!M$78/'Hydrogen Results'!M$77</f>
        <v>0.97900796358898745</v>
      </c>
    </row>
    <row r="30" spans="1:32" x14ac:dyDescent="0.35">
      <c r="A30" s="12" t="s">
        <v>87</v>
      </c>
    </row>
    <row r="31" spans="1:32" x14ac:dyDescent="0.35">
      <c r="A3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D0B4-6850-4B8B-ABD9-2C420345945A}">
  <sheetPr>
    <tabColor theme="4"/>
  </sheetPr>
  <dimension ref="A1:AF25"/>
  <sheetViews>
    <sheetView topLeftCell="J1" zoomScale="70" zoomScaleNormal="70" workbookViewId="0">
      <selection activeCell="M17" sqref="M17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9</v>
      </c>
      <c r="B2" s="25">
        <f>Calculations!B2</f>
        <v>0</v>
      </c>
      <c r="C2" s="25">
        <f>Calculations!C2</f>
        <v>0</v>
      </c>
      <c r="D2" s="25">
        <f>Calculations!D2</f>
        <v>0</v>
      </c>
      <c r="E2" s="25">
        <f>Calculations!E2</f>
        <v>0</v>
      </c>
      <c r="F2" s="25">
        <f>Calculations!F2</f>
        <v>0</v>
      </c>
      <c r="G2" s="25">
        <f>Calculations!G2</f>
        <v>0</v>
      </c>
      <c r="H2" s="25">
        <f>Calculations!H2</f>
        <v>0</v>
      </c>
      <c r="I2" s="25">
        <f>Calculations!I2</f>
        <v>0</v>
      </c>
      <c r="J2" s="25">
        <f>Calculations!J2</f>
        <v>0</v>
      </c>
      <c r="K2" s="25">
        <f>Calculations!K2</f>
        <v>0</v>
      </c>
      <c r="L2" s="25">
        <f>Calculations!L2</f>
        <v>0</v>
      </c>
      <c r="M2" s="25">
        <f>Calculations!M2</f>
        <v>0</v>
      </c>
      <c r="N2" s="25">
        <f>Calculations!N2</f>
        <v>0</v>
      </c>
      <c r="O2" s="25">
        <f>Calculations!O2</f>
        <v>0</v>
      </c>
      <c r="P2" s="25">
        <f>Calculations!P2</f>
        <v>0</v>
      </c>
      <c r="Q2" s="25">
        <f>Calculations!Q2</f>
        <v>0</v>
      </c>
      <c r="R2" s="25">
        <f>Calculations!R2</f>
        <v>0</v>
      </c>
      <c r="S2" s="25">
        <f>Calculations!S2</f>
        <v>0</v>
      </c>
      <c r="T2" s="25">
        <f>Calculations!T2</f>
        <v>0</v>
      </c>
      <c r="U2" s="25">
        <f>Calculations!U2</f>
        <v>0</v>
      </c>
      <c r="V2" s="25">
        <f>Calculations!V2</f>
        <v>0</v>
      </c>
      <c r="W2" s="25">
        <f>Calculations!W2</f>
        <v>0</v>
      </c>
      <c r="X2" s="25">
        <f>Calculations!X2</f>
        <v>0</v>
      </c>
      <c r="Y2" s="25">
        <f>Calculations!Y2</f>
        <v>0</v>
      </c>
      <c r="Z2" s="25">
        <f>Calculations!Z2</f>
        <v>0</v>
      </c>
      <c r="AA2" s="25">
        <f>Calculations!AA2</f>
        <v>0</v>
      </c>
      <c r="AB2" s="25">
        <f>Calculations!AB2</f>
        <v>0</v>
      </c>
      <c r="AC2" s="25">
        <f>Calculations!AC2</f>
        <v>0</v>
      </c>
      <c r="AD2" s="25">
        <f>Calculations!AD2</f>
        <v>0</v>
      </c>
      <c r="AE2" s="25">
        <f>Calculations!AE2</f>
        <v>0</v>
      </c>
      <c r="AF2" s="25">
        <f>Calculations!AF2</f>
        <v>0</v>
      </c>
    </row>
    <row r="3" spans="1:32" x14ac:dyDescent="0.35">
      <c r="A3" t="s">
        <v>22</v>
      </c>
      <c r="B3" s="25">
        <f>Calculations!B3</f>
        <v>0</v>
      </c>
      <c r="C3" s="25">
        <f>Calculations!C3</f>
        <v>0</v>
      </c>
      <c r="D3" s="25">
        <f>Calculations!D3</f>
        <v>0</v>
      </c>
      <c r="E3" s="25">
        <f>Calculations!E3</f>
        <v>0</v>
      </c>
      <c r="F3" s="25">
        <f>Calculations!F3</f>
        <v>0</v>
      </c>
      <c r="G3" s="25">
        <f>Calculations!G3</f>
        <v>0</v>
      </c>
      <c r="H3" s="25">
        <f>Calculations!H3</f>
        <v>0</v>
      </c>
      <c r="I3" s="25">
        <f>Calculations!I3</f>
        <v>0</v>
      </c>
      <c r="J3" s="25">
        <f>Calculations!J3</f>
        <v>0</v>
      </c>
      <c r="K3" s="25">
        <f>Calculations!K3</f>
        <v>0</v>
      </c>
      <c r="L3" s="25">
        <f>Calculations!L3</f>
        <v>0</v>
      </c>
      <c r="M3" s="25">
        <f>Calculations!M3</f>
        <v>0</v>
      </c>
      <c r="N3" s="25">
        <f>Calculations!N3</f>
        <v>0</v>
      </c>
      <c r="O3" s="25">
        <f>Calculations!O3</f>
        <v>0</v>
      </c>
      <c r="P3" s="25">
        <f>Calculations!P3</f>
        <v>0</v>
      </c>
      <c r="Q3" s="25">
        <f>Calculations!Q3</f>
        <v>0</v>
      </c>
      <c r="R3" s="25">
        <f>Calculations!R3</f>
        <v>0</v>
      </c>
      <c r="S3" s="25">
        <f>Calculations!S3</f>
        <v>0</v>
      </c>
      <c r="T3" s="25">
        <f>Calculations!T3</f>
        <v>0</v>
      </c>
      <c r="U3" s="25">
        <f>Calculations!U3</f>
        <v>0</v>
      </c>
      <c r="V3" s="25">
        <f>Calculations!V3</f>
        <v>0</v>
      </c>
      <c r="W3" s="25">
        <f>Calculations!W3</f>
        <v>0</v>
      </c>
      <c r="X3" s="25">
        <f>Calculations!X3</f>
        <v>0</v>
      </c>
      <c r="Y3" s="25">
        <f>Calculations!Y3</f>
        <v>0</v>
      </c>
      <c r="Z3" s="25">
        <f>Calculations!Z3</f>
        <v>0</v>
      </c>
      <c r="AA3" s="25">
        <f>Calculations!AA3</f>
        <v>0</v>
      </c>
      <c r="AB3" s="25">
        <f>Calculations!AB3</f>
        <v>0</v>
      </c>
      <c r="AC3" s="25">
        <f>Calculations!AC3</f>
        <v>0</v>
      </c>
      <c r="AD3" s="25">
        <f>Calculations!AD3</f>
        <v>0</v>
      </c>
      <c r="AE3" s="25">
        <f>Calculations!AE3</f>
        <v>0</v>
      </c>
      <c r="AF3" s="25">
        <f>Calculations!AF3</f>
        <v>0</v>
      </c>
    </row>
    <row r="4" spans="1:32" x14ac:dyDescent="0.35">
      <c r="A4" t="s">
        <v>25</v>
      </c>
      <c r="B4" s="25">
        <f>Calculations!B4</f>
        <v>0</v>
      </c>
      <c r="C4" s="25">
        <f>Calculations!C4</f>
        <v>0</v>
      </c>
      <c r="D4" s="25">
        <f>Calculations!D4</f>
        <v>0</v>
      </c>
      <c r="E4" s="25">
        <f>Calculations!E4</f>
        <v>0</v>
      </c>
      <c r="F4" s="25">
        <f>Calculations!F4</f>
        <v>0</v>
      </c>
      <c r="G4" s="25">
        <f>Calculations!G4</f>
        <v>0</v>
      </c>
      <c r="H4" s="25">
        <f>Calculations!H4</f>
        <v>0</v>
      </c>
      <c r="I4" s="25">
        <f>Calculations!I4</f>
        <v>0</v>
      </c>
      <c r="J4" s="25">
        <f>Calculations!J4</f>
        <v>0</v>
      </c>
      <c r="K4" s="25">
        <f>Calculations!K4</f>
        <v>0</v>
      </c>
      <c r="L4" s="25">
        <f>Calculations!L4</f>
        <v>0</v>
      </c>
      <c r="M4" s="25">
        <f>Calculations!M4</f>
        <v>0</v>
      </c>
      <c r="N4" s="25">
        <f>Calculations!N4</f>
        <v>0</v>
      </c>
      <c r="O4" s="25">
        <f>Calculations!O4</f>
        <v>0</v>
      </c>
      <c r="P4" s="25">
        <f>Calculations!P4</f>
        <v>0</v>
      </c>
      <c r="Q4" s="25">
        <f>Calculations!Q4</f>
        <v>0</v>
      </c>
      <c r="R4" s="25">
        <f>Calculations!R4</f>
        <v>0</v>
      </c>
      <c r="S4" s="25">
        <f>Calculations!S4</f>
        <v>0</v>
      </c>
      <c r="T4" s="25">
        <f>Calculations!T4</f>
        <v>0</v>
      </c>
      <c r="U4" s="25">
        <f>Calculations!U4</f>
        <v>0</v>
      </c>
      <c r="V4" s="25">
        <f>Calculations!V4</f>
        <v>0</v>
      </c>
      <c r="W4" s="25">
        <f>Calculations!W4</f>
        <v>0</v>
      </c>
      <c r="X4" s="25">
        <f>Calculations!X4</f>
        <v>0</v>
      </c>
      <c r="Y4" s="25">
        <f>Calculations!Y4</f>
        <v>0</v>
      </c>
      <c r="Z4" s="25">
        <f>Calculations!Z4</f>
        <v>0</v>
      </c>
      <c r="AA4" s="25">
        <f>Calculations!AA4</f>
        <v>0</v>
      </c>
      <c r="AB4" s="25">
        <f>Calculations!AB4</f>
        <v>0</v>
      </c>
      <c r="AC4" s="25">
        <f>Calculations!AC4</f>
        <v>0</v>
      </c>
      <c r="AD4" s="25">
        <f>Calculations!AD4</f>
        <v>0</v>
      </c>
      <c r="AE4" s="25">
        <f>Calculations!AE4</f>
        <v>0</v>
      </c>
      <c r="AF4" s="25">
        <f>Calculations!AF4</f>
        <v>0</v>
      </c>
    </row>
    <row r="5" spans="1:32" x14ac:dyDescent="0.35">
      <c r="A5" t="s">
        <v>20</v>
      </c>
      <c r="B5" s="25">
        <f>Calculations!B5</f>
        <v>0</v>
      </c>
      <c r="C5" s="25">
        <f>Calculations!C5</f>
        <v>0</v>
      </c>
      <c r="D5" s="25">
        <f>Calculations!D5</f>
        <v>0</v>
      </c>
      <c r="E5" s="25">
        <f>Calculations!E5</f>
        <v>0</v>
      </c>
      <c r="F5" s="25">
        <f>Calculations!F5</f>
        <v>0</v>
      </c>
      <c r="G5" s="25">
        <f>Calculations!G5</f>
        <v>0</v>
      </c>
      <c r="H5" s="25">
        <f>Calculations!H5</f>
        <v>0</v>
      </c>
      <c r="I5" s="25">
        <f>Calculations!I5</f>
        <v>0</v>
      </c>
      <c r="J5" s="25">
        <f>Calculations!J5</f>
        <v>0</v>
      </c>
      <c r="K5" s="25">
        <f>Calculations!K5</f>
        <v>0</v>
      </c>
      <c r="L5" s="25">
        <f>Calculations!L5</f>
        <v>0</v>
      </c>
      <c r="M5" s="25">
        <f>Calculations!M5</f>
        <v>0</v>
      </c>
      <c r="N5" s="25">
        <f>Calculations!N5</f>
        <v>0</v>
      </c>
      <c r="O5" s="25">
        <f>Calculations!O5</f>
        <v>0</v>
      </c>
      <c r="P5" s="25">
        <f>Calculations!P5</f>
        <v>0</v>
      </c>
      <c r="Q5" s="25">
        <f>Calculations!Q5</f>
        <v>0</v>
      </c>
      <c r="R5" s="25">
        <f>Calculations!R5</f>
        <v>0</v>
      </c>
      <c r="S5" s="25">
        <f>Calculations!S5</f>
        <v>0</v>
      </c>
      <c r="T5" s="25">
        <f>Calculations!T5</f>
        <v>0</v>
      </c>
      <c r="U5" s="25">
        <f>Calculations!U5</f>
        <v>0</v>
      </c>
      <c r="V5" s="25">
        <f>Calculations!V5</f>
        <v>3192</v>
      </c>
      <c r="W5" s="25">
        <f>Calculations!W5</f>
        <v>0</v>
      </c>
      <c r="X5" s="25">
        <f>Calculations!X5</f>
        <v>0</v>
      </c>
      <c r="Y5" s="25">
        <f>Calculations!Y5</f>
        <v>0</v>
      </c>
      <c r="Z5" s="25">
        <f>Calculations!Z5</f>
        <v>0</v>
      </c>
      <c r="AA5" s="25">
        <f>Calculations!AA5</f>
        <v>670</v>
      </c>
      <c r="AB5" s="25">
        <f>Calculations!AB5</f>
        <v>0</v>
      </c>
      <c r="AC5" s="25">
        <f>Calculations!AC5</f>
        <v>0</v>
      </c>
      <c r="AD5" s="25">
        <f>Calculations!AD5</f>
        <v>0</v>
      </c>
      <c r="AE5" s="25">
        <f>Calculations!AE5</f>
        <v>0</v>
      </c>
      <c r="AF5" s="25">
        <f>Calculations!AF5</f>
        <v>3658</v>
      </c>
    </row>
    <row r="6" spans="1:32" x14ac:dyDescent="0.35">
      <c r="A6" t="s">
        <v>10</v>
      </c>
      <c r="B6" s="25">
        <f>Calculations!B6</f>
        <v>0</v>
      </c>
      <c r="C6" s="25">
        <f>Calculations!C6</f>
        <v>0</v>
      </c>
      <c r="D6" s="25">
        <f>Calculations!D6</f>
        <v>2653</v>
      </c>
      <c r="E6" s="25">
        <f>Calculations!E6</f>
        <v>9501.7099999999991</v>
      </c>
      <c r="F6" s="25">
        <f>Calculations!F6</f>
        <v>9501.7099999999991</v>
      </c>
      <c r="G6" s="25">
        <f>Calculations!G6</f>
        <v>9501.7099999999991</v>
      </c>
      <c r="H6" s="25">
        <f>Calculations!H6</f>
        <v>156.76</v>
      </c>
      <c r="I6" s="25">
        <f>Calculations!I6</f>
        <v>156.76</v>
      </c>
      <c r="J6" s="25">
        <f>Calculations!J6</f>
        <v>156.76</v>
      </c>
      <c r="K6" s="25">
        <f>Calculations!K6</f>
        <v>156.76</v>
      </c>
      <c r="L6" s="25">
        <f>Calculations!L6</f>
        <v>156.76</v>
      </c>
      <c r="M6" s="25">
        <f>Calculations!M6</f>
        <v>40</v>
      </c>
      <c r="N6" s="25">
        <f>Calculations!N6</f>
        <v>40</v>
      </c>
      <c r="O6" s="25">
        <f>Calculations!O6</f>
        <v>40</v>
      </c>
      <c r="P6" s="25">
        <f>Calculations!P6</f>
        <v>40</v>
      </c>
      <c r="Q6" s="25">
        <f>Calculations!Q6</f>
        <v>40</v>
      </c>
      <c r="R6" s="25">
        <f>Calculations!R6</f>
        <v>40</v>
      </c>
      <c r="S6" s="25">
        <f>Calculations!S6</f>
        <v>40</v>
      </c>
      <c r="T6" s="25">
        <f>Calculations!T6</f>
        <v>40</v>
      </c>
      <c r="U6" s="25">
        <f>Calculations!U6</f>
        <v>40</v>
      </c>
      <c r="V6" s="25">
        <f>Calculations!V6</f>
        <v>40</v>
      </c>
      <c r="W6" s="25">
        <f>Calculations!W6</f>
        <v>40</v>
      </c>
      <c r="X6" s="25">
        <f>Calculations!X6</f>
        <v>40</v>
      </c>
      <c r="Y6" s="25">
        <f>Calculations!Y6</f>
        <v>40</v>
      </c>
      <c r="Z6" s="25">
        <f>Calculations!Z6</f>
        <v>40</v>
      </c>
      <c r="AA6" s="25">
        <f>Calculations!AA6</f>
        <v>40</v>
      </c>
      <c r="AB6" s="25">
        <f>Calculations!AB6</f>
        <v>40</v>
      </c>
      <c r="AC6" s="25">
        <f>Calculations!AC6</f>
        <v>40</v>
      </c>
      <c r="AD6" s="25">
        <f>Calculations!AD6</f>
        <v>40</v>
      </c>
      <c r="AE6" s="25">
        <f>Calculations!AE6</f>
        <v>40</v>
      </c>
      <c r="AF6" s="25">
        <f>Calculations!AF6</f>
        <v>40</v>
      </c>
    </row>
    <row r="7" spans="1:32" x14ac:dyDescent="0.35">
      <c r="A7" t="s">
        <v>11</v>
      </c>
      <c r="B7" s="25">
        <f>Calculations!B7</f>
        <v>7464</v>
      </c>
      <c r="C7" s="25">
        <f>Calculations!C7</f>
        <v>10643</v>
      </c>
      <c r="D7" s="25">
        <f>Calculations!D7</f>
        <v>14122</v>
      </c>
      <c r="E7" s="25">
        <f>Calculations!E7</f>
        <v>7464</v>
      </c>
      <c r="F7" s="25">
        <f>Calculations!F7</f>
        <v>950.23749999999995</v>
      </c>
      <c r="G7" s="25">
        <f>Calculations!G7</f>
        <v>950.23749999999995</v>
      </c>
      <c r="H7" s="25">
        <f>Calculations!H7</f>
        <v>621.12239999999997</v>
      </c>
      <c r="I7" s="25">
        <f>Calculations!I7</f>
        <v>621.12239999999997</v>
      </c>
      <c r="J7" s="25">
        <f>Calculations!J7</f>
        <v>621.12239999999997</v>
      </c>
      <c r="K7" s="25">
        <f>Calculations!K7</f>
        <v>300</v>
      </c>
      <c r="L7" s="25">
        <f>Calculations!L7</f>
        <v>300</v>
      </c>
      <c r="M7" s="25">
        <f>Calculations!M7</f>
        <v>1697.3398886465015</v>
      </c>
      <c r="N7" s="25">
        <f>Calculations!N7</f>
        <v>3558.3443515675772</v>
      </c>
      <c r="O7" s="25">
        <f>Calculations!O7</f>
        <v>3016.6345849972708</v>
      </c>
      <c r="P7" s="25">
        <f>Calculations!P7</f>
        <v>2595.7575616457498</v>
      </c>
      <c r="Q7" s="25">
        <f>Calculations!Q7</f>
        <v>1229.8900150959673</v>
      </c>
      <c r="R7" s="25">
        <f>Calculations!R7</f>
        <v>3741.0823780325245</v>
      </c>
      <c r="S7" s="25">
        <f>Calculations!S7</f>
        <v>3765.7296198838026</v>
      </c>
      <c r="T7" s="25">
        <f>Calculations!T7</f>
        <v>7472.5183211192543</v>
      </c>
      <c r="U7" s="25">
        <f>Calculations!U7</f>
        <v>9695.8113491978038</v>
      </c>
      <c r="V7" s="25">
        <f>Calculations!V7</f>
        <v>14282.276870892516</v>
      </c>
      <c r="W7" s="25">
        <f>Calculations!W7</f>
        <v>19309.350885156604</v>
      </c>
      <c r="X7" s="25">
        <f>Calculations!X7</f>
        <v>25823.20580145036</v>
      </c>
      <c r="Y7" s="25">
        <f>Calculations!Y7</f>
        <v>28008.220891788045</v>
      </c>
      <c r="Z7" s="25">
        <f>Calculations!Z7</f>
        <v>26483.552972916885</v>
      </c>
      <c r="AA7" s="25">
        <f>Calculations!AA7</f>
        <v>31342.487586587387</v>
      </c>
      <c r="AB7" s="25">
        <f>Calculations!AB7</f>
        <v>34222.631094756209</v>
      </c>
      <c r="AC7" s="25">
        <f>Calculations!AC7</f>
        <v>33130.193905817177</v>
      </c>
      <c r="AD7" s="25">
        <f>Calculations!AD7</f>
        <v>10444.790792470927</v>
      </c>
      <c r="AE7" s="25">
        <f>Calculations!AE7</f>
        <v>13317.249698431846</v>
      </c>
      <c r="AF7" s="25">
        <f>Calculations!AF7</f>
        <v>0</v>
      </c>
    </row>
    <row r="8" spans="1:32" x14ac:dyDescent="0.35">
      <c r="A8" t="s">
        <v>23</v>
      </c>
      <c r="B8" s="25">
        <f>Calculations!B8</f>
        <v>6220.98</v>
      </c>
      <c r="C8" s="25">
        <f>Calculations!C8</f>
        <v>8749.56</v>
      </c>
      <c r="D8" s="25">
        <f>Calculations!D8</f>
        <v>12230.48</v>
      </c>
      <c r="E8" s="25">
        <f>Calculations!E8</f>
        <v>10011.8825</v>
      </c>
      <c r="F8" s="25">
        <f>Calculations!F8</f>
        <v>5353.6750000000002</v>
      </c>
      <c r="G8" s="25">
        <f>Calculations!G8</f>
        <v>5353.6750000000002</v>
      </c>
      <c r="H8" s="25">
        <f>Calculations!H8</f>
        <v>4185.9983999999995</v>
      </c>
      <c r="I8" s="25">
        <f>Calculations!I8</f>
        <v>4185.9983999999995</v>
      </c>
      <c r="J8" s="25">
        <f>Calculations!J8</f>
        <v>4185.9983999999995</v>
      </c>
      <c r="K8" s="25">
        <f>Calculations!K8</f>
        <v>2000</v>
      </c>
      <c r="L8" s="25">
        <f>Calculations!L8</f>
        <v>2000</v>
      </c>
      <c r="M8" s="25">
        <f>Calculations!M8</f>
        <v>211.05069514537817</v>
      </c>
      <c r="N8" s="25">
        <f>Calculations!N8</f>
        <v>449.99215651121619</v>
      </c>
      <c r="O8" s="25">
        <f>Calculations!O8</f>
        <v>387.85301807107766</v>
      </c>
      <c r="P8" s="25">
        <f>Calculations!P8</f>
        <v>342.28234801033835</v>
      </c>
      <c r="Q8" s="25">
        <f>Calculations!Q8</f>
        <v>163.35993098986415</v>
      </c>
      <c r="R8" s="25">
        <f>Calculations!R8</f>
        <v>505.46520927752601</v>
      </c>
      <c r="S8" s="25">
        <f>Calculations!S8</f>
        <v>516.63496860589328</v>
      </c>
      <c r="T8" s="25">
        <f>Calculations!T8</f>
        <v>1021.1942038640907</v>
      </c>
      <c r="U8" s="25">
        <f>Calculations!U8</f>
        <v>1336.5457090556692</v>
      </c>
      <c r="V8" s="25">
        <f>Calculations!V8</f>
        <v>1999.682001271995</v>
      </c>
      <c r="W8" s="25">
        <f>Calculations!W8</f>
        <v>2420.5628688152519</v>
      </c>
      <c r="X8" s="25">
        <f>Calculations!X8</f>
        <v>3091.8146203217475</v>
      </c>
      <c r="Y8" s="25">
        <f>Calculations!Y8</f>
        <v>3449.2002502010546</v>
      </c>
      <c r="Z8" s="25">
        <f>Calculations!Z8</f>
        <v>3458.5451904119541</v>
      </c>
      <c r="AA8" s="25">
        <f>Calculations!AA8</f>
        <v>4100.1042113651683</v>
      </c>
      <c r="AB8" s="25">
        <f>Calculations!AB8</f>
        <v>2851.8859245630174</v>
      </c>
      <c r="AC8" s="25">
        <f>Calculations!AC8</f>
        <v>2136.6574330563253</v>
      </c>
      <c r="AD8" s="25">
        <f>Calculations!AD8</f>
        <v>404.62774247692124</v>
      </c>
      <c r="AE8" s="25">
        <f>Calculations!AE8</f>
        <v>784.07720144752705</v>
      </c>
      <c r="AF8" s="25">
        <f>Calculations!AF8</f>
        <v>0</v>
      </c>
    </row>
    <row r="9" spans="1:32" x14ac:dyDescent="0.35">
      <c r="A9" t="s">
        <v>12</v>
      </c>
      <c r="B9" s="25">
        <f>Calculations!B9</f>
        <v>0</v>
      </c>
      <c r="C9" s="25">
        <f>Calculations!C9</f>
        <v>0</v>
      </c>
      <c r="D9" s="25">
        <f>Calculations!D9</f>
        <v>0</v>
      </c>
      <c r="E9" s="25">
        <f>Calculations!E9</f>
        <v>0</v>
      </c>
      <c r="F9" s="25">
        <f>Calculations!F9</f>
        <v>0</v>
      </c>
      <c r="G9" s="25">
        <f>Calculations!G9</f>
        <v>0</v>
      </c>
      <c r="H9" s="25">
        <f>Calculations!H9</f>
        <v>0</v>
      </c>
      <c r="I9" s="25">
        <f>Calculations!I9</f>
        <v>0</v>
      </c>
      <c r="J9" s="25">
        <f>Calculations!J9</f>
        <v>0</v>
      </c>
      <c r="K9" s="25">
        <f>Calculations!K9</f>
        <v>0</v>
      </c>
      <c r="L9" s="25">
        <f>Calculations!L9</f>
        <v>0</v>
      </c>
      <c r="M9" s="25">
        <f>Calculations!M9</f>
        <v>0</v>
      </c>
      <c r="N9" s="25">
        <f>Calculations!N9</f>
        <v>0</v>
      </c>
      <c r="O9" s="25">
        <f>Calculations!O9</f>
        <v>0</v>
      </c>
      <c r="P9" s="25">
        <f>Calculations!P9</f>
        <v>0</v>
      </c>
      <c r="Q9" s="25">
        <f>Calculations!Q9</f>
        <v>0</v>
      </c>
      <c r="R9" s="25">
        <f>Calculations!R9</f>
        <v>0</v>
      </c>
      <c r="S9" s="25">
        <f>Calculations!S9</f>
        <v>0</v>
      </c>
      <c r="T9" s="25">
        <f>Calculations!T9</f>
        <v>0</v>
      </c>
      <c r="U9" s="25">
        <f>Calculations!U9</f>
        <v>0</v>
      </c>
      <c r="V9" s="25">
        <f>Calculations!V9</f>
        <v>0</v>
      </c>
      <c r="W9" s="25">
        <f>Calculations!W9</f>
        <v>0</v>
      </c>
      <c r="X9" s="25">
        <f>Calculations!X9</f>
        <v>0</v>
      </c>
      <c r="Y9" s="25">
        <f>Calculations!Y9</f>
        <v>0</v>
      </c>
      <c r="Z9" s="25">
        <f>Calculations!Z9</f>
        <v>0</v>
      </c>
      <c r="AA9" s="25">
        <f>Calculations!AA9</f>
        <v>0</v>
      </c>
      <c r="AB9" s="25">
        <f>Calculations!AB9</f>
        <v>0</v>
      </c>
      <c r="AC9" s="25">
        <f>Calculations!AC9</f>
        <v>0</v>
      </c>
      <c r="AD9" s="25">
        <f>Calculations!AD9</f>
        <v>0</v>
      </c>
      <c r="AE9" s="25">
        <f>Calculations!AE9</f>
        <v>0</v>
      </c>
      <c r="AF9" s="25">
        <f>Calculations!AF9</f>
        <v>0</v>
      </c>
    </row>
    <row r="10" spans="1:32" x14ac:dyDescent="0.35">
      <c r="A10" t="s">
        <v>13</v>
      </c>
      <c r="B10" s="25">
        <f>Calculations!B10</f>
        <v>0</v>
      </c>
      <c r="C10" s="25">
        <f>Calculations!C10</f>
        <v>0</v>
      </c>
      <c r="D10" s="25">
        <f>Calculations!D10</f>
        <v>0</v>
      </c>
      <c r="E10" s="25">
        <f>Calculations!E10</f>
        <v>0</v>
      </c>
      <c r="F10" s="25">
        <f>Calculations!F10</f>
        <v>0</v>
      </c>
      <c r="G10" s="25">
        <f>Calculations!G10</f>
        <v>0</v>
      </c>
      <c r="H10" s="25">
        <f>Calculations!H10</f>
        <v>0</v>
      </c>
      <c r="I10" s="25">
        <f>Calculations!I10</f>
        <v>0</v>
      </c>
      <c r="J10" s="25">
        <f>Calculations!J10</f>
        <v>0</v>
      </c>
      <c r="K10" s="25">
        <f>Calculations!K10</f>
        <v>0</v>
      </c>
      <c r="L10" s="25">
        <f>Calculations!L10</f>
        <v>0</v>
      </c>
      <c r="M10" s="25">
        <f>Calculations!M10</f>
        <v>0</v>
      </c>
      <c r="N10" s="25">
        <f>Calculations!N10</f>
        <v>0</v>
      </c>
      <c r="O10" s="25">
        <f>Calculations!O10</f>
        <v>0</v>
      </c>
      <c r="P10" s="25">
        <f>Calculations!P10</f>
        <v>0</v>
      </c>
      <c r="Q10" s="25">
        <f>Calculations!Q10</f>
        <v>0</v>
      </c>
      <c r="R10" s="25">
        <f>Calculations!R10</f>
        <v>0</v>
      </c>
      <c r="S10" s="25">
        <f>Calculations!S10</f>
        <v>0</v>
      </c>
      <c r="T10" s="25">
        <f>Calculations!T10</f>
        <v>0</v>
      </c>
      <c r="U10" s="25">
        <f>Calculations!U10</f>
        <v>0</v>
      </c>
      <c r="V10" s="25">
        <f>Calculations!V10</f>
        <v>0</v>
      </c>
      <c r="W10" s="25">
        <f>Calculations!W10</f>
        <v>0</v>
      </c>
      <c r="X10" s="25">
        <f>Calculations!X10</f>
        <v>0</v>
      </c>
      <c r="Y10" s="25">
        <f>Calculations!Y10</f>
        <v>0</v>
      </c>
      <c r="Z10" s="25">
        <f>Calculations!Z10</f>
        <v>0</v>
      </c>
      <c r="AA10" s="25">
        <f>Calculations!AA10</f>
        <v>0</v>
      </c>
      <c r="AB10" s="25">
        <f>Calculations!AB10</f>
        <v>0</v>
      </c>
      <c r="AC10" s="25">
        <f>Calculations!AC10</f>
        <v>0</v>
      </c>
      <c r="AD10" s="25">
        <f>Calculations!AD10</f>
        <v>0</v>
      </c>
      <c r="AE10" s="25">
        <f>Calculations!AE10</f>
        <v>0</v>
      </c>
      <c r="AF10" s="25">
        <f>Calculations!AF10</f>
        <v>0</v>
      </c>
    </row>
    <row r="11" spans="1:32" x14ac:dyDescent="0.35">
      <c r="A11" t="s">
        <v>14</v>
      </c>
      <c r="B11" s="25">
        <f>Calculations!B11</f>
        <v>0</v>
      </c>
      <c r="C11" s="25">
        <f>Calculations!C11</f>
        <v>0</v>
      </c>
      <c r="D11" s="25">
        <f>Calculations!D11</f>
        <v>0</v>
      </c>
      <c r="E11" s="25">
        <f>Calculations!E11</f>
        <v>0</v>
      </c>
      <c r="F11" s="25">
        <f>Calculations!F11</f>
        <v>218.35000000000002</v>
      </c>
      <c r="G11" s="25">
        <f>Calculations!G11</f>
        <v>218.35000000000002</v>
      </c>
      <c r="H11" s="25">
        <f>Calculations!H11</f>
        <v>152.5728</v>
      </c>
      <c r="I11" s="25">
        <f>Calculations!I11</f>
        <v>152.5728</v>
      </c>
      <c r="J11" s="25">
        <f>Calculations!J11</f>
        <v>152.5728</v>
      </c>
      <c r="K11" s="25">
        <f>Calculations!K11</f>
        <v>100</v>
      </c>
      <c r="L11" s="25">
        <f>Calculations!L11</f>
        <v>100</v>
      </c>
      <c r="M11" s="25">
        <f>Calculations!M11</f>
        <v>100</v>
      </c>
      <c r="N11" s="25">
        <f>Calculations!N11</f>
        <v>100</v>
      </c>
      <c r="O11" s="25">
        <f>Calculations!O11</f>
        <v>100</v>
      </c>
      <c r="P11" s="25">
        <f>Calculations!P11</f>
        <v>100</v>
      </c>
      <c r="Q11" s="25">
        <f>Calculations!Q11</f>
        <v>200</v>
      </c>
      <c r="R11" s="25">
        <f>Calculations!R11</f>
        <v>200</v>
      </c>
      <c r="S11" s="25">
        <f>Calculations!S11</f>
        <v>200</v>
      </c>
      <c r="T11" s="25">
        <f>Calculations!T11</f>
        <v>200</v>
      </c>
      <c r="U11" s="25">
        <f>Calculations!U11</f>
        <v>200</v>
      </c>
      <c r="V11" s="25">
        <f>Calculations!V11</f>
        <v>300</v>
      </c>
      <c r="W11" s="25">
        <f>Calculations!W11</f>
        <v>300</v>
      </c>
      <c r="X11" s="25">
        <f>Calculations!X11</f>
        <v>300</v>
      </c>
      <c r="Y11" s="25">
        <f>Calculations!Y11</f>
        <v>300</v>
      </c>
      <c r="Z11" s="25">
        <f>Calculations!Z11</f>
        <v>300</v>
      </c>
      <c r="AA11" s="25">
        <f>Calculations!AA11</f>
        <v>300</v>
      </c>
      <c r="AB11" s="25">
        <f>Calculations!AB11</f>
        <v>300</v>
      </c>
      <c r="AC11" s="25">
        <f>Calculations!AC11</f>
        <v>300</v>
      </c>
      <c r="AD11" s="25">
        <f>Calculations!AD11</f>
        <v>300</v>
      </c>
      <c r="AE11" s="25">
        <f>Calculations!AE11</f>
        <v>300</v>
      </c>
      <c r="AF11" s="25">
        <f>Calculations!AF11</f>
        <v>300</v>
      </c>
    </row>
    <row r="12" spans="1:32" x14ac:dyDescent="0.35">
      <c r="A12" t="s">
        <v>26</v>
      </c>
      <c r="B12" s="25">
        <f>Calculations!B12</f>
        <v>0</v>
      </c>
      <c r="C12" s="25">
        <f>Calculations!C12</f>
        <v>0</v>
      </c>
      <c r="D12" s="25">
        <f>Calculations!D12</f>
        <v>0</v>
      </c>
      <c r="E12" s="25">
        <f>Calculations!E12</f>
        <v>0</v>
      </c>
      <c r="F12" s="25">
        <f>Calculations!F12</f>
        <v>0</v>
      </c>
      <c r="G12" s="25">
        <f>Calculations!G12</f>
        <v>0</v>
      </c>
      <c r="H12" s="25">
        <f>Calculations!H12</f>
        <v>0</v>
      </c>
      <c r="I12" s="25">
        <f>Calculations!I12</f>
        <v>0</v>
      </c>
      <c r="J12" s="25">
        <f>Calculations!J12</f>
        <v>0</v>
      </c>
      <c r="K12" s="25">
        <f>Calculations!K12</f>
        <v>0</v>
      </c>
      <c r="L12" s="25">
        <f>Calculations!L12</f>
        <v>0</v>
      </c>
      <c r="M12" s="25">
        <f>Calculations!M12</f>
        <v>0</v>
      </c>
      <c r="N12" s="25">
        <f>Calculations!N12</f>
        <v>0</v>
      </c>
      <c r="O12" s="25">
        <f>Calculations!O12</f>
        <v>0</v>
      </c>
      <c r="P12" s="25">
        <f>Calculations!P12</f>
        <v>0</v>
      </c>
      <c r="Q12" s="25">
        <f>Calculations!Q12</f>
        <v>0</v>
      </c>
      <c r="R12" s="25">
        <f>Calculations!R12</f>
        <v>0</v>
      </c>
      <c r="S12" s="25">
        <f>Calculations!S12</f>
        <v>0</v>
      </c>
      <c r="T12" s="25">
        <f>Calculations!T12</f>
        <v>0</v>
      </c>
      <c r="U12" s="25">
        <f>Calculations!U12</f>
        <v>0</v>
      </c>
      <c r="V12" s="25">
        <f>Calculations!V12</f>
        <v>0</v>
      </c>
      <c r="W12" s="25">
        <f>Calculations!W12</f>
        <v>0</v>
      </c>
      <c r="X12" s="25">
        <f>Calculations!X12</f>
        <v>0</v>
      </c>
      <c r="Y12" s="25">
        <f>Calculations!Y12</f>
        <v>0</v>
      </c>
      <c r="Z12" s="25">
        <f>Calculations!Z12</f>
        <v>0</v>
      </c>
      <c r="AA12" s="25">
        <f>Calculations!AA12</f>
        <v>0</v>
      </c>
      <c r="AB12" s="25">
        <f>Calculations!AB12</f>
        <v>0</v>
      </c>
      <c r="AC12" s="25">
        <f>Calculations!AC12</f>
        <v>0</v>
      </c>
      <c r="AD12" s="25">
        <f>Calculations!AD12</f>
        <v>0</v>
      </c>
      <c r="AE12" s="25">
        <f>Calculations!AE12</f>
        <v>0</v>
      </c>
      <c r="AF12" s="25">
        <f>Calculations!AF12</f>
        <v>0</v>
      </c>
    </row>
    <row r="13" spans="1:32" x14ac:dyDescent="0.35">
      <c r="A13" t="s">
        <v>21</v>
      </c>
      <c r="B13" s="25">
        <f>Calculations!B13</f>
        <v>0</v>
      </c>
      <c r="C13" s="25">
        <f>Calculations!C13</f>
        <v>0</v>
      </c>
      <c r="D13" s="25">
        <f>Calculations!D13</f>
        <v>0</v>
      </c>
      <c r="E13" s="25">
        <f>Calculations!E13</f>
        <v>0</v>
      </c>
      <c r="F13" s="25">
        <f>Calculations!F13</f>
        <v>0</v>
      </c>
      <c r="G13" s="25">
        <f>Calculations!G13</f>
        <v>0</v>
      </c>
      <c r="H13" s="25">
        <f>Calculations!H13</f>
        <v>0</v>
      </c>
      <c r="I13" s="25">
        <f>Calculations!I13</f>
        <v>0</v>
      </c>
      <c r="J13" s="25">
        <f>Calculations!J13</f>
        <v>0</v>
      </c>
      <c r="K13" s="25">
        <f>Calculations!K13</f>
        <v>0</v>
      </c>
      <c r="L13" s="25">
        <f>Calculations!L13</f>
        <v>0</v>
      </c>
      <c r="M13" s="25">
        <f>Calculations!M13</f>
        <v>0</v>
      </c>
      <c r="N13" s="25">
        <f>Calculations!N13</f>
        <v>0</v>
      </c>
      <c r="O13" s="25">
        <f>Calculations!O13</f>
        <v>0</v>
      </c>
      <c r="P13" s="25">
        <f>Calculations!P13</f>
        <v>0</v>
      </c>
      <c r="Q13" s="25">
        <f>Calculations!Q13</f>
        <v>0</v>
      </c>
      <c r="R13" s="25">
        <f>Calculations!R13</f>
        <v>0</v>
      </c>
      <c r="S13" s="25">
        <f>Calculations!S13</f>
        <v>0</v>
      </c>
      <c r="T13" s="25">
        <f>Calculations!T13</f>
        <v>0</v>
      </c>
      <c r="U13" s="25">
        <f>Calculations!U13</f>
        <v>0</v>
      </c>
      <c r="V13" s="25">
        <f>Calculations!V13</f>
        <v>0</v>
      </c>
      <c r="W13" s="25">
        <f>Calculations!W13</f>
        <v>0</v>
      </c>
      <c r="X13" s="25">
        <f>Calculations!X13</f>
        <v>0</v>
      </c>
      <c r="Y13" s="25">
        <f>Calculations!Y13</f>
        <v>0</v>
      </c>
      <c r="Z13" s="25">
        <f>Calculations!Z13</f>
        <v>0</v>
      </c>
      <c r="AA13" s="25">
        <f>Calculations!AA13</f>
        <v>0</v>
      </c>
      <c r="AB13" s="25">
        <f>Calculations!AB13</f>
        <v>0</v>
      </c>
      <c r="AC13" s="25">
        <f>Calculations!AC13</f>
        <v>0</v>
      </c>
      <c r="AD13" s="25">
        <f>Calculations!AD13</f>
        <v>0</v>
      </c>
      <c r="AE13" s="25">
        <f>Calculations!AE13</f>
        <v>0</v>
      </c>
      <c r="AF13" s="25">
        <f>Calculations!AF13</f>
        <v>0</v>
      </c>
    </row>
    <row r="14" spans="1:32" x14ac:dyDescent="0.35">
      <c r="A14" t="s">
        <v>15</v>
      </c>
      <c r="B14" s="25">
        <f>Calculations!B14</f>
        <v>0</v>
      </c>
      <c r="C14" s="25">
        <f>Calculations!C14</f>
        <v>0</v>
      </c>
      <c r="D14" s="25">
        <f>Calculations!D14</f>
        <v>0</v>
      </c>
      <c r="E14" s="25">
        <f>Calculations!E14</f>
        <v>0</v>
      </c>
      <c r="F14" s="25">
        <f>Calculations!F14</f>
        <v>0</v>
      </c>
      <c r="G14" s="25">
        <f>Calculations!G14</f>
        <v>0</v>
      </c>
      <c r="H14" s="25">
        <f>Calculations!H14</f>
        <v>0</v>
      </c>
      <c r="I14" s="25">
        <f>Calculations!I14</f>
        <v>0</v>
      </c>
      <c r="J14" s="25">
        <f>Calculations!J14</f>
        <v>0</v>
      </c>
      <c r="K14" s="25">
        <f>Calculations!K14</f>
        <v>0</v>
      </c>
      <c r="L14" s="25">
        <f>Calculations!L14</f>
        <v>0</v>
      </c>
      <c r="M14" s="25">
        <f>Calculations!M14</f>
        <v>0</v>
      </c>
      <c r="N14" s="25">
        <f>Calculations!N14</f>
        <v>0</v>
      </c>
      <c r="O14" s="25">
        <f>Calculations!O14</f>
        <v>0</v>
      </c>
      <c r="P14" s="25">
        <f>Calculations!P14</f>
        <v>0</v>
      </c>
      <c r="Q14" s="25">
        <f>Calculations!Q14</f>
        <v>0</v>
      </c>
      <c r="R14" s="25">
        <f>Calculations!R14</f>
        <v>0</v>
      </c>
      <c r="S14" s="25">
        <f>Calculations!S14</f>
        <v>0</v>
      </c>
      <c r="T14" s="25">
        <f>Calculations!T14</f>
        <v>0</v>
      </c>
      <c r="U14" s="25">
        <f>Calculations!U14</f>
        <v>0</v>
      </c>
      <c r="V14" s="25">
        <f>Calculations!V14</f>
        <v>0</v>
      </c>
      <c r="W14" s="25">
        <f>Calculations!W14</f>
        <v>0</v>
      </c>
      <c r="X14" s="25">
        <f>Calculations!X14</f>
        <v>0</v>
      </c>
      <c r="Y14" s="25">
        <f>Calculations!Y14</f>
        <v>0</v>
      </c>
      <c r="Z14" s="25">
        <f>Calculations!Z14</f>
        <v>0</v>
      </c>
      <c r="AA14" s="25">
        <f>Calculations!AA14</f>
        <v>0</v>
      </c>
      <c r="AB14" s="25">
        <f>Calculations!AB14</f>
        <v>0</v>
      </c>
      <c r="AC14" s="25">
        <f>Calculations!AC14</f>
        <v>0</v>
      </c>
      <c r="AD14" s="25">
        <f>Calculations!AD14</f>
        <v>0</v>
      </c>
      <c r="AE14" s="25">
        <f>Calculations!AE14</f>
        <v>0</v>
      </c>
      <c r="AF14" s="25">
        <f>Calculations!AF14</f>
        <v>0</v>
      </c>
    </row>
    <row r="15" spans="1:32" x14ac:dyDescent="0.35">
      <c r="A15" t="s">
        <v>16</v>
      </c>
      <c r="B15" s="25">
        <f>Calculations!B15</f>
        <v>2457</v>
      </c>
      <c r="C15" s="25">
        <f>Calculations!C15</f>
        <v>595</v>
      </c>
      <c r="D15" s="25">
        <f>Calculations!D15</f>
        <v>963</v>
      </c>
      <c r="E15" s="25">
        <f>Calculations!E15</f>
        <v>2457</v>
      </c>
      <c r="F15" s="25">
        <f>Calculations!F15</f>
        <v>3585.4875000000002</v>
      </c>
      <c r="G15" s="25">
        <f>Calculations!G15</f>
        <v>3585.4875000000002</v>
      </c>
      <c r="H15" s="25">
        <f>Calculations!H15</f>
        <v>3846.9863999999998</v>
      </c>
      <c r="I15" s="25">
        <f>Calculations!I15</f>
        <v>3846.9863999999998</v>
      </c>
      <c r="J15" s="25">
        <f>Calculations!J15</f>
        <v>3846.9863999999998</v>
      </c>
      <c r="K15" s="25">
        <f>Calculations!K15</f>
        <v>3157</v>
      </c>
      <c r="L15" s="25">
        <f>Calculations!L15</f>
        <v>3157</v>
      </c>
      <c r="M15" s="25">
        <f>Calculations!M15</f>
        <v>766.89349786735261</v>
      </c>
      <c r="N15" s="25">
        <f>Calculations!N15</f>
        <v>1613.8762521569595</v>
      </c>
      <c r="O15" s="25">
        <f>Calculations!O15</f>
        <v>1383.342431120177</v>
      </c>
      <c r="P15" s="25">
        <f>Calculations!P15</f>
        <v>1213.1231517917433</v>
      </c>
      <c r="Q15" s="25">
        <f>Calculations!Q15</f>
        <v>542.70002156566738</v>
      </c>
      <c r="R15" s="25">
        <f>Calculations!R15</f>
        <v>1577.8192482004799</v>
      </c>
      <c r="S15" s="25">
        <f>Calculations!S15</f>
        <v>1562.8793997342575</v>
      </c>
      <c r="T15" s="25">
        <f>Calculations!T15</f>
        <v>2475.2248500999335</v>
      </c>
      <c r="U15" s="25">
        <f>Calculations!U15</f>
        <v>2762.7328523742867</v>
      </c>
      <c r="V15" s="25">
        <f>Calculations!V15</f>
        <v>3531.7998728005086</v>
      </c>
      <c r="W15" s="25">
        <f>Calculations!W15</f>
        <v>3627.7802995914658</v>
      </c>
      <c r="X15" s="25">
        <f>Calculations!X15</f>
        <v>3617.6544136034008</v>
      </c>
      <c r="Y15" s="25">
        <f>Calculations!Y15</f>
        <v>3881.690644267715</v>
      </c>
      <c r="Z15" s="25">
        <f>Calculations!Z15</f>
        <v>3057.901836671163</v>
      </c>
      <c r="AA15" s="25">
        <f>Calculations!AA15</f>
        <v>1955.6182185986638</v>
      </c>
      <c r="AB15" s="25">
        <f>Calculations!AB15</f>
        <v>2925.4829806807725</v>
      </c>
      <c r="AC15" s="25">
        <f>Calculations!AC15</f>
        <v>1862.9732225300093</v>
      </c>
      <c r="AD15" s="25">
        <f>Calculations!AD15</f>
        <v>46.756983575110894</v>
      </c>
      <c r="AE15" s="25">
        <f>Calculations!AE15</f>
        <v>0</v>
      </c>
      <c r="AF15" s="25">
        <f>Calculations!AF15</f>
        <v>0</v>
      </c>
    </row>
    <row r="16" spans="1:32" x14ac:dyDescent="0.35">
      <c r="A16" t="s">
        <v>17</v>
      </c>
      <c r="B16" s="25">
        <f>Calculations!B16</f>
        <v>0</v>
      </c>
      <c r="C16" s="25">
        <f>Calculations!C16</f>
        <v>0</v>
      </c>
      <c r="D16" s="25">
        <f>Calculations!D16</f>
        <v>0</v>
      </c>
      <c r="E16" s="25">
        <f>Calculations!E16</f>
        <v>0</v>
      </c>
      <c r="F16" s="25">
        <f>Calculations!F16</f>
        <v>0</v>
      </c>
      <c r="G16" s="25">
        <f>Calculations!G16</f>
        <v>0</v>
      </c>
      <c r="H16" s="25">
        <f>Calculations!H16</f>
        <v>0</v>
      </c>
      <c r="I16" s="25">
        <f>Calculations!I16</f>
        <v>0</v>
      </c>
      <c r="J16" s="25">
        <f>Calculations!J16</f>
        <v>0</v>
      </c>
      <c r="K16" s="25">
        <f>Calculations!K16</f>
        <v>0</v>
      </c>
      <c r="L16" s="25">
        <f>Calculations!L16</f>
        <v>0</v>
      </c>
      <c r="M16" s="25">
        <f>Calculations!M16</f>
        <v>0</v>
      </c>
      <c r="N16" s="25">
        <f>Calculations!N16</f>
        <v>0</v>
      </c>
      <c r="O16" s="25">
        <f>Calculations!O16</f>
        <v>0</v>
      </c>
      <c r="P16" s="25">
        <f>Calculations!P16</f>
        <v>0</v>
      </c>
      <c r="Q16" s="25">
        <f>Calculations!Q16</f>
        <v>0</v>
      </c>
      <c r="R16" s="25">
        <f>Calculations!R16</f>
        <v>0</v>
      </c>
      <c r="S16" s="25">
        <f>Calculations!S16</f>
        <v>0</v>
      </c>
      <c r="T16" s="25">
        <f>Calculations!T16</f>
        <v>0</v>
      </c>
      <c r="U16" s="25">
        <f>Calculations!U16</f>
        <v>0</v>
      </c>
      <c r="V16" s="25">
        <f>Calculations!V16</f>
        <v>0</v>
      </c>
      <c r="W16" s="25">
        <f>Calculations!W16</f>
        <v>0</v>
      </c>
      <c r="X16" s="25">
        <f>Calculations!X16</f>
        <v>0</v>
      </c>
      <c r="Y16" s="25">
        <f>Calculations!Y16</f>
        <v>0</v>
      </c>
      <c r="Z16" s="25">
        <f>Calculations!Z16</f>
        <v>0</v>
      </c>
      <c r="AA16" s="25">
        <f>Calculations!AA16</f>
        <v>0</v>
      </c>
      <c r="AB16" s="25">
        <f>Calculations!AB16</f>
        <v>0</v>
      </c>
      <c r="AC16" s="25">
        <f>Calculations!AC16</f>
        <v>0</v>
      </c>
      <c r="AD16" s="25">
        <f>Calculations!AD16</f>
        <v>0</v>
      </c>
      <c r="AE16" s="25">
        <f>Calculations!AE16</f>
        <v>0</v>
      </c>
      <c r="AF16" s="25">
        <f>Calculations!AF16</f>
        <v>0</v>
      </c>
    </row>
    <row r="17" spans="1:32" x14ac:dyDescent="0.35">
      <c r="A17" t="s">
        <v>27</v>
      </c>
      <c r="B17" s="25">
        <f>Calculations!B17</f>
        <v>0</v>
      </c>
      <c r="C17" s="25">
        <f>Calculations!C17</f>
        <v>0</v>
      </c>
      <c r="D17" s="25">
        <f>Calculations!D17</f>
        <v>0</v>
      </c>
      <c r="E17" s="25">
        <f>Calculations!E17</f>
        <v>0</v>
      </c>
      <c r="F17" s="25">
        <f>Calculations!F17</f>
        <v>0</v>
      </c>
      <c r="G17" s="25">
        <f>Calculations!G17</f>
        <v>0</v>
      </c>
      <c r="H17" s="25">
        <f>Calculations!H17</f>
        <v>0</v>
      </c>
      <c r="I17" s="25">
        <f>Calculations!I17</f>
        <v>0</v>
      </c>
      <c r="J17" s="25">
        <f>Calculations!J17</f>
        <v>0</v>
      </c>
      <c r="K17" s="25">
        <f>Calculations!K17</f>
        <v>0</v>
      </c>
      <c r="L17" s="25">
        <f>Calculations!L17</f>
        <v>0</v>
      </c>
      <c r="M17" s="25">
        <f>Calculations!M17</f>
        <v>0</v>
      </c>
      <c r="N17" s="25">
        <f>Calculations!N17</f>
        <v>0</v>
      </c>
      <c r="O17" s="25">
        <f>Calculations!O17</f>
        <v>0</v>
      </c>
      <c r="P17" s="25">
        <f>Calculations!P17</f>
        <v>0</v>
      </c>
      <c r="Q17" s="25">
        <f>Calculations!Q17</f>
        <v>0</v>
      </c>
      <c r="R17" s="25">
        <f>Calculations!R17</f>
        <v>0</v>
      </c>
      <c r="S17" s="25">
        <f>Calculations!S17</f>
        <v>0</v>
      </c>
      <c r="T17" s="25">
        <f>Calculations!T17</f>
        <v>0</v>
      </c>
      <c r="U17" s="25">
        <f>Calculations!U17</f>
        <v>0</v>
      </c>
      <c r="V17" s="25">
        <f>Calculations!V17</f>
        <v>0</v>
      </c>
      <c r="W17" s="25">
        <f>Calculations!W17</f>
        <v>0</v>
      </c>
      <c r="X17" s="25">
        <f>Calculations!X17</f>
        <v>0</v>
      </c>
      <c r="Y17" s="25">
        <f>Calculations!Y17</f>
        <v>0</v>
      </c>
      <c r="Z17" s="25">
        <f>Calculations!Z17</f>
        <v>0</v>
      </c>
      <c r="AA17" s="25">
        <f>Calculations!AA17</f>
        <v>0</v>
      </c>
      <c r="AB17" s="25">
        <f>Calculations!AB17</f>
        <v>0</v>
      </c>
      <c r="AC17" s="25">
        <f>Calculations!AC17</f>
        <v>0</v>
      </c>
      <c r="AD17" s="25">
        <f>Calculations!AD17</f>
        <v>0</v>
      </c>
      <c r="AE17" s="25">
        <f>Calculations!AE17</f>
        <v>0</v>
      </c>
      <c r="AF17" s="25">
        <f>Calculations!AF17</f>
        <v>0</v>
      </c>
    </row>
    <row r="18" spans="1:32" x14ac:dyDescent="0.35">
      <c r="A18" t="s">
        <v>18</v>
      </c>
      <c r="B18" s="25">
        <f>Calculations!B18</f>
        <v>512</v>
      </c>
      <c r="C18" s="25">
        <f>Calculations!C18</f>
        <v>512</v>
      </c>
      <c r="D18" s="25">
        <f>Calculations!D18</f>
        <v>908</v>
      </c>
      <c r="E18" s="25">
        <f>Calculations!E18</f>
        <v>0</v>
      </c>
      <c r="F18" s="25">
        <f>Calculations!F18</f>
        <v>0</v>
      </c>
      <c r="G18" s="25">
        <f>Calculations!G18</f>
        <v>0</v>
      </c>
      <c r="H18" s="25">
        <f>Calculations!H18</f>
        <v>0</v>
      </c>
      <c r="I18" s="25">
        <f>Calculations!I18</f>
        <v>0</v>
      </c>
      <c r="J18" s="25">
        <f>Calculations!J18</f>
        <v>0</v>
      </c>
      <c r="K18" s="25">
        <f>Calculations!K18</f>
        <v>0</v>
      </c>
      <c r="L18" s="25">
        <f>Calculations!L18</f>
        <v>0</v>
      </c>
      <c r="M18" s="25">
        <f>Calculations!M18</f>
        <v>0</v>
      </c>
      <c r="N18" s="25">
        <f>Calculations!N18</f>
        <v>0</v>
      </c>
      <c r="O18" s="25">
        <f>Calculations!O18</f>
        <v>0</v>
      </c>
      <c r="P18" s="25">
        <f>Calculations!P18</f>
        <v>0</v>
      </c>
      <c r="Q18" s="25">
        <f>Calculations!Q18</f>
        <v>0</v>
      </c>
      <c r="R18" s="25">
        <f>Calculations!R18</f>
        <v>0</v>
      </c>
      <c r="S18" s="25">
        <f>Calculations!S18</f>
        <v>0</v>
      </c>
      <c r="T18" s="25">
        <f>Calculations!T18</f>
        <v>0</v>
      </c>
      <c r="U18" s="25">
        <f>Calculations!U18</f>
        <v>0</v>
      </c>
      <c r="V18" s="25">
        <f>Calculations!V18</f>
        <v>0</v>
      </c>
      <c r="W18" s="25">
        <f>Calculations!W18</f>
        <v>0</v>
      </c>
      <c r="X18" s="25">
        <f>Calculations!X18</f>
        <v>0</v>
      </c>
      <c r="Y18" s="25">
        <f>Calculations!Y18</f>
        <v>0</v>
      </c>
      <c r="Z18" s="25">
        <f>Calculations!Z18</f>
        <v>0</v>
      </c>
      <c r="AA18" s="25">
        <f>Calculations!AA18</f>
        <v>0</v>
      </c>
      <c r="AB18" s="25">
        <f>Calculations!AB18</f>
        <v>0</v>
      </c>
      <c r="AC18" s="25">
        <f>Calculations!AC18</f>
        <v>0</v>
      </c>
      <c r="AD18" s="25">
        <f>Calculations!AD18</f>
        <v>0</v>
      </c>
      <c r="AE18" s="25">
        <f>Calculations!AE18</f>
        <v>0</v>
      </c>
      <c r="AF18" s="25">
        <f>Calculations!AF18</f>
        <v>0</v>
      </c>
    </row>
    <row r="19" spans="1:32" x14ac:dyDescent="0.35">
      <c r="A19" t="s">
        <v>28</v>
      </c>
      <c r="B19" s="25">
        <f>Calculations!B19</f>
        <v>0</v>
      </c>
      <c r="C19" s="25">
        <f>Calculations!C19</f>
        <v>0</v>
      </c>
      <c r="D19" s="25">
        <f>Calculations!D19</f>
        <v>0</v>
      </c>
      <c r="E19" s="25">
        <f>Calculations!E19</f>
        <v>0</v>
      </c>
      <c r="F19" s="25">
        <f>Calculations!F19</f>
        <v>0</v>
      </c>
      <c r="G19" s="25">
        <f>Calculations!G19</f>
        <v>0</v>
      </c>
      <c r="H19" s="25">
        <f>Calculations!H19</f>
        <v>0</v>
      </c>
      <c r="I19" s="25">
        <f>Calculations!I19</f>
        <v>0</v>
      </c>
      <c r="J19" s="25">
        <f>Calculations!J19</f>
        <v>0</v>
      </c>
      <c r="K19" s="25">
        <f>Calculations!K19</f>
        <v>0</v>
      </c>
      <c r="L19" s="25">
        <f>Calculations!L19</f>
        <v>0</v>
      </c>
      <c r="M19" s="25">
        <f>Calculations!M19</f>
        <v>0</v>
      </c>
      <c r="N19" s="25">
        <f>Calculations!N19</f>
        <v>0</v>
      </c>
      <c r="O19" s="25">
        <f>Calculations!O19</f>
        <v>0</v>
      </c>
      <c r="P19" s="25">
        <f>Calculations!P19</f>
        <v>0</v>
      </c>
      <c r="Q19" s="25">
        <f>Calculations!Q19</f>
        <v>0</v>
      </c>
      <c r="R19" s="25">
        <f>Calculations!R19</f>
        <v>0</v>
      </c>
      <c r="S19" s="25">
        <f>Calculations!S19</f>
        <v>0</v>
      </c>
      <c r="T19" s="25">
        <f>Calculations!T19</f>
        <v>0</v>
      </c>
      <c r="U19" s="25">
        <f>Calculations!U19</f>
        <v>0</v>
      </c>
      <c r="V19" s="25">
        <f>Calculations!V19</f>
        <v>0</v>
      </c>
      <c r="W19" s="25">
        <f>Calculations!W19</f>
        <v>0</v>
      </c>
      <c r="X19" s="25">
        <f>Calculations!X19</f>
        <v>0</v>
      </c>
      <c r="Y19" s="25">
        <f>Calculations!Y19</f>
        <v>0</v>
      </c>
      <c r="Z19" s="25">
        <f>Calculations!Z19</f>
        <v>0</v>
      </c>
      <c r="AA19" s="25">
        <f>Calculations!AA19</f>
        <v>0</v>
      </c>
      <c r="AB19" s="25">
        <f>Calculations!AB19</f>
        <v>0</v>
      </c>
      <c r="AC19" s="25">
        <f>Calculations!AC19</f>
        <v>0</v>
      </c>
      <c r="AD19" s="25">
        <f>Calculations!AD19</f>
        <v>0</v>
      </c>
      <c r="AE19" s="25">
        <f>Calculations!AE19</f>
        <v>0</v>
      </c>
      <c r="AF19" s="25">
        <f>Calculations!AF19</f>
        <v>0</v>
      </c>
    </row>
    <row r="20" spans="1:32" x14ac:dyDescent="0.35">
      <c r="A20" t="s">
        <v>29</v>
      </c>
      <c r="B20" s="25">
        <f>Calculations!B20</f>
        <v>0</v>
      </c>
      <c r="C20" s="25">
        <f>Calculations!C20</f>
        <v>0</v>
      </c>
      <c r="D20" s="25">
        <f>Calculations!D20</f>
        <v>0</v>
      </c>
      <c r="E20" s="25">
        <f>Calculations!E20</f>
        <v>0</v>
      </c>
      <c r="F20" s="25">
        <f>Calculations!F20</f>
        <v>0</v>
      </c>
      <c r="G20" s="25">
        <f>Calculations!G20</f>
        <v>0</v>
      </c>
      <c r="H20" s="25">
        <f>Calculations!H20</f>
        <v>0</v>
      </c>
      <c r="I20" s="25">
        <f>Calculations!I20</f>
        <v>0</v>
      </c>
      <c r="J20" s="25">
        <f>Calculations!J20</f>
        <v>0</v>
      </c>
      <c r="K20" s="25">
        <f>Calculations!K20</f>
        <v>0</v>
      </c>
      <c r="L20" s="25">
        <f>Calculations!L20</f>
        <v>0</v>
      </c>
      <c r="M20" s="25">
        <f>Calculations!M20</f>
        <v>0</v>
      </c>
      <c r="N20" s="25">
        <f>Calculations!N20</f>
        <v>0</v>
      </c>
      <c r="O20" s="25">
        <f>Calculations!O20</f>
        <v>0</v>
      </c>
      <c r="P20" s="25">
        <f>Calculations!P20</f>
        <v>0</v>
      </c>
      <c r="Q20" s="25">
        <f>Calculations!Q20</f>
        <v>0</v>
      </c>
      <c r="R20" s="25">
        <f>Calculations!R20</f>
        <v>0</v>
      </c>
      <c r="S20" s="25">
        <f>Calculations!S20</f>
        <v>0</v>
      </c>
      <c r="T20" s="25">
        <f>Calculations!T20</f>
        <v>0</v>
      </c>
      <c r="U20" s="25">
        <f>Calculations!U20</f>
        <v>0</v>
      </c>
      <c r="V20" s="25">
        <f>Calculations!V20</f>
        <v>0</v>
      </c>
      <c r="W20" s="25">
        <f>Calculations!W20</f>
        <v>0</v>
      </c>
      <c r="X20" s="25">
        <f>Calculations!X20</f>
        <v>0</v>
      </c>
      <c r="Y20" s="25">
        <f>Calculations!Y20</f>
        <v>0</v>
      </c>
      <c r="Z20" s="25">
        <f>Calculations!Z20</f>
        <v>0</v>
      </c>
      <c r="AA20" s="25">
        <f>Calculations!AA20</f>
        <v>0</v>
      </c>
      <c r="AB20" s="25">
        <f>Calculations!AB20</f>
        <v>0</v>
      </c>
      <c r="AC20" s="25">
        <f>Calculations!AC20</f>
        <v>0</v>
      </c>
      <c r="AD20" s="25">
        <f>Calculations!AD20</f>
        <v>0</v>
      </c>
      <c r="AE20" s="25">
        <f>Calculations!AE20</f>
        <v>0</v>
      </c>
      <c r="AF20" s="25">
        <f>Calculations!AF20</f>
        <v>0</v>
      </c>
    </row>
    <row r="21" spans="1:32" x14ac:dyDescent="0.35">
      <c r="A21" t="s">
        <v>30</v>
      </c>
      <c r="B21" s="25">
        <f>Calculations!B21</f>
        <v>0</v>
      </c>
      <c r="C21" s="25">
        <f>Calculations!C21</f>
        <v>0</v>
      </c>
      <c r="D21" s="25">
        <f>Calculations!D21</f>
        <v>0</v>
      </c>
      <c r="E21" s="25">
        <f>Calculations!E21</f>
        <v>0</v>
      </c>
      <c r="F21" s="25">
        <f>Calculations!F21</f>
        <v>0</v>
      </c>
      <c r="G21" s="25">
        <f>Calculations!G21</f>
        <v>0</v>
      </c>
      <c r="H21" s="25">
        <f>Calculations!H21</f>
        <v>0</v>
      </c>
      <c r="I21" s="25">
        <f>Calculations!I21</f>
        <v>0</v>
      </c>
      <c r="J21" s="25">
        <f>Calculations!J21</f>
        <v>0</v>
      </c>
      <c r="K21" s="25">
        <f>Calculations!K21</f>
        <v>0</v>
      </c>
      <c r="L21" s="25">
        <f>Calculations!L21</f>
        <v>0</v>
      </c>
      <c r="M21" s="25">
        <f>Calculations!M21</f>
        <v>0</v>
      </c>
      <c r="N21" s="25">
        <f>Calculations!N21</f>
        <v>0</v>
      </c>
      <c r="O21" s="25">
        <f>Calculations!O21</f>
        <v>0</v>
      </c>
      <c r="P21" s="25">
        <f>Calculations!P21</f>
        <v>0</v>
      </c>
      <c r="Q21" s="25">
        <f>Calculations!Q21</f>
        <v>0</v>
      </c>
      <c r="R21" s="25">
        <f>Calculations!R21</f>
        <v>0</v>
      </c>
      <c r="S21" s="25">
        <f>Calculations!S21</f>
        <v>0</v>
      </c>
      <c r="T21" s="25">
        <f>Calculations!T21</f>
        <v>0</v>
      </c>
      <c r="U21" s="25">
        <f>Calculations!U21</f>
        <v>0</v>
      </c>
      <c r="V21" s="25">
        <f>Calculations!V21</f>
        <v>0</v>
      </c>
      <c r="W21" s="25">
        <f>Calculations!W21</f>
        <v>0</v>
      </c>
      <c r="X21" s="25">
        <f>Calculations!X21</f>
        <v>0</v>
      </c>
      <c r="Y21" s="25">
        <f>Calculations!Y21</f>
        <v>0</v>
      </c>
      <c r="Z21" s="25">
        <f>Calculations!Z21</f>
        <v>0</v>
      </c>
      <c r="AA21" s="25">
        <f>Calculations!AA21</f>
        <v>0</v>
      </c>
      <c r="AB21" s="25">
        <f>Calculations!AB21</f>
        <v>0</v>
      </c>
      <c r="AC21" s="25">
        <f>Calculations!AC21</f>
        <v>0</v>
      </c>
      <c r="AD21" s="25">
        <f>Calculations!AD21</f>
        <v>0</v>
      </c>
      <c r="AE21" s="25">
        <f>Calculations!AE21</f>
        <v>0</v>
      </c>
      <c r="AF21" s="25">
        <f>Calculations!AF21</f>
        <v>0</v>
      </c>
    </row>
    <row r="22" spans="1:32" x14ac:dyDescent="0.35">
      <c r="A22" t="s">
        <v>31</v>
      </c>
      <c r="B22" s="25">
        <f>Calculations!B22</f>
        <v>0</v>
      </c>
      <c r="C22" s="25">
        <f>Calculations!C22</f>
        <v>0</v>
      </c>
      <c r="D22" s="25">
        <f>Calculations!D22</f>
        <v>0</v>
      </c>
      <c r="E22" s="25">
        <f>Calculations!E22</f>
        <v>0</v>
      </c>
      <c r="F22" s="25">
        <f>Calculations!F22</f>
        <v>0</v>
      </c>
      <c r="G22" s="25">
        <f>Calculations!G22</f>
        <v>0</v>
      </c>
      <c r="H22" s="25">
        <f>Calculations!H22</f>
        <v>0</v>
      </c>
      <c r="I22" s="25">
        <f>Calculations!I22</f>
        <v>0</v>
      </c>
      <c r="J22" s="25">
        <f>Calculations!J22</f>
        <v>0</v>
      </c>
      <c r="K22" s="25">
        <f>Calculations!K22</f>
        <v>0</v>
      </c>
      <c r="L22" s="25">
        <f>Calculations!L22</f>
        <v>0</v>
      </c>
      <c r="M22" s="25">
        <f>Calculations!M22</f>
        <v>0</v>
      </c>
      <c r="N22" s="25">
        <f>Calculations!N22</f>
        <v>0</v>
      </c>
      <c r="O22" s="25">
        <f>Calculations!O22</f>
        <v>0</v>
      </c>
      <c r="P22" s="25">
        <f>Calculations!P22</f>
        <v>0</v>
      </c>
      <c r="Q22" s="25">
        <f>Calculations!Q22</f>
        <v>0</v>
      </c>
      <c r="R22" s="25">
        <f>Calculations!R22</f>
        <v>0</v>
      </c>
      <c r="S22" s="25">
        <f>Calculations!S22</f>
        <v>0</v>
      </c>
      <c r="T22" s="25">
        <f>Calculations!T22</f>
        <v>0</v>
      </c>
      <c r="U22" s="25">
        <f>Calculations!U22</f>
        <v>0</v>
      </c>
      <c r="V22" s="25">
        <f>Calculations!V22</f>
        <v>0</v>
      </c>
      <c r="W22" s="25">
        <f>Calculations!W22</f>
        <v>0</v>
      </c>
      <c r="X22" s="25">
        <f>Calculations!X22</f>
        <v>0</v>
      </c>
      <c r="Y22" s="25">
        <f>Calculations!Y22</f>
        <v>0</v>
      </c>
      <c r="Z22" s="25">
        <f>Calculations!Z22</f>
        <v>0</v>
      </c>
      <c r="AA22" s="25">
        <f>Calculations!AA22</f>
        <v>0</v>
      </c>
      <c r="AB22" s="25">
        <f>Calculations!AB22</f>
        <v>0</v>
      </c>
      <c r="AC22" s="25">
        <f>Calculations!AC22</f>
        <v>0</v>
      </c>
      <c r="AD22" s="25">
        <f>Calculations!AD22</f>
        <v>0</v>
      </c>
      <c r="AE22" s="25">
        <f>Calculations!AE22</f>
        <v>0</v>
      </c>
      <c r="AF22" s="25">
        <f>Calculations!AF22</f>
        <v>0</v>
      </c>
    </row>
    <row r="23" spans="1:32" x14ac:dyDescent="0.35">
      <c r="A23" t="s">
        <v>32</v>
      </c>
      <c r="B23" s="25">
        <f>Calculations!B23</f>
        <v>0</v>
      </c>
      <c r="C23" s="25">
        <f>Calculations!C23</f>
        <v>0</v>
      </c>
      <c r="D23" s="25">
        <f>Calculations!D23</f>
        <v>0</v>
      </c>
      <c r="E23" s="25">
        <f>Calculations!E23</f>
        <v>0</v>
      </c>
      <c r="F23" s="25">
        <f>Calculations!F23</f>
        <v>0</v>
      </c>
      <c r="G23" s="25">
        <f>Calculations!G23</f>
        <v>0</v>
      </c>
      <c r="H23" s="25">
        <f>Calculations!H23</f>
        <v>0</v>
      </c>
      <c r="I23" s="25">
        <f>Calculations!I23</f>
        <v>0</v>
      </c>
      <c r="J23" s="25">
        <f>Calculations!J23</f>
        <v>0</v>
      </c>
      <c r="K23" s="25">
        <f>Calculations!K23</f>
        <v>0</v>
      </c>
      <c r="L23" s="25">
        <f>Calculations!L23</f>
        <v>0</v>
      </c>
      <c r="M23" s="25">
        <f>Calculations!M23</f>
        <v>0</v>
      </c>
      <c r="N23" s="25">
        <f>Calculations!N23</f>
        <v>0</v>
      </c>
      <c r="O23" s="25">
        <f>Calculations!O23</f>
        <v>0</v>
      </c>
      <c r="P23" s="25">
        <f>Calculations!P23</f>
        <v>0</v>
      </c>
      <c r="Q23" s="25">
        <f>Calculations!Q23</f>
        <v>0</v>
      </c>
      <c r="R23" s="25">
        <f>Calculations!R23</f>
        <v>0</v>
      </c>
      <c r="S23" s="25">
        <f>Calculations!S23</f>
        <v>0</v>
      </c>
      <c r="T23" s="25">
        <f>Calculations!T23</f>
        <v>0</v>
      </c>
      <c r="U23" s="25">
        <f>Calculations!U23</f>
        <v>0</v>
      </c>
      <c r="V23" s="25">
        <f>Calculations!V23</f>
        <v>0</v>
      </c>
      <c r="W23" s="25">
        <f>Calculations!W23</f>
        <v>0</v>
      </c>
      <c r="X23" s="25">
        <f>Calculations!X23</f>
        <v>0</v>
      </c>
      <c r="Y23" s="25">
        <f>Calculations!Y23</f>
        <v>0</v>
      </c>
      <c r="Z23" s="25">
        <f>Calculations!Z23</f>
        <v>0</v>
      </c>
      <c r="AA23" s="25">
        <f>Calculations!AA23</f>
        <v>0</v>
      </c>
      <c r="AB23" s="25">
        <f>Calculations!AB23</f>
        <v>0</v>
      </c>
      <c r="AC23" s="25">
        <f>Calculations!AC23</f>
        <v>0</v>
      </c>
      <c r="AD23" s="25">
        <f>Calculations!AD23</f>
        <v>0</v>
      </c>
      <c r="AE23" s="25">
        <f>Calculations!AE23</f>
        <v>0</v>
      </c>
      <c r="AF23" s="25">
        <f>Calculations!AF23</f>
        <v>0</v>
      </c>
    </row>
    <row r="24" spans="1:32" x14ac:dyDescent="0.35">
      <c r="A24" t="s">
        <v>33</v>
      </c>
      <c r="B24" s="25">
        <f>Calculations!B24</f>
        <v>0</v>
      </c>
      <c r="C24" s="25">
        <f>Calculations!C24</f>
        <v>0</v>
      </c>
      <c r="D24" s="25">
        <f>Calculations!D24</f>
        <v>0</v>
      </c>
      <c r="E24" s="25">
        <f>Calculations!E24</f>
        <v>0</v>
      </c>
      <c r="F24" s="25">
        <f>Calculations!F24</f>
        <v>0</v>
      </c>
      <c r="G24" s="25">
        <f>Calculations!G24</f>
        <v>0</v>
      </c>
      <c r="H24" s="25">
        <f>Calculations!H24</f>
        <v>0</v>
      </c>
      <c r="I24" s="25">
        <f>Calculations!I24</f>
        <v>0</v>
      </c>
      <c r="J24" s="25">
        <f>Calculations!J24</f>
        <v>0</v>
      </c>
      <c r="K24" s="25">
        <f>Calculations!K24</f>
        <v>0</v>
      </c>
      <c r="L24" s="25">
        <f>Calculations!L24</f>
        <v>0</v>
      </c>
      <c r="M24" s="25">
        <f>Calculations!M24</f>
        <v>0</v>
      </c>
      <c r="N24" s="25">
        <f>Calculations!N24</f>
        <v>0</v>
      </c>
      <c r="O24" s="25">
        <f>Calculations!O24</f>
        <v>0</v>
      </c>
      <c r="P24" s="25">
        <f>Calculations!P24</f>
        <v>0</v>
      </c>
      <c r="Q24" s="25">
        <f>Calculations!Q24</f>
        <v>0</v>
      </c>
      <c r="R24" s="25">
        <f>Calculations!R24</f>
        <v>0</v>
      </c>
      <c r="S24" s="25">
        <f>Calculations!S24</f>
        <v>0</v>
      </c>
      <c r="T24" s="25">
        <f>Calculations!T24</f>
        <v>0</v>
      </c>
      <c r="U24" s="25">
        <f>Calculations!U24</f>
        <v>0</v>
      </c>
      <c r="V24" s="25">
        <f>Calculations!V24</f>
        <v>0</v>
      </c>
      <c r="W24" s="25">
        <f>Calculations!W24</f>
        <v>0</v>
      </c>
      <c r="X24" s="25">
        <f>Calculations!X24</f>
        <v>0</v>
      </c>
      <c r="Y24" s="25">
        <f>Calculations!Y24</f>
        <v>0</v>
      </c>
      <c r="Z24" s="25">
        <f>Calculations!Z24</f>
        <v>0</v>
      </c>
      <c r="AA24" s="25">
        <f>Calculations!AA24</f>
        <v>0</v>
      </c>
      <c r="AB24" s="25">
        <f>Calculations!AB24</f>
        <v>0</v>
      </c>
      <c r="AC24" s="25">
        <f>Calculations!AC24</f>
        <v>0</v>
      </c>
      <c r="AD24" s="25">
        <f>Calculations!AD24</f>
        <v>0</v>
      </c>
      <c r="AE24" s="25">
        <f>Calculations!AE24</f>
        <v>0</v>
      </c>
      <c r="AF24" s="25">
        <f>Calculations!AF24</f>
        <v>0</v>
      </c>
    </row>
    <row r="25" spans="1:32" x14ac:dyDescent="0.35">
      <c r="A25" t="s">
        <v>34</v>
      </c>
      <c r="B25" s="25">
        <f>Calculations!B25</f>
        <v>0</v>
      </c>
      <c r="C25" s="25">
        <f>Calculations!C25</f>
        <v>0</v>
      </c>
      <c r="D25" s="25">
        <f>Calculations!D25</f>
        <v>0</v>
      </c>
      <c r="E25" s="25">
        <f>Calculations!E25</f>
        <v>0</v>
      </c>
      <c r="F25" s="25">
        <f>Calculations!F25</f>
        <v>0</v>
      </c>
      <c r="G25" s="25">
        <f>Calculations!G25</f>
        <v>0</v>
      </c>
      <c r="H25" s="25">
        <f>Calculations!H25</f>
        <v>0</v>
      </c>
      <c r="I25" s="25">
        <f>Calculations!I25</f>
        <v>0</v>
      </c>
      <c r="J25" s="25">
        <f>Calculations!J25</f>
        <v>0</v>
      </c>
      <c r="K25" s="25">
        <f>Calculations!K25</f>
        <v>0</v>
      </c>
      <c r="L25" s="25">
        <f>Calculations!L25</f>
        <v>0</v>
      </c>
      <c r="M25" s="25">
        <f>Calculations!M25</f>
        <v>0</v>
      </c>
      <c r="N25" s="25">
        <f>Calculations!N25</f>
        <v>0</v>
      </c>
      <c r="O25" s="25">
        <f>Calculations!O25</f>
        <v>0</v>
      </c>
      <c r="P25" s="25">
        <f>Calculations!P25</f>
        <v>0</v>
      </c>
      <c r="Q25" s="25">
        <f>Calculations!Q25</f>
        <v>0</v>
      </c>
      <c r="R25" s="25">
        <f>Calculations!R25</f>
        <v>0</v>
      </c>
      <c r="S25" s="25">
        <f>Calculations!S25</f>
        <v>0</v>
      </c>
      <c r="T25" s="25">
        <f>Calculations!T25</f>
        <v>0</v>
      </c>
      <c r="U25" s="25">
        <f>Calculations!U25</f>
        <v>0</v>
      </c>
      <c r="V25" s="25">
        <f>Calculations!V25</f>
        <v>0</v>
      </c>
      <c r="W25" s="25">
        <f>Calculations!W25</f>
        <v>0</v>
      </c>
      <c r="X25" s="25">
        <f>Calculations!X25</f>
        <v>0</v>
      </c>
      <c r="Y25" s="25">
        <f>Calculations!Y25</f>
        <v>0</v>
      </c>
      <c r="Z25" s="25">
        <f>Calculations!Z25</f>
        <v>0</v>
      </c>
      <c r="AA25" s="25">
        <f>Calculations!AA25</f>
        <v>0</v>
      </c>
      <c r="AB25" s="25">
        <f>Calculations!AB25</f>
        <v>0</v>
      </c>
      <c r="AC25" s="25">
        <f>Calculations!AC25</f>
        <v>0</v>
      </c>
      <c r="AD25" s="25">
        <f>Calculations!AD25</f>
        <v>0</v>
      </c>
      <c r="AE25" s="25">
        <f>Calculations!AE25</f>
        <v>0</v>
      </c>
      <c r="AF25" s="25">
        <f>Calculations!AF25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Hydrogen Production</vt:lpstr>
      <vt:lpstr>Hydrogen Calculations</vt:lpstr>
      <vt:lpstr>Hydrogen Results</vt:lpstr>
      <vt:lpstr>BPMCCS</vt:lpstr>
      <vt:lpstr>Calculations</vt:lpstr>
      <vt:lpstr>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2024-05-16T22:14:50Z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