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anM\Documents\eps-eu\InputData\web-app\BCF\"/>
    </mc:Choice>
  </mc:AlternateContent>
  <bookViews>
    <workbookView xWindow="39315" yWindow="4335" windowWidth="20625" windowHeight="14865"/>
  </bookViews>
  <sheets>
    <sheet name="About" sheetId="1" r:id="rId1"/>
    <sheet name="EU Calorific Values Coal" sheetId="15" r:id="rId2"/>
    <sheet name="EU Calorific Values Natural Gas" sheetId="16" r:id="rId3"/>
    <sheet name="AEO Table 73" sheetId="14" r:id="rId4"/>
    <sheet name="GREET1 Fuel_Specs" sheetId="9" r:id="rId5"/>
    <sheet name="BCF-BpLFOU" sheetId="11" r:id="rId6"/>
    <sheet name="BCF-BpSFOU" sheetId="12" r:id="rId7"/>
    <sheet name="BCF-VFEUCF" sheetId="10" r:id="rId8"/>
    <sheet name="BCF-BpEIEOU" sheetId="13" r:id="rId9"/>
  </sheets>
  <definedNames>
    <definedName name="gal_per_barrel">About!$A$84</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AI15" i="11" l="1"/>
  <c r="AH15" i="11"/>
  <c r="AG15" i="11"/>
  <c r="AF15" i="11"/>
  <c r="AE15" i="11"/>
  <c r="AD15" i="11"/>
  <c r="AC15" i="11"/>
  <c r="AB15"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B15"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B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C5" i="16"/>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B21"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B20" i="11"/>
  <c r="A87" i="1" l="1"/>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I3" i="12"/>
  <c r="AH3"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I17" i="11" l="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B17"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I3" i="11"/>
  <c r="AH3" i="11"/>
  <c r="AG3" i="11"/>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D5" i="15"/>
  <c r="D4" i="15"/>
  <c r="C9" i="16"/>
  <c r="C11" i="16" l="1"/>
  <c r="B10" i="16"/>
  <c r="C10" i="16" s="1"/>
  <c r="E4" i="15"/>
  <c r="E5" i="15"/>
  <c r="F4" i="15"/>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B2" i="13"/>
  <c r="AE4" i="12" l="1"/>
  <c r="W4" i="12"/>
  <c r="O4" i="12"/>
  <c r="G4" i="12"/>
  <c r="AD4" i="12"/>
  <c r="V4" i="12"/>
  <c r="N4" i="12"/>
  <c r="U4" i="12"/>
  <c r="AB4" i="12"/>
  <c r="T4" i="12"/>
  <c r="L4" i="12"/>
  <c r="D4" i="12"/>
  <c r="P4" i="12"/>
  <c r="M4" i="12"/>
  <c r="AI4" i="12"/>
  <c r="AA4" i="12"/>
  <c r="S4" i="12"/>
  <c r="K4" i="12"/>
  <c r="C4" i="12"/>
  <c r="H4" i="12"/>
  <c r="AC4" i="12"/>
  <c r="AH4" i="12"/>
  <c r="Z4" i="12"/>
  <c r="R4" i="12"/>
  <c r="J4" i="12"/>
  <c r="B4" i="12"/>
  <c r="AF4" i="12"/>
  <c r="E4" i="12"/>
  <c r="AG4" i="12"/>
  <c r="Y4" i="12"/>
  <c r="Q4" i="12"/>
  <c r="I4" i="12"/>
  <c r="X4" i="12"/>
  <c r="F4" i="12"/>
  <c r="F5" i="15"/>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8" i="12" l="1"/>
  <c r="B19" i="12"/>
  <c r="B19" i="11"/>
  <c r="B18" i="11"/>
  <c r="B14" i="11"/>
  <c r="B13" i="11"/>
  <c r="B12" i="11"/>
  <c r="B11" i="11"/>
  <c r="B10" i="1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<sst xmlns="http://schemas.openxmlformats.org/spreadsheetml/2006/main" count="565" uniqueCount="458">
  <si>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</si>
  <si>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</si>
  <si>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</si>
  <si>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</si>
  <si>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</si>
  <si>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</si>
  <si>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</si>
  <si>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</si>
  <si>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</si>
  <si>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</si>
  <si>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</si>
  <si>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</si>
  <si>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</si>
  <si>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</si>
  <si>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</si>
  <si>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</si>
  <si>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</si>
  <si>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</si>
  <si>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</si>
  <si>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</si>
  <si>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</si>
  <si>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</si>
  <si>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</si>
  <si>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</si>
  <si>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</si>
  <si>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</si>
  <si>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</si>
  <si>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</si>
  <si>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</si>
  <si>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</si>
  <si>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</si>
  <si>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</si>
  <si>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</si>
  <si>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</si>
  <si>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</si>
  <si>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</si>
  <si>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</si>
  <si>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</si>
  <si>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</si>
  <si>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</si>
  <si>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</si>
  <si>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</si>
  <si>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</si>
  <si>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</si>
  <si>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</si>
  <si>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</si>
  <si>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</si>
  <si>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</si>
  <si>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</si>
  <si>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</si>
  <si>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</si>
  <si>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</si>
  <si>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</si>
  <si>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</si>
  <si>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</si>
  <si>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</si>
  <si>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</si>
  <si>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</si>
  <si>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</si>
  <si>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</si>
  <si>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</si>
  <si>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</si>
  <si>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</si>
  <si>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</si>
  <si>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</si>
  <si>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</si>
  <si>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</si>
  <si>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</si>
  <si>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</si>
  <si>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</si>
  <si>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</si>
  <si>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</si>
  <si>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</si>
  <si>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</si>
  <si>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</si>
  <si>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</si>
  <si>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</si>
  <si>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</si>
  <si>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</si>
  <si>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</si>
  <si>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</si>
  <si>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</si>
  <si>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</si>
  <si>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</si>
  <si>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</si>
  <si>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</si>
  <si>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</si>
  <si>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</si>
  <si>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</si>
  <si>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</si>
  <si>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</si>
  <si>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</si>
  <si>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</si>
  <si>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</si>
  <si>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</si>
  <si>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</si>
  <si>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</si>
  <si>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</si>
  <si>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</si>
  <si>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</si>
  <si>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</si>
  <si>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</si>
  <si>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</si>
  <si>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</si>
  <si>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</si>
  <si>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</si>
  <si>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</si>
  <si>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</si>
  <si>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</si>
  <si>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</si>
  <si>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</si>
  <si>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</si>
  <si>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</si>
  <si>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</si>
  <si>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</si>
  <si>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</si>
  <si>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</si>
  <si>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</si>
  <si>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</si>
  <si>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</si>
  <si>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</si>
  <si>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</si>
  <si>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</si>
  <si>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</si>
  <si>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</si>
  <si>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</si>
  <si>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</si>
  <si>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</si>
  <si>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</si>
  <si>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</si>
  <si>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</si>
  <si>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</si>
  <si>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</si>
  <si>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</si>
  <si>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</si>
  <si>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</si>
  <si>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</si>
  <si>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</si>
  <si>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</si>
  <si>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</si>
  <si>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</si>
  <si>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</si>
  <si>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</si>
  <si>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</si>
  <si>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</si>
  <si>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</si>
  <si>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</si>
  <si>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</si>
  <si>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</si>
  <si>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</si>
  <si>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</si>
  <si>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</si>
  <si>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</si>
  <si>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</si>
  <si>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</si>
  <si>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</si>
  <si>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</si>
  <si>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</si>
  <si>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</si>
  <si>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</si>
  <si>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</si>
  <si>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</si>
  <si>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</si>
  <si>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</si>
  <si>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</si>
  <si>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</si>
  <si>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</si>
  <si>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</si>
  <si>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</si>
  <si>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</si>
  <si>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</si>
  <si>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</si>
  <si>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</si>
  <si>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</si>
  <si>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</si>
  <si>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</si>
  <si>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</si>
  <si>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</si>
  <si>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</si>
  <si>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</si>
  <si>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</si>
  <si>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</si>
  <si>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</si>
  <si>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</si>
  <si>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</si>
  <si>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</si>
  <si>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</si>
  <si>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</si>
  <si>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</si>
  <si>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</si>
  <si>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</si>
  <si>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</si>
  <si>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</si>
  <si>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</si>
  <si>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</si>
  <si>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</si>
  <si>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</si>
  <si>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</si>
  <si>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</si>
  <si>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</si>
  <si>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</si>
  <si>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</si>
  <si>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</si>
  <si>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</si>
  <si>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</si>
  <si>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</si>
  <si>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</si>
  <si>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</si>
  <si>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</si>
  <si>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</si>
  <si>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</si>
  <si>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</si>
  <si>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</si>
  <si>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</si>
  <si>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</si>
  <si>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</si>
  <si>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</si>
  <si>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</si>
  <si>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</si>
  <si>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</si>
  <si>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</si>
  <si>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</si>
  <si>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</si>
  <si>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</si>
  <si>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</si>
  <si>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</si>
  <si>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</si>
  <si>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</si>
  <si>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</si>
  <si>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</si>
  <si>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</si>
  <si>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</si>
  <si>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</si>
  <si>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</si>
  <si>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</si>
  <si>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</si>
  <si>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</si>
  <si>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</si>
  <si>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</si>
  <si>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</si>
  <si>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</si>
  <si>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</si>
  <si>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</si>
  <si>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</si>
  <si>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</si>
  <si>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</si>
  <si>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</si>
  <si>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</si>
  <si>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</si>
  <si>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</si>
  <si>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</si>
  <si>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</si>
  <si>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</si>
  <si>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</si>
  <si>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</si>
  <si>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</si>
  <si>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</si>
  <si>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</si>
  <si>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</si>
  <si>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</si>
  <si>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</si>
  <si>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</si>
  <si>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</si>
  <si>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</si>
  <si>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</si>
  <si>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</si>
  <si>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</si>
  <si>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</si>
  <si>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</si>
  <si>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</si>
  <si>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</si>
  <si>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</si>
  <si>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</si>
  <si>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</si>
  <si>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</si>
  <si>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</si>
  <si>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</si>
  <si>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</si>
  <si>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</si>
  <si>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</si>
  <si>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</si>
  <si>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</si>
  <si>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</si>
  <si>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</si>
  <si>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</si>
  <si>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</si>
  <si>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</si>
  <si>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</si>
  <si>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</si>
  <si>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</si>
  <si>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</si>
  <si>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</si>
  <si>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</si>
  <si>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</si>
  <si>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</si>
  <si>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</si>
  <si>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</si>
  <si>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</si>
  <si>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</si>
  <si>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</si>
  <si>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</si>
  <si>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</si>
  <si>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</si>
  <si>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</si>
  <si>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</si>
  <si>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</si>
  <si>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</si>
  <si>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</si>
  <si>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</si>
  <si>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</si>
  <si>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</si>
  <si>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</si>
  <si>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</si>
  <si>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</si>
  <si>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</si>
  <si>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</si>
  <si>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</si>
  <si>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</si>
  <si>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</si>
  <si>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</si>
  <si>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</si>
  <si>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</si>
  <si>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</si>
  <si>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</si>
  <si>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</si>
  <si>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</si>
  <si>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</si>
  <si>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</si>
  <si>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</si>
  <si>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</si>
  <si>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</si>
  <si>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</si>
  <si>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million barrels</t>
  </si>
  <si>
    <t>Small Fuel Output Units</t>
  </si>
  <si>
    <t>BTU/MWh (pure unit conversion, not a heat rate)</t>
  </si>
  <si>
    <t>nuclear (not used)</t>
  </si>
  <si>
    <t>hydro (not used)</t>
  </si>
  <si>
    <t>wind (not used)</t>
  </si>
  <si>
    <t>solar (not used)</t>
  </si>
  <si>
    <t>geothermal (not used)</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</si>
  <si>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</si>
  <si>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</si>
  <si>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</si>
  <si>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</si>
  <si>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</si>
  <si>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</si>
  <si>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</si>
  <si>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</si>
  <si>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</si>
  <si>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</si>
  <si>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</si>
  <si>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</si>
  <si>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</si>
  <si>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</si>
  <si>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</si>
  <si>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</si>
  <si>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</si>
  <si>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</si>
  <si>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</si>
  <si>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</si>
  <si>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</si>
  <si>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</si>
  <si>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</si>
  <si>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</si>
  <si>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</si>
  <si>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</si>
  <si>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</si>
  <si>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</si>
  <si>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</si>
  <si>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</si>
  <si>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</si>
  <si>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</si>
  <si>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</si>
  <si>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</si>
  <si>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</si>
  <si>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</si>
  <si>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</si>
  <si>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</si>
  <si>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</si>
  <si>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</si>
  <si>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</si>
  <si>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</si>
  <si>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</si>
  <si>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</si>
  <si>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</si>
  <si>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</si>
  <si>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</si>
  <si>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</si>
  <si>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</si>
  <si>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</si>
  <si>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</si>
  <si>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</si>
  <si>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</si>
  <si>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</si>
  <si>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</si>
  <si>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</si>
  <si>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</si>
  <si>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</si>
  <si>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</si>
  <si>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</si>
  <si>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</si>
  <si>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</si>
  <si>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</si>
  <si>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</si>
  <si>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</si>
  <si>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</si>
  <si>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</si>
  <si>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</si>
  <si>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</si>
  <si>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liters per U.S. barrel</t>
  </si>
  <si>
    <t>Million tonnes of oil equivalent</t>
  </si>
  <si>
    <t>Mtoe - Million tonnes of oil equivalent</t>
  </si>
  <si>
    <t>liters per 100km</t>
  </si>
  <si>
    <t>liters</t>
  </si>
  <si>
    <t>Ktoe - Thousand tonnes of oil equivalent</t>
  </si>
  <si>
    <t>metric tons</t>
  </si>
  <si>
    <t>million liters</t>
  </si>
  <si>
    <t>millions of metric tons</t>
  </si>
  <si>
    <t>billion cubic meters (bcm)</t>
  </si>
  <si>
    <t>To convert miles per gallon (mpg) to liters per 100 km (l/100km) divide 235.214583 by the miles per gallon (mpg) value</t>
  </si>
  <si>
    <t>In the E.U. model:</t>
  </si>
  <si>
    <t>This applies to the categories biomass, petroleum gasoline, petroleum diesel, biofuel gasoline, biofuel diesel,</t>
  </si>
  <si>
    <t>jet fuel or kerosene, lignite, crude oil, heavy fuel oil, LPG propane or butane, municipal solid waste and hydrogen.</t>
  </si>
  <si>
    <t>Calorific Values</t>
  </si>
  <si>
    <t>Net calorific value (TJ/kt)</t>
  </si>
  <si>
    <t>If no calorific values are provided by a reporting country, Eurostat uses the net calorific values
enacted in Commission Regulation (EU) No 601/2012 on the monitoring and reporting of
greenhouse gas emissions pursuant to Directive 2003/87/EC of the European Parliament and of
the Council.</t>
  </si>
  <si>
    <t>Btu/Metric tonne</t>
  </si>
  <si>
    <t>Btu/Millions of metric tonnes</t>
  </si>
  <si>
    <t>BTU/kt</t>
  </si>
  <si>
    <r>
      <rPr>
        <b/>
        <sz val="11"/>
        <color theme="1"/>
        <rFont val="Calibri"/>
        <family val="2"/>
        <scheme val="minor"/>
      </rPr>
      <t>Source:</t>
    </r>
    <r>
      <rPr>
        <sz val="11"/>
        <color theme="1"/>
        <rFont val="Calibri"/>
        <family val="2"/>
        <scheme val="minor"/>
      </rPr>
      <t xml:space="preserve"> Eurostat (2019) Energy balance guide: Methodology guide for the construction of energy balances &amp; Operational guide for the energy balancer tool</t>
    </r>
  </si>
  <si>
    <t>hard coal, lignite</t>
  </si>
  <si>
    <t>Eurostat</t>
  </si>
  <si>
    <t>Energy balance guide: Methodology guide for the construction of energy balances &amp; Operational guide for the energy balancer tool</t>
  </si>
  <si>
    <t>https://ec.europa.eu/eurostat/documents/38154/4956218/ENERGY-BALANCE-GUIDE-DRAFT-31JANUARY2019.pdf/cf121393-919f-4b84-9059-cdf0f69ec045</t>
  </si>
  <si>
    <t>Biomass, LPG, municipal solid waste, hydrogen</t>
  </si>
  <si>
    <t>petroleum fuels, liquid biofuels</t>
  </si>
  <si>
    <t>1 m3  of natural gas = 39 MJ (GCV) = 10,83 kWh (GCV)</t>
  </si>
  <si>
    <t xml:space="preserve">Eurogas conversion factors from volume to energy units 92,3 million m3 gas = 1 TWh (GCV)
</t>
  </si>
  <si>
    <t>Eurogas conversion factors</t>
  </si>
  <si>
    <t>kWh (GCV)</t>
  </si>
  <si>
    <t>Btu</t>
  </si>
  <si>
    <t>1 bcm</t>
  </si>
  <si>
    <t>1 MWh</t>
  </si>
  <si>
    <t>Eurogas</t>
  </si>
  <si>
    <t>Statistical Report</t>
  </si>
  <si>
    <t>https://eurogas.org/website/wp-content/uploads/2018/03/Statistics_2011_091211.pdf</t>
  </si>
  <si>
    <t>Several assumptions on calorific values from the U.S. model were maintained.</t>
  </si>
  <si>
    <t>Natural gas: Net Calorific Value (NCV) = Gross Calorific Value (GCV) * 0.9</t>
  </si>
  <si>
    <t>p. 10</t>
  </si>
  <si>
    <t>p. 3</t>
  </si>
  <si>
    <t>kWh to Btu conversion factor:</t>
  </si>
  <si>
    <t>1 TJ  to BTU conversion factor:</t>
  </si>
  <si>
    <t>toe/Btu</t>
  </si>
  <si>
    <t>metric ton/short ton</t>
  </si>
  <si>
    <t>liters per gallon</t>
  </si>
  <si>
    <t>Mtoe</t>
  </si>
  <si>
    <t>Energy Import Export Output Unit (Mtoe/energy output unit)</t>
  </si>
  <si>
    <t>Some units differ from the U.S. model, in which case the appropriate conversions were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</si>
</sst>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 numFmtId="177" formatCode="0.0000E+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7">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0" fillId="0" borderId="0" xfId="0" applyAlignment="1"/>
    <xf numFmtId="0" fontId="0" fillId="0" borderId="0" xfId="0" applyAlignment="1">
      <alignment horizontal="right" wrapText="1"/>
    </xf>
    <xf numFmtId="177" fontId="0" fillId="0" borderId="0" xfId="0" applyNumberFormat="1"/>
    <xf numFmtId="0" fontId="0" fillId="0" borderId="0" xfId="0" applyNumberFormat="1" applyFill="1"/>
    <xf numFmtId="11" fontId="0" fillId="0" borderId="0" xfId="0" applyNumberFormat="1" applyFill="1"/>
    <xf numFmtId="165" fontId="0" fillId="0" borderId="0" xfId="0" applyNumberFormat="1" applyFill="1"/>
    <xf numFmtId="2" fontId="0" fillId="0" borderId="0" xfId="0" applyNumberFormat="1"/>
    <xf numFmtId="0" fontId="0" fillId="0" borderId="0" xfId="0" applyFill="1" applyAlignment="1">
      <alignment wrapText="1"/>
    </xf>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reet.es.anl.gov/" TargetMode="External"/><Relationship Id="rId2" Type="http://schemas.openxmlformats.org/officeDocument/2006/relationships/hyperlink" Target="https://eurogas.org/website/wp-content/uploads/2018/03/Statistics_2011_091211.pdf" TargetMode="External"/><Relationship Id="rId1" Type="http://schemas.openxmlformats.org/officeDocument/2006/relationships/hyperlink" Target="https://ec.europa.eu/eurostat/documents/38154/4956218/ENERGY-BALANCE-GUIDE-DRAFT-31JANUARY2019.pdf/cf121393-919f-4b84-9059-cdf0f69ec045"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topLeftCell="A64" workbookViewId="0">
      <selection activeCell="A4" sqref="A4"/>
    </sheetView>
  </sheetViews>
  <sheetFormatPr defaultColWidth="9.1328125" defaultRowHeight="14.25" x14ac:dyDescent="0.45"/>
  <cols>
    <col min="1" max="1" width="37.3984375" customWidth="1"/>
    <col min="2" max="2" width="38" customWidth="1"/>
    <col min="3" max="3" width="39.3984375" customWidth="1"/>
  </cols>
  <sheetData>
    <row r="1" spans="1:2" x14ac:dyDescent="0.45">
      <c r="A1" s="1" t="s">
        <v>320</v>
      </c>
    </row>
    <row r="2" spans="1:2" s="2" customFormat="1" x14ac:dyDescent="0.45">
      <c r="A2" s="1" t="s">
        <v>321</v>
      </c>
    </row>
    <row r="3" spans="1:2" s="2" customFormat="1" x14ac:dyDescent="0.45">
      <c r="A3" s="1" t="s">
        <v>315</v>
      </c>
    </row>
    <row r="4" spans="1:2" s="2" customFormat="1" x14ac:dyDescent="0.45">
      <c r="A4" s="1" t="s">
        <v>356</v>
      </c>
    </row>
    <row r="5" spans="1:2" s="2" customFormat="1" x14ac:dyDescent="0.45">
      <c r="A5" s="1"/>
    </row>
    <row r="6" spans="1:2" s="2" customFormat="1" x14ac:dyDescent="0.45">
      <c r="A6" s="1" t="s">
        <v>45</v>
      </c>
      <c r="B6" s="196" t="s">
        <v>430</v>
      </c>
    </row>
    <row r="7" spans="1:2" s="2" customFormat="1" x14ac:dyDescent="0.45">
      <c r="A7" s="1"/>
      <c r="B7" s="2" t="s">
        <v>431</v>
      </c>
    </row>
    <row r="8" spans="1:2" s="2" customFormat="1" x14ac:dyDescent="0.45">
      <c r="A8" s="1"/>
      <c r="B8" s="3">
        <v>2019</v>
      </c>
    </row>
    <row r="9" spans="1:2" s="2" customFormat="1" x14ac:dyDescent="0.45">
      <c r="A9" s="1"/>
      <c r="B9" s="2" t="s">
        <v>432</v>
      </c>
    </row>
    <row r="10" spans="1:2" s="2" customFormat="1" x14ac:dyDescent="0.45">
      <c r="A10" s="1"/>
      <c r="B10" s="4" t="s">
        <v>433</v>
      </c>
    </row>
    <row r="11" spans="1:2" s="2" customFormat="1" x14ac:dyDescent="0.45">
      <c r="A11" s="1"/>
      <c r="B11" s="2" t="s">
        <v>448</v>
      </c>
    </row>
    <row r="12" spans="1:2" s="2" customFormat="1" x14ac:dyDescent="0.45">
      <c r="A12" s="1"/>
    </row>
    <row r="13" spans="1:2" s="2" customFormat="1" x14ac:dyDescent="0.45">
      <c r="A13" s="1"/>
      <c r="B13" s="196" t="s">
        <v>323</v>
      </c>
    </row>
    <row r="14" spans="1:2" s="2" customFormat="1" x14ac:dyDescent="0.45">
      <c r="A14" s="1"/>
      <c r="B14" s="2" t="s">
        <v>443</v>
      </c>
    </row>
    <row r="15" spans="1:2" s="2" customFormat="1" x14ac:dyDescent="0.45">
      <c r="A15" s="1"/>
      <c r="B15" s="3">
        <v>2011</v>
      </c>
    </row>
    <row r="16" spans="1:2" s="2" customFormat="1" x14ac:dyDescent="0.45">
      <c r="A16" s="1"/>
      <c r="B16" s="2" t="s">
        <v>444</v>
      </c>
    </row>
    <row r="17" spans="1:3" s="2" customFormat="1" x14ac:dyDescent="0.45">
      <c r="A17" s="1"/>
      <c r="B17" s="4" t="s">
        <v>445</v>
      </c>
    </row>
    <row r="18" spans="1:3" s="2" customFormat="1" x14ac:dyDescent="0.45">
      <c r="A18" s="1"/>
      <c r="B18" s="2" t="s">
        <v>449</v>
      </c>
    </row>
    <row r="19" spans="1:3" s="2" customFormat="1" x14ac:dyDescent="0.45">
      <c r="A19" s="1"/>
    </row>
    <row r="20" spans="1:3" x14ac:dyDescent="0.45">
      <c r="B20" s="196" t="s">
        <v>435</v>
      </c>
      <c r="C20" s="202"/>
    </row>
    <row r="21" spans="1:3" x14ac:dyDescent="0.45">
      <c r="B21" t="s">
        <v>46</v>
      </c>
    </row>
    <row r="22" spans="1:3" x14ac:dyDescent="0.45">
      <c r="B22" s="3">
        <v>2019</v>
      </c>
    </row>
    <row r="23" spans="1:3" x14ac:dyDescent="0.45">
      <c r="B23" t="s">
        <v>376</v>
      </c>
    </row>
    <row r="24" spans="1:3" x14ac:dyDescent="0.45">
      <c r="B24" s="4" t="s">
        <v>123</v>
      </c>
    </row>
    <row r="25" spans="1:3" x14ac:dyDescent="0.45">
      <c r="B25" t="s">
        <v>122</v>
      </c>
    </row>
    <row r="27" spans="1:3" x14ac:dyDescent="0.45">
      <c r="B27" s="196" t="s">
        <v>434</v>
      </c>
      <c r="C27" s="202"/>
    </row>
    <row r="28" spans="1:3" x14ac:dyDescent="0.45">
      <c r="B28" t="s">
        <v>304</v>
      </c>
    </row>
    <row r="29" spans="1:3" x14ac:dyDescent="0.45">
      <c r="B29" s="3">
        <v>2019</v>
      </c>
    </row>
    <row r="30" spans="1:3" x14ac:dyDescent="0.45">
      <c r="B30" t="s">
        <v>408</v>
      </c>
    </row>
    <row r="31" spans="1:3" x14ac:dyDescent="0.45">
      <c r="B31" s="4" t="s">
        <v>306</v>
      </c>
    </row>
    <row r="32" spans="1:3" x14ac:dyDescent="0.45">
      <c r="B32" t="s">
        <v>305</v>
      </c>
    </row>
    <row r="33" spans="1:7" s="2" customFormat="1" x14ac:dyDescent="0.45"/>
    <row r="34" spans="1:7" s="2" customFormat="1" x14ac:dyDescent="0.45"/>
    <row r="35" spans="1:7" x14ac:dyDescent="0.45">
      <c r="A35" s="1" t="s">
        <v>307</v>
      </c>
    </row>
    <row r="36" spans="1:7" s="2" customFormat="1" x14ac:dyDescent="0.45">
      <c r="A36" s="1"/>
    </row>
    <row r="37" spans="1:7" s="2" customFormat="1" x14ac:dyDescent="0.45">
      <c r="A37" s="197" t="s">
        <v>446</v>
      </c>
    </row>
    <row r="38" spans="1:7" s="2" customFormat="1" x14ac:dyDescent="0.45">
      <c r="A38" s="197" t="s">
        <v>421</v>
      </c>
    </row>
    <row r="39" spans="1:7" s="2" customFormat="1" x14ac:dyDescent="0.45">
      <c r="A39" s="197" t="s">
        <v>422</v>
      </c>
    </row>
    <row r="40" spans="1:7" s="2" customFormat="1" x14ac:dyDescent="0.45">
      <c r="A40" s="203" t="s">
        <v>457</v>
      </c>
      <c r="B40" s="200"/>
      <c r="C40" s="200"/>
    </row>
    <row r="41" spans="1:7" s="2" customFormat="1" x14ac:dyDescent="0.45">
      <c r="A41" s="1"/>
    </row>
    <row r="42" spans="1:7" x14ac:dyDescent="0.45">
      <c r="A42" t="s">
        <v>308</v>
      </c>
      <c r="G42" s="2"/>
    </row>
    <row r="43" spans="1:7" x14ac:dyDescent="0.45">
      <c r="A43" t="s">
        <v>309</v>
      </c>
      <c r="G43" s="2"/>
    </row>
    <row r="44" spans="1:7" s="2" customFormat="1" x14ac:dyDescent="0.45"/>
    <row r="45" spans="1:7" s="2" customFormat="1" x14ac:dyDescent="0.45">
      <c r="A45" s="2" t="s">
        <v>385</v>
      </c>
    </row>
    <row r="46" spans="1:7" s="2" customFormat="1" x14ac:dyDescent="0.45">
      <c r="A46" s="2" t="s">
        <v>386</v>
      </c>
    </row>
    <row r="47" spans="1:7" s="2" customFormat="1" x14ac:dyDescent="0.45">
      <c r="A47" s="2" t="s">
        <v>387</v>
      </c>
    </row>
    <row r="48" spans="1:7" s="2" customFormat="1" x14ac:dyDescent="0.45">
      <c r="A48" s="2" t="s">
        <v>388</v>
      </c>
    </row>
    <row r="49" spans="1:7" s="2" customFormat="1" x14ac:dyDescent="0.45">
      <c r="A49" s="2" t="s">
        <v>390</v>
      </c>
    </row>
    <row r="50" spans="1:7" s="2" customFormat="1" x14ac:dyDescent="0.45">
      <c r="A50" s="2" t="s">
        <v>389</v>
      </c>
    </row>
    <row r="51" spans="1:7" s="2" customFormat="1" x14ac:dyDescent="0.45"/>
    <row r="52" spans="1:7" s="2" customFormat="1" x14ac:dyDescent="0.45">
      <c r="A52" s="2" t="s">
        <v>352</v>
      </c>
    </row>
    <row r="53" spans="1:7" s="2" customFormat="1" x14ac:dyDescent="0.45">
      <c r="A53" s="2" t="s">
        <v>353</v>
      </c>
    </row>
    <row r="54" spans="1:7" s="2" customFormat="1" x14ac:dyDescent="0.45">
      <c r="A54" s="2" t="s">
        <v>354</v>
      </c>
    </row>
    <row r="55" spans="1:7" s="2" customFormat="1" x14ac:dyDescent="0.45"/>
    <row r="56" spans="1:7" s="2" customFormat="1" x14ac:dyDescent="0.45">
      <c r="A56" s="1" t="s">
        <v>420</v>
      </c>
      <c r="G56"/>
    </row>
    <row r="57" spans="1:7" s="2" customFormat="1" x14ac:dyDescent="0.45">
      <c r="A57" s="1"/>
      <c r="G57"/>
    </row>
    <row r="58" spans="1:7" s="2" customFormat="1" x14ac:dyDescent="0.45">
      <c r="A58" s="198" t="s">
        <v>330</v>
      </c>
      <c r="B58" s="199"/>
    </row>
    <row r="59" spans="1:7" s="2" customFormat="1" x14ac:dyDescent="0.45">
      <c r="A59" s="203" t="s">
        <v>342</v>
      </c>
      <c r="B59" s="203" t="s">
        <v>343</v>
      </c>
      <c r="C59" s="204" t="s">
        <v>350</v>
      </c>
    </row>
    <row r="60" spans="1:7" s="2" customFormat="1" ht="28.5" x14ac:dyDescent="0.45">
      <c r="A60" s="215" t="s">
        <v>383</v>
      </c>
      <c r="B60" s="200" t="s">
        <v>417</v>
      </c>
    </row>
    <row r="61" spans="1:7" s="2" customFormat="1" x14ac:dyDescent="0.45">
      <c r="A61" s="203" t="s">
        <v>323</v>
      </c>
      <c r="B61" s="200" t="s">
        <v>418</v>
      </c>
    </row>
    <row r="62" spans="1:7" s="2" customFormat="1" x14ac:dyDescent="0.45">
      <c r="A62" s="197" t="s">
        <v>357</v>
      </c>
      <c r="B62" s="200" t="s">
        <v>384</v>
      </c>
    </row>
    <row r="63" spans="1:7" s="2" customFormat="1" ht="42.75" x14ac:dyDescent="0.45">
      <c r="A63" s="201" t="s">
        <v>378</v>
      </c>
      <c r="B63" s="200" t="s">
        <v>332</v>
      </c>
    </row>
    <row r="64" spans="1:7" s="2" customFormat="1" x14ac:dyDescent="0.45">
      <c r="A64" s="215" t="s">
        <v>381</v>
      </c>
      <c r="B64" s="200" t="s">
        <v>416</v>
      </c>
    </row>
    <row r="65" spans="1:3" s="2" customFormat="1" x14ac:dyDescent="0.45">
      <c r="A65" s="215" t="s">
        <v>348</v>
      </c>
      <c r="B65" s="200" t="s">
        <v>411</v>
      </c>
      <c r="C65" s="204" t="s">
        <v>351</v>
      </c>
    </row>
    <row r="66" spans="1:3" s="2" customFormat="1" x14ac:dyDescent="0.45">
      <c r="A66" s="201"/>
    </row>
    <row r="67" spans="1:3" s="2" customFormat="1" x14ac:dyDescent="0.45">
      <c r="A67" s="198" t="s">
        <v>333</v>
      </c>
      <c r="B67" s="199"/>
    </row>
    <row r="68" spans="1:3" s="2" customFormat="1" x14ac:dyDescent="0.45">
      <c r="A68" s="203" t="s">
        <v>342</v>
      </c>
      <c r="B68" s="203" t="s">
        <v>344</v>
      </c>
    </row>
    <row r="69" spans="1:3" s="2" customFormat="1" ht="28.5" x14ac:dyDescent="0.45">
      <c r="A69" s="215" t="s">
        <v>383</v>
      </c>
      <c r="B69" s="200" t="s">
        <v>415</v>
      </c>
    </row>
    <row r="70" spans="1:3" s="2" customFormat="1" x14ac:dyDescent="0.45">
      <c r="A70" s="203" t="s">
        <v>323</v>
      </c>
      <c r="B70" s="200" t="s">
        <v>344</v>
      </c>
    </row>
    <row r="71" spans="1:3" s="2" customFormat="1" x14ac:dyDescent="0.45">
      <c r="A71" s="197" t="s">
        <v>357</v>
      </c>
      <c r="B71" s="200" t="s">
        <v>270</v>
      </c>
    </row>
    <row r="72" spans="1:3" s="2" customFormat="1" ht="42.75" x14ac:dyDescent="0.45">
      <c r="A72" s="215" t="s">
        <v>382</v>
      </c>
      <c r="B72" s="200" t="s">
        <v>413</v>
      </c>
    </row>
    <row r="73" spans="1:3" s="2" customFormat="1" x14ac:dyDescent="0.45">
      <c r="A73" s="201" t="s">
        <v>379</v>
      </c>
      <c r="B73" s="200" t="s">
        <v>380</v>
      </c>
    </row>
    <row r="74" spans="1:3" s="2" customFormat="1" x14ac:dyDescent="0.45">
      <c r="A74" s="215" t="s">
        <v>347</v>
      </c>
      <c r="B74" s="200" t="s">
        <v>414</v>
      </c>
    </row>
    <row r="75" spans="1:3" s="2" customFormat="1" x14ac:dyDescent="0.45"/>
    <row r="76" spans="1:3" s="2" customFormat="1" x14ac:dyDescent="0.45">
      <c r="A76" s="198" t="s">
        <v>331</v>
      </c>
    </row>
    <row r="77" spans="1:3" s="2" customFormat="1" x14ac:dyDescent="0.45">
      <c r="A77" s="200" t="s">
        <v>412</v>
      </c>
    </row>
    <row r="78" spans="1:3" s="2" customFormat="1" x14ac:dyDescent="0.45"/>
    <row r="79" spans="1:3" s="2" customFormat="1" x14ac:dyDescent="0.45">
      <c r="A79" s="198" t="s">
        <v>355</v>
      </c>
    </row>
    <row r="80" spans="1:3" s="2" customFormat="1" x14ac:dyDescent="0.45">
      <c r="A80" s="200" t="s">
        <v>410</v>
      </c>
    </row>
    <row r="81" spans="1:7" s="2" customFormat="1" x14ac:dyDescent="0.45"/>
    <row r="82" spans="1:7" s="2" customFormat="1" x14ac:dyDescent="0.45"/>
    <row r="83" spans="1:7" s="2" customFormat="1" x14ac:dyDescent="0.45">
      <c r="A83" s="196" t="s">
        <v>316</v>
      </c>
      <c r="B83" s="202"/>
    </row>
    <row r="84" spans="1:7" x14ac:dyDescent="0.45">
      <c r="A84" s="200">
        <v>42</v>
      </c>
      <c r="B84" t="s">
        <v>314</v>
      </c>
      <c r="G84" s="2"/>
    </row>
    <row r="85" spans="1:7" x14ac:dyDescent="0.45">
      <c r="A85" s="2">
        <v>158.9873</v>
      </c>
      <c r="B85" s="2" t="s">
        <v>409</v>
      </c>
      <c r="G85" s="2"/>
    </row>
    <row r="86" spans="1:7" x14ac:dyDescent="0.45">
      <c r="A86" s="2">
        <v>3412141.4798968998</v>
      </c>
      <c r="B86" s="2" t="s">
        <v>334</v>
      </c>
      <c r="G86" s="2"/>
    </row>
    <row r="87" spans="1:7" s="2" customFormat="1" x14ac:dyDescent="0.45">
      <c r="A87" s="2">
        <f>2.5219021687207*10^-8</f>
        <v>2.5219021687207001E-8</v>
      </c>
      <c r="B87" s="2" t="s">
        <v>452</v>
      </c>
    </row>
    <row r="88" spans="1:7" x14ac:dyDescent="0.45">
      <c r="A88" s="207">
        <v>0.90718474000000004</v>
      </c>
      <c r="B88" s="2" t="s">
        <v>453</v>
      </c>
      <c r="G88" s="2"/>
    </row>
    <row r="89" spans="1:7" x14ac:dyDescent="0.45">
      <c r="A89" s="207">
        <v>3.7854117999999999</v>
      </c>
      <c r="B89" s="2" t="s">
        <v>454</v>
      </c>
      <c r="G89" s="2"/>
    </row>
    <row r="90" spans="1:7" x14ac:dyDescent="0.45">
      <c r="A90" s="2">
        <v>235.214583</v>
      </c>
      <c r="B90" s="2" t="s">
        <v>419</v>
      </c>
      <c r="G90" s="2"/>
    </row>
    <row r="91" spans="1:7" s="2" customFormat="1" x14ac:dyDescent="0.45"/>
    <row r="92" spans="1:7" x14ac:dyDescent="0.45">
      <c r="A92" s="201"/>
      <c r="G92" s="2"/>
    </row>
    <row r="93" spans="1:7" x14ac:dyDescent="0.45">
      <c r="G93" s="2"/>
    </row>
    <row r="94" spans="1:7" x14ac:dyDescent="0.45">
      <c r="G94" s="2"/>
    </row>
    <row r="95" spans="1:7" x14ac:dyDescent="0.45">
      <c r="G95" s="2"/>
    </row>
    <row r="96" spans="1:7" x14ac:dyDescent="0.45">
      <c r="G96" s="2"/>
    </row>
    <row r="105" spans="7:7" x14ac:dyDescent="0.45">
      <c r="G105" s="2"/>
    </row>
  </sheetData>
  <hyperlinks>
    <hyperlink ref="B10" r:id="rId1"/>
    <hyperlink ref="B17" r:id="rId2"/>
    <hyperlink ref="B31" r:id="rId3"/>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
  <sheetViews>
    <sheetView workbookViewId="0">
      <selection activeCell="E5" sqref="E5"/>
    </sheetView>
  </sheetViews>
  <sheetFormatPr defaultColWidth="10.6640625" defaultRowHeight="14.25" x14ac:dyDescent="0.45"/>
  <cols>
    <col min="2" max="2" width="21.3984375" bestFit="1" customWidth="1"/>
    <col min="3" max="3" width="23.3984375" bestFit="1" customWidth="1"/>
    <col min="4" max="4" width="23.3984375" style="2" customWidth="1"/>
    <col min="5" max="5" width="16.59765625" style="2" bestFit="1" customWidth="1"/>
    <col min="6" max="6" width="27.1328125" bestFit="1" customWidth="1"/>
    <col min="9" max="9" width="92.73046875" customWidth="1"/>
  </cols>
  <sheetData>
    <row r="2" spans="2:9" x14ac:dyDescent="0.45">
      <c r="B2" s="1" t="s">
        <v>423</v>
      </c>
    </row>
    <row r="3" spans="2:9" x14ac:dyDescent="0.45">
      <c r="C3" s="1" t="s">
        <v>424</v>
      </c>
      <c r="D3" s="1" t="s">
        <v>428</v>
      </c>
      <c r="E3" s="1" t="s">
        <v>426</v>
      </c>
      <c r="F3" s="1" t="s">
        <v>427</v>
      </c>
      <c r="I3" s="201"/>
    </row>
    <row r="4" spans="2:9" s="2" customFormat="1" x14ac:dyDescent="0.45">
      <c r="B4" s="2" t="s">
        <v>322</v>
      </c>
      <c r="C4" s="197">
        <v>26.7</v>
      </c>
      <c r="D4" s="197">
        <f>C4*C7</f>
        <v>25306715975.902306</v>
      </c>
      <c r="E4" s="197">
        <f>D4/1000</f>
        <v>25306715.975902304</v>
      </c>
      <c r="F4" s="2">
        <f>D4*1000</f>
        <v>25306715975902.305</v>
      </c>
    </row>
    <row r="5" spans="2:9" x14ac:dyDescent="0.45">
      <c r="B5" s="2" t="s">
        <v>329</v>
      </c>
      <c r="C5">
        <v>11.9</v>
      </c>
      <c r="D5" s="2">
        <f>C5*C7</f>
        <v>11279023225.214886</v>
      </c>
      <c r="E5" s="197">
        <f>D5/1000</f>
        <v>11279023.225214886</v>
      </c>
      <c r="F5" s="2">
        <f>D5*1000</f>
        <v>11279023225214.885</v>
      </c>
    </row>
    <row r="7" spans="2:9" ht="57" x14ac:dyDescent="0.45">
      <c r="B7" s="209" t="s">
        <v>451</v>
      </c>
      <c r="C7">
        <v>947817077.74915004</v>
      </c>
      <c r="I7" s="201" t="s">
        <v>425</v>
      </c>
    </row>
    <row r="8" spans="2:9" x14ac:dyDescent="0.45">
      <c r="B8" t="s">
        <v>429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5" sqref="C5"/>
    </sheetView>
  </sheetViews>
  <sheetFormatPr defaultColWidth="10.6640625" defaultRowHeight="14.25" x14ac:dyDescent="0.45"/>
  <cols>
    <col min="1" max="1" width="12.265625" customWidth="1"/>
    <col min="2" max="2" width="13.59765625" customWidth="1"/>
    <col min="3" max="3" width="12" bestFit="1" customWidth="1"/>
  </cols>
  <sheetData>
    <row r="1" spans="1:3" x14ac:dyDescent="0.45">
      <c r="A1" s="208" t="s">
        <v>437</v>
      </c>
    </row>
    <row r="2" spans="1:3" x14ac:dyDescent="0.45">
      <c r="A2" t="s">
        <v>436</v>
      </c>
    </row>
    <row r="3" spans="1:3" x14ac:dyDescent="0.45">
      <c r="A3" t="s">
        <v>447</v>
      </c>
    </row>
    <row r="4" spans="1:3" s="2" customFormat="1" x14ac:dyDescent="0.45"/>
    <row r="5" spans="1:3" s="2" customFormat="1" x14ac:dyDescent="0.45">
      <c r="A5" s="2" t="s">
        <v>450</v>
      </c>
      <c r="C5" s="214">
        <f>About!A86/1000</f>
        <v>3412.1414798968999</v>
      </c>
    </row>
    <row r="6" spans="1:3" s="2" customFormat="1" x14ac:dyDescent="0.45"/>
    <row r="7" spans="1:3" x14ac:dyDescent="0.45">
      <c r="A7" s="1" t="s">
        <v>438</v>
      </c>
    </row>
    <row r="8" spans="1:3" x14ac:dyDescent="0.45">
      <c r="B8" t="s">
        <v>439</v>
      </c>
      <c r="C8" t="s">
        <v>440</v>
      </c>
    </row>
    <row r="9" spans="1:3" x14ac:dyDescent="0.45">
      <c r="A9" t="s">
        <v>275</v>
      </c>
      <c r="B9">
        <v>10.83</v>
      </c>
      <c r="C9">
        <f>B9*C5</f>
        <v>36953.492227283423</v>
      </c>
    </row>
    <row r="10" spans="1:3" x14ac:dyDescent="0.45">
      <c r="A10" s="2" t="s">
        <v>441</v>
      </c>
      <c r="B10" s="2">
        <f>B9*1000000000</f>
        <v>10830000000</v>
      </c>
      <c r="C10">
        <f>B10*3412.14</f>
        <v>36953476200000</v>
      </c>
    </row>
    <row r="11" spans="1:3" x14ac:dyDescent="0.45">
      <c r="A11" t="s">
        <v>442</v>
      </c>
      <c r="B11">
        <v>1000</v>
      </c>
      <c r="C11" s="2">
        <f>C5*B11</f>
        <v>3412141.4798968998</v>
      </c>
    </row>
    <row r="12" spans="1:3" x14ac:dyDescent="0.45">
      <c r="C12"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O85" sqref="O85"/>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377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376</v>
      </c>
      <c r="E3" s="20"/>
      <c r="F3" s="20"/>
      <c r="G3" s="20"/>
    </row>
    <row r="4" spans="1:37" ht="15" customHeight="1" x14ac:dyDescent="0.35">
      <c r="C4" s="20" t="s">
        <v>120</v>
      </c>
      <c r="D4" s="20" t="s">
        <v>375</v>
      </c>
      <c r="E4" s="20"/>
      <c r="F4" s="20"/>
      <c r="G4" s="20" t="s">
        <v>119</v>
      </c>
    </row>
    <row r="5" spans="1:37" ht="15" customHeight="1" x14ac:dyDescent="0.35">
      <c r="C5" s="20" t="s">
        <v>118</v>
      </c>
      <c r="D5" s="20" t="s">
        <v>374</v>
      </c>
      <c r="E5" s="20"/>
      <c r="F5" s="20"/>
      <c r="G5" s="20"/>
    </row>
    <row r="6" spans="1:37" ht="15" customHeight="1" x14ac:dyDescent="0.35">
      <c r="C6" s="20" t="s">
        <v>117</v>
      </c>
      <c r="D6" s="20"/>
      <c r="E6" s="20" t="s">
        <v>373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371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370</v>
      </c>
      <c r="B35" s="12" t="s">
        <v>369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368</v>
      </c>
      <c r="B36" s="12" t="s">
        <v>367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16" t="s">
        <v>57</v>
      </c>
      <c r="C78" s="216"/>
      <c r="D78" s="216"/>
      <c r="E78" s="216"/>
      <c r="F78" s="216"/>
      <c r="G78" s="216"/>
      <c r="H78" s="216"/>
      <c r="I78" s="216"/>
      <c r="J78" s="216"/>
      <c r="K78" s="216"/>
      <c r="L78" s="216"/>
      <c r="M78" s="216"/>
      <c r="N78" s="216"/>
      <c r="O78" s="216"/>
      <c r="P78" s="216"/>
      <c r="Q78" s="216"/>
      <c r="R78" s="216"/>
      <c r="S78" s="216"/>
      <c r="T78" s="216"/>
      <c r="U78" s="216"/>
      <c r="V78" s="216"/>
      <c r="W78" s="216"/>
      <c r="X78" s="216"/>
      <c r="Y78" s="216"/>
      <c r="Z78" s="216"/>
      <c r="AA78" s="216"/>
      <c r="AB78" s="216"/>
      <c r="AC78" s="216"/>
      <c r="AD78" s="216"/>
      <c r="AE78" s="216"/>
      <c r="AF78" s="216"/>
      <c r="AG78" s="216"/>
      <c r="AH78" s="216"/>
      <c r="AI78" s="216"/>
      <c r="AJ78" s="216"/>
      <c r="AK78" s="216"/>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366</v>
      </c>
    </row>
    <row r="83" spans="2:2" ht="15" customHeight="1" x14ac:dyDescent="0.35">
      <c r="B83" s="8" t="s">
        <v>365</v>
      </c>
    </row>
    <row r="84" spans="2:2" ht="15" customHeight="1" x14ac:dyDescent="0.35">
      <c r="B84" s="8" t="s">
        <v>364</v>
      </c>
    </row>
    <row r="85" spans="2:2" ht="15" customHeight="1" x14ac:dyDescent="0.35">
      <c r="B85" s="8" t="s">
        <v>363</v>
      </c>
    </row>
  </sheetData>
  <mergeCells count="1">
    <mergeCell ref="B78:AK78"/>
  </mergeCell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zoomScale="80" zoomScaleNormal="80" workbookViewId="0">
      <selection activeCell="L17" sqref="L17"/>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395</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396</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397</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398</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399</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400</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401</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402</v>
      </c>
      <c r="B158" s="22" t="s">
        <v>403</v>
      </c>
      <c r="C158" s="22" t="s">
        <v>404</v>
      </c>
      <c r="D158" s="22" t="s">
        <v>405</v>
      </c>
      <c r="E158" s="22" t="s">
        <v>406</v>
      </c>
      <c r="F158" s="22" t="s">
        <v>407</v>
      </c>
    </row>
    <row r="159" spans="1:9" x14ac:dyDescent="0.45">
      <c r="A159" s="22" t="s">
        <v>403</v>
      </c>
      <c r="B159" s="22">
        <v>1</v>
      </c>
      <c r="C159" s="22">
        <v>1000</v>
      </c>
      <c r="D159" s="22">
        <v>1000000</v>
      </c>
      <c r="E159" s="22">
        <v>304.8</v>
      </c>
      <c r="F159" s="22">
        <v>1609340</v>
      </c>
    </row>
    <row r="160" spans="1:9" x14ac:dyDescent="0.45">
      <c r="A160" s="22" t="s">
        <v>404</v>
      </c>
      <c r="B160" s="22">
        <v>1E-3</v>
      </c>
      <c r="C160" s="22">
        <v>1</v>
      </c>
      <c r="D160" s="22">
        <v>1000</v>
      </c>
      <c r="E160" s="22">
        <v>0.30480000000000002</v>
      </c>
      <c r="F160" s="22">
        <v>1609.34</v>
      </c>
    </row>
    <row r="161" spans="1:6" x14ac:dyDescent="0.45">
      <c r="A161" s="22" t="s">
        <v>405</v>
      </c>
      <c r="B161" s="22">
        <v>9.9999999999999995E-7</v>
      </c>
      <c r="C161" s="22">
        <v>1E-3</v>
      </c>
      <c r="D161" s="22">
        <v>1</v>
      </c>
      <c r="E161" s="22">
        <v>3.0480000000000004E-4</v>
      </c>
      <c r="F161" s="22">
        <v>1.60934</v>
      </c>
    </row>
    <row r="162" spans="1:6" x14ac:dyDescent="0.45">
      <c r="A162" s="22" t="s">
        <v>406</v>
      </c>
      <c r="B162" s="22">
        <v>3.2808398950131233E-3</v>
      </c>
      <c r="C162" s="22">
        <v>3.2808398950131235</v>
      </c>
      <c r="D162" s="22">
        <v>3280.8398950131236</v>
      </c>
      <c r="E162" s="22">
        <v>1</v>
      </c>
      <c r="F162" s="22">
        <v>5280</v>
      </c>
    </row>
    <row r="163" spans="1:6" x14ac:dyDescent="0.45">
      <c r="A163" s="22" t="s">
        <v>407</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7" workbookViewId="0">
      <selection activeCell="B22" sqref="B22:AI22"/>
    </sheetView>
  </sheetViews>
  <sheetFormatPr defaultColWidth="9.1328125" defaultRowHeight="14.25" x14ac:dyDescent="0.45"/>
  <cols>
    <col min="1" max="1" width="30.86328125" customWidth="1"/>
    <col min="2" max="2" width="12" bestFit="1" customWidth="1"/>
    <col min="3" max="27" width="10" bestFit="1" customWidth="1"/>
    <col min="28" max="30" width="11" bestFit="1" customWidth="1"/>
    <col min="31" max="35" width="10" bestFit="1" customWidth="1"/>
  </cols>
  <sheetData>
    <row r="1" spans="1:35" s="2" customFormat="1" x14ac:dyDescent="0.45">
      <c r="A1" s="1" t="s">
        <v>393</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340</v>
      </c>
      <c r="B2" s="6">
        <f>About!$A$86*10^6</f>
        <v>3412141479896.8999</v>
      </c>
      <c r="C2" s="6">
        <f>About!$A$86*10^6</f>
        <v>3412141479896.8999</v>
      </c>
      <c r="D2" s="6">
        <f>About!$A$86*10^6</f>
        <v>3412141479896.8999</v>
      </c>
      <c r="E2" s="6">
        <f>About!$A$86*10^6</f>
        <v>3412141479896.8999</v>
      </c>
      <c r="F2" s="6">
        <f>About!$A$86*10^6</f>
        <v>3412141479896.8999</v>
      </c>
      <c r="G2" s="6">
        <f>About!$A$86*10^6</f>
        <v>3412141479896.8999</v>
      </c>
      <c r="H2" s="6">
        <f>About!$A$86*10^6</f>
        <v>3412141479896.8999</v>
      </c>
      <c r="I2" s="6">
        <f>About!$A$86*10^6</f>
        <v>3412141479896.8999</v>
      </c>
      <c r="J2" s="6">
        <f>About!$A$86*10^6</f>
        <v>3412141479896.8999</v>
      </c>
      <c r="K2" s="6">
        <f>About!$A$86*10^6</f>
        <v>3412141479896.8999</v>
      </c>
      <c r="L2" s="6">
        <f>About!$A$86*10^6</f>
        <v>3412141479896.8999</v>
      </c>
      <c r="M2" s="6">
        <f>About!$A$86*10^6</f>
        <v>3412141479896.8999</v>
      </c>
      <c r="N2" s="6">
        <f>About!$A$86*10^6</f>
        <v>3412141479896.8999</v>
      </c>
      <c r="O2" s="6">
        <f>About!$A$86*10^6</f>
        <v>3412141479896.8999</v>
      </c>
      <c r="P2" s="6">
        <f>About!$A$86*10^6</f>
        <v>3412141479896.8999</v>
      </c>
      <c r="Q2" s="6">
        <f>About!$A$86*10^6</f>
        <v>3412141479896.8999</v>
      </c>
      <c r="R2" s="6">
        <f>About!$A$86*10^6</f>
        <v>3412141479896.8999</v>
      </c>
      <c r="S2" s="6">
        <f>About!$A$86*10^6</f>
        <v>3412141479896.8999</v>
      </c>
      <c r="T2" s="6">
        <f>About!$A$86*10^6</f>
        <v>3412141479896.8999</v>
      </c>
      <c r="U2" s="6">
        <f>About!$A$86*10^6</f>
        <v>3412141479896.8999</v>
      </c>
      <c r="V2" s="6">
        <f>About!$A$86*10^6</f>
        <v>3412141479896.8999</v>
      </c>
      <c r="W2" s="6">
        <f>About!$A$86*10^6</f>
        <v>3412141479896.8999</v>
      </c>
      <c r="X2" s="6">
        <f>About!$A$86*10^6</f>
        <v>3412141479896.8999</v>
      </c>
      <c r="Y2" s="6">
        <f>About!$A$86*10^6</f>
        <v>3412141479896.8999</v>
      </c>
      <c r="Z2" s="6">
        <f>About!$A$86*10^6</f>
        <v>3412141479896.8999</v>
      </c>
      <c r="AA2" s="6">
        <f>About!$A$86*10^6</f>
        <v>3412141479896.8999</v>
      </c>
      <c r="AB2" s="6">
        <f>About!$A$86*10^6</f>
        <v>3412141479896.8999</v>
      </c>
      <c r="AC2" s="6">
        <f>About!$A$86*10^6</f>
        <v>3412141479896.8999</v>
      </c>
      <c r="AD2" s="6">
        <f>About!$A$86*10^6</f>
        <v>3412141479896.8999</v>
      </c>
      <c r="AE2" s="6">
        <f>About!$A$86*10^6</f>
        <v>3412141479896.8999</v>
      </c>
      <c r="AF2" s="6">
        <f>About!$A$86*10^6</f>
        <v>3412141479896.8999</v>
      </c>
      <c r="AG2" s="6">
        <f>About!$A$86*10^6</f>
        <v>3412141479896.8999</v>
      </c>
      <c r="AH2" s="6">
        <f>About!$A$86*10^6</f>
        <v>3412141479896.8999</v>
      </c>
      <c r="AI2" s="6">
        <f>About!$A$86*10^6</f>
        <v>3412141479896.8999</v>
      </c>
    </row>
    <row r="3" spans="1:35" x14ac:dyDescent="0.45">
      <c r="A3" t="s">
        <v>322</v>
      </c>
      <c r="B3" s="210">
        <f>'EU Calorific Values Coal'!$F$4</f>
        <v>25306715975902.305</v>
      </c>
      <c r="C3" s="210">
        <f>'EU Calorific Values Coal'!$F$4</f>
        <v>25306715975902.305</v>
      </c>
      <c r="D3" s="210">
        <f>'EU Calorific Values Coal'!$F$4</f>
        <v>25306715975902.305</v>
      </c>
      <c r="E3" s="210">
        <f>'EU Calorific Values Coal'!$F$4</f>
        <v>25306715975902.305</v>
      </c>
      <c r="F3" s="210">
        <f>'EU Calorific Values Coal'!$F$4</f>
        <v>25306715975902.305</v>
      </c>
      <c r="G3" s="210">
        <f>'EU Calorific Values Coal'!$F$4</f>
        <v>25306715975902.305</v>
      </c>
      <c r="H3" s="210">
        <f>'EU Calorific Values Coal'!$F$4</f>
        <v>25306715975902.305</v>
      </c>
      <c r="I3" s="210">
        <f>'EU Calorific Values Coal'!$F$4</f>
        <v>25306715975902.305</v>
      </c>
      <c r="J3" s="210">
        <f>'EU Calorific Values Coal'!$F$4</f>
        <v>25306715975902.305</v>
      </c>
      <c r="K3" s="210">
        <f>'EU Calorific Values Coal'!$F$4</f>
        <v>25306715975902.305</v>
      </c>
      <c r="L3" s="210">
        <f>'EU Calorific Values Coal'!$F$4</f>
        <v>25306715975902.305</v>
      </c>
      <c r="M3" s="210">
        <f>'EU Calorific Values Coal'!$F$4</f>
        <v>25306715975902.305</v>
      </c>
      <c r="N3" s="210">
        <f>'EU Calorific Values Coal'!$F$4</f>
        <v>25306715975902.305</v>
      </c>
      <c r="O3" s="210">
        <f>'EU Calorific Values Coal'!$F$4</f>
        <v>25306715975902.305</v>
      </c>
      <c r="P3" s="210">
        <f>'EU Calorific Values Coal'!$F$4</f>
        <v>25306715975902.305</v>
      </c>
      <c r="Q3" s="210">
        <f>'EU Calorific Values Coal'!$F$4</f>
        <v>25306715975902.305</v>
      </c>
      <c r="R3" s="210">
        <f>'EU Calorific Values Coal'!$F$4</f>
        <v>25306715975902.305</v>
      </c>
      <c r="S3" s="210">
        <f>'EU Calorific Values Coal'!$F$4</f>
        <v>25306715975902.305</v>
      </c>
      <c r="T3" s="210">
        <f>'EU Calorific Values Coal'!$F$4</f>
        <v>25306715975902.305</v>
      </c>
      <c r="U3" s="210">
        <f>'EU Calorific Values Coal'!$F$4</f>
        <v>25306715975902.305</v>
      </c>
      <c r="V3" s="210">
        <f>'EU Calorific Values Coal'!$F$4</f>
        <v>25306715975902.305</v>
      </c>
      <c r="W3" s="210">
        <f>'EU Calorific Values Coal'!$F$4</f>
        <v>25306715975902.305</v>
      </c>
      <c r="X3" s="210">
        <f>'EU Calorific Values Coal'!$F$4</f>
        <v>25306715975902.305</v>
      </c>
      <c r="Y3" s="210">
        <f>'EU Calorific Values Coal'!$F$4</f>
        <v>25306715975902.305</v>
      </c>
      <c r="Z3" s="210">
        <f>'EU Calorific Values Coal'!$F$4</f>
        <v>25306715975902.305</v>
      </c>
      <c r="AA3" s="210">
        <f>'EU Calorific Values Coal'!$F$4</f>
        <v>25306715975902.305</v>
      </c>
      <c r="AB3" s="210">
        <f>'EU Calorific Values Coal'!$F$4</f>
        <v>25306715975902.305</v>
      </c>
      <c r="AC3" s="210">
        <f>'EU Calorific Values Coal'!$F$4</f>
        <v>25306715975902.305</v>
      </c>
      <c r="AD3" s="210">
        <f>'EU Calorific Values Coal'!$F$4</f>
        <v>25306715975902.305</v>
      </c>
      <c r="AE3" s="210">
        <f>'EU Calorific Values Coal'!$F$4</f>
        <v>25306715975902.305</v>
      </c>
      <c r="AF3" s="210">
        <f>'EU Calorific Values Coal'!$F$4</f>
        <v>25306715975902.305</v>
      </c>
      <c r="AG3" s="210">
        <f>'EU Calorific Values Coal'!$F$4</f>
        <v>25306715975902.305</v>
      </c>
      <c r="AH3" s="210">
        <f>'EU Calorific Values Coal'!$F$4</f>
        <v>25306715975902.305</v>
      </c>
      <c r="AI3" s="210">
        <f>'EU Calorific Values Coal'!$F$4</f>
        <v>25306715975902.305</v>
      </c>
    </row>
    <row r="4" spans="1:35" x14ac:dyDescent="0.45">
      <c r="A4" t="s">
        <v>323</v>
      </c>
      <c r="B4" s="210">
        <f>'EU Calorific Values Natural Gas'!$C$10</f>
        <v>36953476200000</v>
      </c>
      <c r="C4" s="210">
        <f>'EU Calorific Values Natural Gas'!$C$10</f>
        <v>36953476200000</v>
      </c>
      <c r="D4" s="210">
        <f>'EU Calorific Values Natural Gas'!$C$10</f>
        <v>36953476200000</v>
      </c>
      <c r="E4" s="210">
        <f>'EU Calorific Values Natural Gas'!$C$10</f>
        <v>36953476200000</v>
      </c>
      <c r="F4" s="210">
        <f>'EU Calorific Values Natural Gas'!$C$10</f>
        <v>36953476200000</v>
      </c>
      <c r="G4" s="210">
        <f>'EU Calorific Values Natural Gas'!$C$10</f>
        <v>36953476200000</v>
      </c>
      <c r="H4" s="210">
        <f>'EU Calorific Values Natural Gas'!$C$10</f>
        <v>36953476200000</v>
      </c>
      <c r="I4" s="210">
        <f>'EU Calorific Values Natural Gas'!$C$10</f>
        <v>36953476200000</v>
      </c>
      <c r="J4" s="210">
        <f>'EU Calorific Values Natural Gas'!$C$10</f>
        <v>36953476200000</v>
      </c>
      <c r="K4" s="210">
        <f>'EU Calorific Values Natural Gas'!$C$10</f>
        <v>36953476200000</v>
      </c>
      <c r="L4" s="210">
        <f>'EU Calorific Values Natural Gas'!$C$10</f>
        <v>36953476200000</v>
      </c>
      <c r="M4" s="210">
        <f>'EU Calorific Values Natural Gas'!$C$10</f>
        <v>36953476200000</v>
      </c>
      <c r="N4" s="210">
        <f>'EU Calorific Values Natural Gas'!$C$10</f>
        <v>36953476200000</v>
      </c>
      <c r="O4" s="210">
        <f>'EU Calorific Values Natural Gas'!$C$10</f>
        <v>36953476200000</v>
      </c>
      <c r="P4" s="210">
        <f>'EU Calorific Values Natural Gas'!$C$10</f>
        <v>36953476200000</v>
      </c>
      <c r="Q4" s="210">
        <f>'EU Calorific Values Natural Gas'!$C$10</f>
        <v>36953476200000</v>
      </c>
      <c r="R4" s="210">
        <f>'EU Calorific Values Natural Gas'!$C$10</f>
        <v>36953476200000</v>
      </c>
      <c r="S4" s="210">
        <f>'EU Calorific Values Natural Gas'!$C$10</f>
        <v>36953476200000</v>
      </c>
      <c r="T4" s="210">
        <f>'EU Calorific Values Natural Gas'!$C$10</f>
        <v>36953476200000</v>
      </c>
      <c r="U4" s="210">
        <f>'EU Calorific Values Natural Gas'!$C$10</f>
        <v>36953476200000</v>
      </c>
      <c r="V4" s="210">
        <f>'EU Calorific Values Natural Gas'!$C$10</f>
        <v>36953476200000</v>
      </c>
      <c r="W4" s="210">
        <f>'EU Calorific Values Natural Gas'!$C$10</f>
        <v>36953476200000</v>
      </c>
      <c r="X4" s="210">
        <f>'EU Calorific Values Natural Gas'!$C$10</f>
        <v>36953476200000</v>
      </c>
      <c r="Y4" s="210">
        <f>'EU Calorific Values Natural Gas'!$C$10</f>
        <v>36953476200000</v>
      </c>
      <c r="Z4" s="210">
        <f>'EU Calorific Values Natural Gas'!$C$10</f>
        <v>36953476200000</v>
      </c>
      <c r="AA4" s="210">
        <f>'EU Calorific Values Natural Gas'!$C$10</f>
        <v>36953476200000</v>
      </c>
      <c r="AB4" s="210">
        <f>'EU Calorific Values Natural Gas'!$C$10</f>
        <v>36953476200000</v>
      </c>
      <c r="AC4" s="210">
        <f>'EU Calorific Values Natural Gas'!$C$10</f>
        <v>36953476200000</v>
      </c>
      <c r="AD4" s="210">
        <f>'EU Calorific Values Natural Gas'!$C$10</f>
        <v>36953476200000</v>
      </c>
      <c r="AE4" s="210">
        <f>'EU Calorific Values Natural Gas'!$C$10</f>
        <v>36953476200000</v>
      </c>
      <c r="AF4" s="210">
        <f>'EU Calorific Values Natural Gas'!$C$10</f>
        <v>36953476200000</v>
      </c>
      <c r="AG4" s="210">
        <f>'EU Calorific Values Natural Gas'!$C$10</f>
        <v>36953476200000</v>
      </c>
      <c r="AH4" s="210">
        <f>'EU Calorific Values Natural Gas'!$C$10</f>
        <v>36953476200000</v>
      </c>
      <c r="AI4" s="210">
        <f>'EU Calorific Values Natural Gas'!$C$10</f>
        <v>36953476200000</v>
      </c>
    </row>
    <row r="5" spans="1:35" x14ac:dyDescent="0.45">
      <c r="A5" s="200" t="s">
        <v>335</v>
      </c>
      <c r="B5" s="211">
        <f>39652608749183</f>
        <v>39652608749183</v>
      </c>
      <c r="C5" s="5">
        <f t="shared" ref="C5:AI5" si="0">39652608749183</f>
        <v>39652608749183</v>
      </c>
      <c r="D5" s="5">
        <f t="shared" si="0"/>
        <v>39652608749183</v>
      </c>
      <c r="E5" s="5">
        <f t="shared" si="0"/>
        <v>39652608749183</v>
      </c>
      <c r="F5" s="5">
        <f t="shared" si="0"/>
        <v>39652608749183</v>
      </c>
      <c r="G5" s="5">
        <f t="shared" si="0"/>
        <v>39652608749183</v>
      </c>
      <c r="H5" s="5">
        <f t="shared" si="0"/>
        <v>39652608749183</v>
      </c>
      <c r="I5" s="5">
        <f t="shared" si="0"/>
        <v>39652608749183</v>
      </c>
      <c r="J5" s="5">
        <f t="shared" si="0"/>
        <v>39652608749183</v>
      </c>
      <c r="K5" s="5">
        <f t="shared" si="0"/>
        <v>39652608749183</v>
      </c>
      <c r="L5" s="5">
        <f t="shared" si="0"/>
        <v>39652608749183</v>
      </c>
      <c r="M5" s="5">
        <f t="shared" si="0"/>
        <v>39652608749183</v>
      </c>
      <c r="N5" s="5">
        <f t="shared" si="0"/>
        <v>39652608749183</v>
      </c>
      <c r="O5" s="5">
        <f t="shared" si="0"/>
        <v>39652608749183</v>
      </c>
      <c r="P5" s="5">
        <f t="shared" si="0"/>
        <v>39652608749183</v>
      </c>
      <c r="Q5" s="5">
        <f t="shared" si="0"/>
        <v>39652608749183</v>
      </c>
      <c r="R5" s="5">
        <f t="shared" si="0"/>
        <v>39652608749183</v>
      </c>
      <c r="S5" s="5">
        <f t="shared" si="0"/>
        <v>39652608749183</v>
      </c>
      <c r="T5" s="5">
        <f t="shared" si="0"/>
        <v>39652608749183</v>
      </c>
      <c r="U5" s="5">
        <f t="shared" si="0"/>
        <v>39652608749183</v>
      </c>
      <c r="V5" s="5">
        <f t="shared" si="0"/>
        <v>39652608749183</v>
      </c>
      <c r="W5" s="5">
        <f t="shared" si="0"/>
        <v>39652608749183</v>
      </c>
      <c r="X5" s="5">
        <f t="shared" si="0"/>
        <v>39652608749183</v>
      </c>
      <c r="Y5" s="5">
        <f t="shared" si="0"/>
        <v>39652608749183</v>
      </c>
      <c r="Z5" s="5">
        <f t="shared" si="0"/>
        <v>39652608749183</v>
      </c>
      <c r="AA5" s="5">
        <f t="shared" si="0"/>
        <v>39652608749183</v>
      </c>
      <c r="AB5" s="5">
        <f t="shared" si="0"/>
        <v>39652608749183</v>
      </c>
      <c r="AC5" s="5">
        <f t="shared" si="0"/>
        <v>39652608749183</v>
      </c>
      <c r="AD5" s="5">
        <f t="shared" si="0"/>
        <v>39652608749183</v>
      </c>
      <c r="AE5" s="5">
        <f t="shared" si="0"/>
        <v>39652608749183</v>
      </c>
      <c r="AF5" s="5">
        <f t="shared" si="0"/>
        <v>39652608749183</v>
      </c>
      <c r="AG5" s="5">
        <f t="shared" si="0"/>
        <v>39652608749183</v>
      </c>
      <c r="AH5" s="5">
        <f t="shared" si="0"/>
        <v>39652608749183</v>
      </c>
      <c r="AI5" s="5">
        <f t="shared" si="0"/>
        <v>39652608749183</v>
      </c>
    </row>
    <row r="6" spans="1:35" x14ac:dyDescent="0.4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00" t="s">
        <v>324</v>
      </c>
      <c r="B9" s="213">
        <f>'GREET1 Fuel_Specs'!$D$81*10^6*About!$A$88</f>
        <v>16244049954440</v>
      </c>
      <c r="C9" s="213">
        <f>'GREET1 Fuel_Specs'!$D$81*10^6*About!$A$88</f>
        <v>16244049954440</v>
      </c>
      <c r="D9" s="213">
        <f>'GREET1 Fuel_Specs'!$D$81*10^6*About!$A$88</f>
        <v>16244049954440</v>
      </c>
      <c r="E9" s="213">
        <f>'GREET1 Fuel_Specs'!$D$81*10^6*About!$A$88</f>
        <v>16244049954440</v>
      </c>
      <c r="F9" s="213">
        <f>'GREET1 Fuel_Specs'!$D$81*10^6*About!$A$88</f>
        <v>16244049954440</v>
      </c>
      <c r="G9" s="213">
        <f>'GREET1 Fuel_Specs'!$D$81*10^6*About!$A$88</f>
        <v>16244049954440</v>
      </c>
      <c r="H9" s="213">
        <f>'GREET1 Fuel_Specs'!$D$81*10^6*About!$A$88</f>
        <v>16244049954440</v>
      </c>
      <c r="I9" s="213">
        <f>'GREET1 Fuel_Specs'!$D$81*10^6*About!$A$88</f>
        <v>16244049954440</v>
      </c>
      <c r="J9" s="213">
        <f>'GREET1 Fuel_Specs'!$D$81*10^6*About!$A$88</f>
        <v>16244049954440</v>
      </c>
      <c r="K9" s="213">
        <f>'GREET1 Fuel_Specs'!$D$81*10^6*About!$A$88</f>
        <v>16244049954440</v>
      </c>
      <c r="L9" s="213">
        <f>'GREET1 Fuel_Specs'!$D$81*10^6*About!$A$88</f>
        <v>16244049954440</v>
      </c>
      <c r="M9" s="213">
        <f>'GREET1 Fuel_Specs'!$D$81*10^6*About!$A$88</f>
        <v>16244049954440</v>
      </c>
      <c r="N9" s="213">
        <f>'GREET1 Fuel_Specs'!$D$81*10^6*About!$A$88</f>
        <v>16244049954440</v>
      </c>
      <c r="O9" s="213">
        <f>'GREET1 Fuel_Specs'!$D$81*10^6*About!$A$88</f>
        <v>16244049954440</v>
      </c>
      <c r="P9" s="213">
        <f>'GREET1 Fuel_Specs'!$D$81*10^6*About!$A$88</f>
        <v>16244049954440</v>
      </c>
      <c r="Q9" s="213">
        <f>'GREET1 Fuel_Specs'!$D$81*10^6*About!$A$88</f>
        <v>16244049954440</v>
      </c>
      <c r="R9" s="213">
        <f>'GREET1 Fuel_Specs'!$D$81*10^6*About!$A$88</f>
        <v>16244049954440</v>
      </c>
      <c r="S9" s="213">
        <f>'GREET1 Fuel_Specs'!$D$81*10^6*About!$A$88</f>
        <v>16244049954440</v>
      </c>
      <c r="T9" s="213">
        <f>'GREET1 Fuel_Specs'!$D$81*10^6*About!$A$88</f>
        <v>16244049954440</v>
      </c>
      <c r="U9" s="213">
        <f>'GREET1 Fuel_Specs'!$D$81*10^6*About!$A$88</f>
        <v>16244049954440</v>
      </c>
      <c r="V9" s="213">
        <f>'GREET1 Fuel_Specs'!$D$81*10^6*About!$A$88</f>
        <v>16244049954440</v>
      </c>
      <c r="W9" s="213">
        <f>'GREET1 Fuel_Specs'!$D$81*10^6*About!$A$88</f>
        <v>16244049954440</v>
      </c>
      <c r="X9" s="213">
        <f>'GREET1 Fuel_Specs'!$D$81*10^6*About!$A$88</f>
        <v>16244049954440</v>
      </c>
      <c r="Y9" s="213">
        <f>'GREET1 Fuel_Specs'!$D$81*10^6*About!$A$88</f>
        <v>16244049954440</v>
      </c>
      <c r="Z9" s="213">
        <f>'GREET1 Fuel_Specs'!$D$81*10^6*About!$A$88</f>
        <v>16244049954440</v>
      </c>
      <c r="AA9" s="213">
        <f>'GREET1 Fuel_Specs'!$D$81*10^6*About!$A$88</f>
        <v>16244049954440</v>
      </c>
      <c r="AB9" s="213">
        <f>'GREET1 Fuel_Specs'!$D$81*10^6*About!$A$88</f>
        <v>16244049954440</v>
      </c>
      <c r="AC9" s="213">
        <f>'GREET1 Fuel_Specs'!$D$81*10^6*About!$A$88</f>
        <v>16244049954440</v>
      </c>
      <c r="AD9" s="213">
        <f>'GREET1 Fuel_Specs'!$D$81*10^6*About!$A$88</f>
        <v>16244049954440</v>
      </c>
      <c r="AE9" s="213">
        <f>'GREET1 Fuel_Specs'!$D$81*10^6*About!$A$88</f>
        <v>16244049954440</v>
      </c>
      <c r="AF9" s="213">
        <f>'GREET1 Fuel_Specs'!$D$81*10^6*About!$A$88</f>
        <v>16244049954440</v>
      </c>
      <c r="AG9" s="213">
        <f>'GREET1 Fuel_Specs'!$D$81*10^6*About!$A$88</f>
        <v>16244049954440</v>
      </c>
      <c r="AH9" s="213">
        <f>'GREET1 Fuel_Specs'!$D$81*10^6*About!$A$88</f>
        <v>16244049954440</v>
      </c>
      <c r="AI9" s="213">
        <f>'GREET1 Fuel_Specs'!$D$81*10^6*About!$A$88</f>
        <v>16244049954440</v>
      </c>
    </row>
    <row r="10" spans="1:35" x14ac:dyDescent="0.45">
      <c r="A10" s="2" t="s">
        <v>325</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326</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327</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328</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362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341</v>
      </c>
      <c r="B15" s="6">
        <f>About!$A$86*10^6</f>
        <v>3412141479896.8999</v>
      </c>
      <c r="C15" s="6">
        <f>About!$A$86*10^6</f>
        <v>3412141479896.8999</v>
      </c>
      <c r="D15" s="6">
        <f>About!$A$86*10^6</f>
        <v>3412141479896.8999</v>
      </c>
      <c r="E15" s="6">
        <f>About!$A$86*10^6</f>
        <v>3412141479896.8999</v>
      </c>
      <c r="F15" s="6">
        <f>About!$A$86*10^6</f>
        <v>3412141479896.8999</v>
      </c>
      <c r="G15" s="6">
        <f>About!$A$86*10^6</f>
        <v>3412141479896.8999</v>
      </c>
      <c r="H15" s="6">
        <f>About!$A$86*10^6</f>
        <v>3412141479896.8999</v>
      </c>
      <c r="I15" s="6">
        <f>About!$A$86*10^6</f>
        <v>3412141479896.8999</v>
      </c>
      <c r="J15" s="6">
        <f>About!$A$86*10^6</f>
        <v>3412141479896.8999</v>
      </c>
      <c r="K15" s="6">
        <f>About!$A$86*10^6</f>
        <v>3412141479896.8999</v>
      </c>
      <c r="L15" s="6">
        <f>About!$A$86*10^6</f>
        <v>3412141479896.8999</v>
      </c>
      <c r="M15" s="6">
        <f>About!$A$86*10^6</f>
        <v>3412141479896.8999</v>
      </c>
      <c r="N15" s="6">
        <f>About!$A$86*10^6</f>
        <v>3412141479896.8999</v>
      </c>
      <c r="O15" s="6">
        <f>About!$A$86*10^6</f>
        <v>3412141479896.8999</v>
      </c>
      <c r="P15" s="6">
        <f>About!$A$86*10^6</f>
        <v>3412141479896.8999</v>
      </c>
      <c r="Q15" s="6">
        <f>About!$A$86*10^6</f>
        <v>3412141479896.8999</v>
      </c>
      <c r="R15" s="6">
        <f>About!$A$86*10^6</f>
        <v>3412141479896.8999</v>
      </c>
      <c r="S15" s="6">
        <f>About!$A$86*10^6</f>
        <v>3412141479896.8999</v>
      </c>
      <c r="T15" s="6">
        <f>About!$A$86*10^6</f>
        <v>3412141479896.8999</v>
      </c>
      <c r="U15" s="6">
        <f>About!$A$86*10^6</f>
        <v>3412141479896.8999</v>
      </c>
      <c r="V15" s="6">
        <f>About!$A$86*10^6</f>
        <v>3412141479896.8999</v>
      </c>
      <c r="W15" s="6">
        <f>About!$A$86*10^6</f>
        <v>3412141479896.8999</v>
      </c>
      <c r="X15" s="6">
        <f>About!$A$86*10^6</f>
        <v>3412141479896.8999</v>
      </c>
      <c r="Y15" s="6">
        <f>About!$A$86*10^6</f>
        <v>3412141479896.8999</v>
      </c>
      <c r="Z15" s="6">
        <f>About!$A$86*10^6</f>
        <v>3412141479896.8999</v>
      </c>
      <c r="AA15" s="6">
        <f>About!$A$86*10^6</f>
        <v>3412141479896.8999</v>
      </c>
      <c r="AB15" s="6">
        <f>About!$A$86*10^6</f>
        <v>3412141479896.8999</v>
      </c>
      <c r="AC15" s="6">
        <f>About!$A$86*10^6</f>
        <v>3412141479896.8999</v>
      </c>
      <c r="AD15" s="6">
        <f>About!$A$86*10^6</f>
        <v>3412141479896.8999</v>
      </c>
      <c r="AE15" s="6">
        <f>About!$A$86*10^6</f>
        <v>3412141479896.8999</v>
      </c>
      <c r="AF15" s="6">
        <f>About!$A$86*10^6</f>
        <v>3412141479896.8999</v>
      </c>
      <c r="AG15" s="6">
        <f>About!$A$86*10^6</f>
        <v>3412141479896.8999</v>
      </c>
      <c r="AH15" s="6">
        <f>About!$A$86*10^6</f>
        <v>3412141479896.8999</v>
      </c>
      <c r="AI15" s="6">
        <f>About!$A$86*10^6</f>
        <v>3412141479896.8999</v>
      </c>
    </row>
    <row r="16" spans="1:35" x14ac:dyDescent="0.4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329</v>
      </c>
      <c r="B17" s="5">
        <f>'EU Calorific Values Coal'!$F$5</f>
        <v>11279023225214.885</v>
      </c>
      <c r="C17" s="5">
        <f>'EU Calorific Values Coal'!$F$5</f>
        <v>11279023225214.885</v>
      </c>
      <c r="D17" s="5">
        <f>'EU Calorific Values Coal'!$F$5</f>
        <v>11279023225214.885</v>
      </c>
      <c r="E17" s="5">
        <f>'EU Calorific Values Coal'!$F$5</f>
        <v>11279023225214.885</v>
      </c>
      <c r="F17" s="5">
        <f>'EU Calorific Values Coal'!$F$5</f>
        <v>11279023225214.885</v>
      </c>
      <c r="G17" s="5">
        <f>'EU Calorific Values Coal'!$F$5</f>
        <v>11279023225214.885</v>
      </c>
      <c r="H17" s="5">
        <f>'EU Calorific Values Coal'!$F$5</f>
        <v>11279023225214.885</v>
      </c>
      <c r="I17" s="5">
        <f>'EU Calorific Values Coal'!$F$5</f>
        <v>11279023225214.885</v>
      </c>
      <c r="J17" s="5">
        <f>'EU Calorific Values Coal'!$F$5</f>
        <v>11279023225214.885</v>
      </c>
      <c r="K17" s="5">
        <f>'EU Calorific Values Coal'!$F$5</f>
        <v>11279023225214.885</v>
      </c>
      <c r="L17" s="5">
        <f>'EU Calorific Values Coal'!$F$5</f>
        <v>11279023225214.885</v>
      </c>
      <c r="M17" s="5">
        <f>'EU Calorific Values Coal'!$F$5</f>
        <v>11279023225214.885</v>
      </c>
      <c r="N17" s="5">
        <f>'EU Calorific Values Coal'!$F$5</f>
        <v>11279023225214.885</v>
      </c>
      <c r="O17" s="5">
        <f>'EU Calorific Values Coal'!$F$5</f>
        <v>11279023225214.885</v>
      </c>
      <c r="P17" s="5">
        <f>'EU Calorific Values Coal'!$F$5</f>
        <v>11279023225214.885</v>
      </c>
      <c r="Q17" s="5">
        <f>'EU Calorific Values Coal'!$F$5</f>
        <v>11279023225214.885</v>
      </c>
      <c r="R17" s="5">
        <f>'EU Calorific Values Coal'!$F$5</f>
        <v>11279023225214.885</v>
      </c>
      <c r="S17" s="5">
        <f>'EU Calorific Values Coal'!$F$5</f>
        <v>11279023225214.885</v>
      </c>
      <c r="T17" s="5">
        <f>'EU Calorific Values Coal'!$F$5</f>
        <v>11279023225214.885</v>
      </c>
      <c r="U17" s="5">
        <f>'EU Calorific Values Coal'!$F$5</f>
        <v>11279023225214.885</v>
      </c>
      <c r="V17" s="5">
        <f>'EU Calorific Values Coal'!$F$5</f>
        <v>11279023225214.885</v>
      </c>
      <c r="W17" s="5">
        <f>'EU Calorific Values Coal'!$F$5</f>
        <v>11279023225214.885</v>
      </c>
      <c r="X17" s="5">
        <f>'EU Calorific Values Coal'!$F$5</f>
        <v>11279023225214.885</v>
      </c>
      <c r="Y17" s="5">
        <f>'EU Calorific Values Coal'!$F$5</f>
        <v>11279023225214.885</v>
      </c>
      <c r="Z17" s="5">
        <f>'EU Calorific Values Coal'!$F$5</f>
        <v>11279023225214.885</v>
      </c>
      <c r="AA17" s="5">
        <f>'EU Calorific Values Coal'!$F$5</f>
        <v>11279023225214.885</v>
      </c>
      <c r="AB17" s="5">
        <f>'EU Calorific Values Coal'!$F$5</f>
        <v>11279023225214.885</v>
      </c>
      <c r="AC17" s="5">
        <f>'EU Calorific Values Coal'!$F$5</f>
        <v>11279023225214.885</v>
      </c>
      <c r="AD17" s="5">
        <f>'EU Calorific Values Coal'!$F$5</f>
        <v>11279023225214.885</v>
      </c>
      <c r="AE17" s="5">
        <f>'EU Calorific Values Coal'!$F$5</f>
        <v>11279023225214.885</v>
      </c>
      <c r="AF17" s="5">
        <f>'EU Calorific Values Coal'!$F$5</f>
        <v>11279023225214.885</v>
      </c>
      <c r="AG17" s="5">
        <f>'EU Calorific Values Coal'!$F$5</f>
        <v>11279023225214.885</v>
      </c>
      <c r="AH17" s="5">
        <f>'EU Calorific Values Coal'!$F$5</f>
        <v>11279023225214.885</v>
      </c>
      <c r="AI17" s="5">
        <f>'EU Calorific Values Coal'!$F$5</f>
        <v>11279023225214.885</v>
      </c>
    </row>
    <row r="18" spans="1:35" x14ac:dyDescent="0.45">
      <c r="A18" t="s">
        <v>358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359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s="200" customFormat="1" x14ac:dyDescent="0.45">
      <c r="A20" s="200" t="s">
        <v>360</v>
      </c>
      <c r="B20" s="213">
        <f>'GREET1 Fuel_Specs'!$D$36*10^6*About!$A$89</f>
        <v>346024492638</v>
      </c>
      <c r="C20" s="213">
        <f>'GREET1 Fuel_Specs'!$D$36*10^6*About!$A$89</f>
        <v>346024492638</v>
      </c>
      <c r="D20" s="213">
        <f>'GREET1 Fuel_Specs'!$D$36*10^6*About!$A$89</f>
        <v>346024492638</v>
      </c>
      <c r="E20" s="213">
        <f>'GREET1 Fuel_Specs'!$D$36*10^6*About!$A$89</f>
        <v>346024492638</v>
      </c>
      <c r="F20" s="213">
        <f>'GREET1 Fuel_Specs'!$D$36*10^6*About!$A$89</f>
        <v>346024492638</v>
      </c>
      <c r="G20" s="213">
        <f>'GREET1 Fuel_Specs'!$D$36*10^6*About!$A$89</f>
        <v>346024492638</v>
      </c>
      <c r="H20" s="213">
        <f>'GREET1 Fuel_Specs'!$D$36*10^6*About!$A$89</f>
        <v>346024492638</v>
      </c>
      <c r="I20" s="213">
        <f>'GREET1 Fuel_Specs'!$D$36*10^6*About!$A$89</f>
        <v>346024492638</v>
      </c>
      <c r="J20" s="213">
        <f>'GREET1 Fuel_Specs'!$D$36*10^6*About!$A$89</f>
        <v>346024492638</v>
      </c>
      <c r="K20" s="213">
        <f>'GREET1 Fuel_Specs'!$D$36*10^6*About!$A$89</f>
        <v>346024492638</v>
      </c>
      <c r="L20" s="213">
        <f>'GREET1 Fuel_Specs'!$D$36*10^6*About!$A$89</f>
        <v>346024492638</v>
      </c>
      <c r="M20" s="213">
        <f>'GREET1 Fuel_Specs'!$D$36*10^6*About!$A$89</f>
        <v>346024492638</v>
      </c>
      <c r="N20" s="213">
        <f>'GREET1 Fuel_Specs'!$D$36*10^6*About!$A$89</f>
        <v>346024492638</v>
      </c>
      <c r="O20" s="213">
        <f>'GREET1 Fuel_Specs'!$D$36*10^6*About!$A$89</f>
        <v>346024492638</v>
      </c>
      <c r="P20" s="213">
        <f>'GREET1 Fuel_Specs'!$D$36*10^6*About!$A$89</f>
        <v>346024492638</v>
      </c>
      <c r="Q20" s="213">
        <f>'GREET1 Fuel_Specs'!$D$36*10^6*About!$A$89</f>
        <v>346024492638</v>
      </c>
      <c r="R20" s="213">
        <f>'GREET1 Fuel_Specs'!$D$36*10^6*About!$A$89</f>
        <v>346024492638</v>
      </c>
      <c r="S20" s="213">
        <f>'GREET1 Fuel_Specs'!$D$36*10^6*About!$A$89</f>
        <v>346024492638</v>
      </c>
      <c r="T20" s="213">
        <f>'GREET1 Fuel_Specs'!$D$36*10^6*About!$A$89</f>
        <v>346024492638</v>
      </c>
      <c r="U20" s="213">
        <f>'GREET1 Fuel_Specs'!$D$36*10^6*About!$A$89</f>
        <v>346024492638</v>
      </c>
      <c r="V20" s="213">
        <f>'GREET1 Fuel_Specs'!$D$36*10^6*About!$A$89</f>
        <v>346024492638</v>
      </c>
      <c r="W20" s="213">
        <f>'GREET1 Fuel_Specs'!$D$36*10^6*About!$A$89</f>
        <v>346024492638</v>
      </c>
      <c r="X20" s="213">
        <f>'GREET1 Fuel_Specs'!$D$36*10^6*About!$A$89</f>
        <v>346024492638</v>
      </c>
      <c r="Y20" s="213">
        <f>'GREET1 Fuel_Specs'!$D$36*10^6*About!$A$89</f>
        <v>346024492638</v>
      </c>
      <c r="Z20" s="213">
        <f>'GREET1 Fuel_Specs'!$D$36*10^6*About!$A$89</f>
        <v>346024492638</v>
      </c>
      <c r="AA20" s="213">
        <f>'GREET1 Fuel_Specs'!$D$36*10^6*About!$A$89</f>
        <v>346024492638</v>
      </c>
      <c r="AB20" s="213">
        <f>'GREET1 Fuel_Specs'!$D$36*10^6*About!$A$89</f>
        <v>346024492638</v>
      </c>
      <c r="AC20" s="213">
        <f>'GREET1 Fuel_Specs'!$D$36*10^6*About!$A$89</f>
        <v>346024492638</v>
      </c>
      <c r="AD20" s="213">
        <f>'GREET1 Fuel_Specs'!$D$36*10^6*About!$A$89</f>
        <v>346024492638</v>
      </c>
      <c r="AE20" s="213">
        <f>'GREET1 Fuel_Specs'!$D$36*10^6*About!$A$89</f>
        <v>346024492638</v>
      </c>
      <c r="AF20" s="213">
        <f>'GREET1 Fuel_Specs'!$D$36*10^6*About!$A$89</f>
        <v>346024492638</v>
      </c>
      <c r="AG20" s="213">
        <f>'GREET1 Fuel_Specs'!$D$36*10^6*About!$A$89</f>
        <v>346024492638</v>
      </c>
      <c r="AH20" s="213">
        <f>'GREET1 Fuel_Specs'!$D$36*10^6*About!$A$89</f>
        <v>346024492638</v>
      </c>
      <c r="AI20" s="213">
        <f>'GREET1 Fuel_Specs'!$D$36*10^6*About!$A$89</f>
        <v>346024492638</v>
      </c>
    </row>
    <row r="21" spans="1:35" s="200" customFormat="1" x14ac:dyDescent="0.45">
      <c r="A21" s="200" t="s">
        <v>361</v>
      </c>
      <c r="B21" s="213">
        <f>'GREET1 Fuel_Specs'!$D$90*10^6*About!$A$88</f>
        <v>12322693643480.453</v>
      </c>
      <c r="C21" s="213">
        <f>'GREET1 Fuel_Specs'!$D$90*10^6*About!$A$88</f>
        <v>12322693643480.453</v>
      </c>
      <c r="D21" s="213">
        <f>'GREET1 Fuel_Specs'!$D$90*10^6*About!$A$88</f>
        <v>12322693643480.453</v>
      </c>
      <c r="E21" s="213">
        <f>'GREET1 Fuel_Specs'!$D$90*10^6*About!$A$88</f>
        <v>12322693643480.453</v>
      </c>
      <c r="F21" s="213">
        <f>'GREET1 Fuel_Specs'!$D$90*10^6*About!$A$88</f>
        <v>12322693643480.453</v>
      </c>
      <c r="G21" s="213">
        <f>'GREET1 Fuel_Specs'!$D$90*10^6*About!$A$88</f>
        <v>12322693643480.453</v>
      </c>
      <c r="H21" s="213">
        <f>'GREET1 Fuel_Specs'!$D$90*10^6*About!$A$88</f>
        <v>12322693643480.453</v>
      </c>
      <c r="I21" s="213">
        <f>'GREET1 Fuel_Specs'!$D$90*10^6*About!$A$88</f>
        <v>12322693643480.453</v>
      </c>
      <c r="J21" s="213">
        <f>'GREET1 Fuel_Specs'!$D$90*10^6*About!$A$88</f>
        <v>12322693643480.453</v>
      </c>
      <c r="K21" s="213">
        <f>'GREET1 Fuel_Specs'!$D$90*10^6*About!$A$88</f>
        <v>12322693643480.453</v>
      </c>
      <c r="L21" s="213">
        <f>'GREET1 Fuel_Specs'!$D$90*10^6*About!$A$88</f>
        <v>12322693643480.453</v>
      </c>
      <c r="M21" s="213">
        <f>'GREET1 Fuel_Specs'!$D$90*10^6*About!$A$88</f>
        <v>12322693643480.453</v>
      </c>
      <c r="N21" s="213">
        <f>'GREET1 Fuel_Specs'!$D$90*10^6*About!$A$88</f>
        <v>12322693643480.453</v>
      </c>
      <c r="O21" s="213">
        <f>'GREET1 Fuel_Specs'!$D$90*10^6*About!$A$88</f>
        <v>12322693643480.453</v>
      </c>
      <c r="P21" s="213">
        <f>'GREET1 Fuel_Specs'!$D$90*10^6*About!$A$88</f>
        <v>12322693643480.453</v>
      </c>
      <c r="Q21" s="213">
        <f>'GREET1 Fuel_Specs'!$D$90*10^6*About!$A$88</f>
        <v>12322693643480.453</v>
      </c>
      <c r="R21" s="213">
        <f>'GREET1 Fuel_Specs'!$D$90*10^6*About!$A$88</f>
        <v>12322693643480.453</v>
      </c>
      <c r="S21" s="213">
        <f>'GREET1 Fuel_Specs'!$D$90*10^6*About!$A$88</f>
        <v>12322693643480.453</v>
      </c>
      <c r="T21" s="213">
        <f>'GREET1 Fuel_Specs'!$D$90*10^6*About!$A$88</f>
        <v>12322693643480.453</v>
      </c>
      <c r="U21" s="213">
        <f>'GREET1 Fuel_Specs'!$D$90*10^6*About!$A$88</f>
        <v>12322693643480.453</v>
      </c>
      <c r="V21" s="213">
        <f>'GREET1 Fuel_Specs'!$D$90*10^6*About!$A$88</f>
        <v>12322693643480.453</v>
      </c>
      <c r="W21" s="213">
        <f>'GREET1 Fuel_Specs'!$D$90*10^6*About!$A$88</f>
        <v>12322693643480.453</v>
      </c>
      <c r="X21" s="213">
        <f>'GREET1 Fuel_Specs'!$D$90*10^6*About!$A$88</f>
        <v>12322693643480.453</v>
      </c>
      <c r="Y21" s="213">
        <f>'GREET1 Fuel_Specs'!$D$90*10^6*About!$A$88</f>
        <v>12322693643480.453</v>
      </c>
      <c r="Z21" s="213">
        <f>'GREET1 Fuel_Specs'!$D$90*10^6*About!$A$88</f>
        <v>12322693643480.453</v>
      </c>
      <c r="AA21" s="213">
        <f>'GREET1 Fuel_Specs'!$D$90*10^6*About!$A$88</f>
        <v>12322693643480.453</v>
      </c>
      <c r="AB21" s="213">
        <f>'GREET1 Fuel_Specs'!$D$90*10^6*About!$A$88</f>
        <v>12322693643480.453</v>
      </c>
      <c r="AC21" s="213">
        <f>'GREET1 Fuel_Specs'!$D$90*10^6*About!$A$88</f>
        <v>12322693643480.453</v>
      </c>
      <c r="AD21" s="213">
        <f>'GREET1 Fuel_Specs'!$D$90*10^6*About!$A$88</f>
        <v>12322693643480.453</v>
      </c>
      <c r="AE21" s="213">
        <f>'GREET1 Fuel_Specs'!$D$90*10^6*About!$A$88</f>
        <v>12322693643480.453</v>
      </c>
      <c r="AF21" s="213">
        <f>'GREET1 Fuel_Specs'!$D$90*10^6*About!$A$88</f>
        <v>12322693643480.453</v>
      </c>
      <c r="AG21" s="213">
        <f>'GREET1 Fuel_Specs'!$D$90*10^6*About!$A$88</f>
        <v>12322693643480.453</v>
      </c>
      <c r="AH21" s="213">
        <f>'GREET1 Fuel_Specs'!$D$90*10^6*About!$A$88</f>
        <v>12322693643480.453</v>
      </c>
      <c r="AI21" s="213">
        <f>'GREET1 Fuel_Specs'!$D$90*10^6*About!$A$88</f>
        <v>12322693643480.453</v>
      </c>
    </row>
    <row r="22" spans="1:35" x14ac:dyDescent="0.45">
      <c r="A22" t="s">
        <v>357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7" workbookViewId="0">
      <selection activeCell="B22" sqref="B22:AI2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394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s="200" customFormat="1" x14ac:dyDescent="0.45">
      <c r="A2" s="200" t="s">
        <v>345</v>
      </c>
      <c r="B2" s="211">
        <f>About!$A$86</f>
        <v>3412141.4798968998</v>
      </c>
      <c r="C2" s="211">
        <f>About!$A$86</f>
        <v>3412141.4798968998</v>
      </c>
      <c r="D2" s="211">
        <f>About!$A$86</f>
        <v>3412141.4798968998</v>
      </c>
      <c r="E2" s="211">
        <f>About!$A$86</f>
        <v>3412141.4798968998</v>
      </c>
      <c r="F2" s="211">
        <f>About!$A$86</f>
        <v>3412141.4798968998</v>
      </c>
      <c r="G2" s="211">
        <f>About!$A$86</f>
        <v>3412141.4798968998</v>
      </c>
      <c r="H2" s="211">
        <f>About!$A$86</f>
        <v>3412141.4798968998</v>
      </c>
      <c r="I2" s="211">
        <f>About!$A$86</f>
        <v>3412141.4798968998</v>
      </c>
      <c r="J2" s="211">
        <f>About!$A$86</f>
        <v>3412141.4798968998</v>
      </c>
      <c r="K2" s="211">
        <f>About!$A$86</f>
        <v>3412141.4798968998</v>
      </c>
      <c r="L2" s="211">
        <f>About!$A$86</f>
        <v>3412141.4798968998</v>
      </c>
      <c r="M2" s="211">
        <f>About!$A$86</f>
        <v>3412141.4798968998</v>
      </c>
      <c r="N2" s="211">
        <f>About!$A$86</f>
        <v>3412141.4798968998</v>
      </c>
      <c r="O2" s="211">
        <f>About!$A$86</f>
        <v>3412141.4798968998</v>
      </c>
      <c r="P2" s="211">
        <f>About!$A$86</f>
        <v>3412141.4798968998</v>
      </c>
      <c r="Q2" s="211">
        <f>About!$A$86</f>
        <v>3412141.4798968998</v>
      </c>
      <c r="R2" s="211">
        <f>About!$A$86</f>
        <v>3412141.4798968998</v>
      </c>
      <c r="S2" s="211">
        <f>About!$A$86</f>
        <v>3412141.4798968998</v>
      </c>
      <c r="T2" s="211">
        <f>About!$A$86</f>
        <v>3412141.4798968998</v>
      </c>
      <c r="U2" s="211">
        <f>About!$A$86</f>
        <v>3412141.4798968998</v>
      </c>
      <c r="V2" s="211">
        <f>About!$A$86</f>
        <v>3412141.4798968998</v>
      </c>
      <c r="W2" s="211">
        <f>About!$A$86</f>
        <v>3412141.4798968998</v>
      </c>
      <c r="X2" s="211">
        <f>About!$A$86</f>
        <v>3412141.4798968998</v>
      </c>
      <c r="Y2" s="211">
        <f>About!$A$86</f>
        <v>3412141.4798968998</v>
      </c>
      <c r="Z2" s="211">
        <f>About!$A$86</f>
        <v>3412141.4798968998</v>
      </c>
      <c r="AA2" s="211">
        <f>About!$A$86</f>
        <v>3412141.4798968998</v>
      </c>
      <c r="AB2" s="211">
        <f>About!$A$86</f>
        <v>3412141.4798968998</v>
      </c>
      <c r="AC2" s="211">
        <f>About!$A$86</f>
        <v>3412141.4798968998</v>
      </c>
      <c r="AD2" s="211">
        <f>About!$A$86</f>
        <v>3412141.4798968998</v>
      </c>
      <c r="AE2" s="211">
        <f>About!$A$86</f>
        <v>3412141.4798968998</v>
      </c>
      <c r="AF2" s="211">
        <f>About!$A$86</f>
        <v>3412141.4798968998</v>
      </c>
      <c r="AG2" s="211">
        <f>About!$A$86</f>
        <v>3412141.4798968998</v>
      </c>
      <c r="AH2" s="211">
        <f>About!$A$86</f>
        <v>3412141.4798968998</v>
      </c>
      <c r="AI2" s="211">
        <f>About!$A$86</f>
        <v>3412141.4798968998</v>
      </c>
    </row>
    <row r="3" spans="1:35" x14ac:dyDescent="0.45">
      <c r="A3" s="2" t="s">
        <v>322</v>
      </c>
      <c r="B3" s="5">
        <f>'EU Calorific Values Coal'!$E$4</f>
        <v>25306715.975902304</v>
      </c>
      <c r="C3" s="5">
        <f>'EU Calorific Values Coal'!$E$4</f>
        <v>25306715.975902304</v>
      </c>
      <c r="D3" s="5">
        <f>'EU Calorific Values Coal'!$E$4</f>
        <v>25306715.975902304</v>
      </c>
      <c r="E3" s="5">
        <f>'EU Calorific Values Coal'!$E$4</f>
        <v>25306715.975902304</v>
      </c>
      <c r="F3" s="5">
        <f>'EU Calorific Values Coal'!$E$4</f>
        <v>25306715.975902304</v>
      </c>
      <c r="G3" s="5">
        <f>'EU Calorific Values Coal'!$E$4</f>
        <v>25306715.975902304</v>
      </c>
      <c r="H3" s="5">
        <f>'EU Calorific Values Coal'!$E$4</f>
        <v>25306715.975902304</v>
      </c>
      <c r="I3" s="5">
        <f>'EU Calorific Values Coal'!$E$4</f>
        <v>25306715.975902304</v>
      </c>
      <c r="J3" s="5">
        <f>'EU Calorific Values Coal'!$E$4</f>
        <v>25306715.975902304</v>
      </c>
      <c r="K3" s="5">
        <f>'EU Calorific Values Coal'!$E$4</f>
        <v>25306715.975902304</v>
      </c>
      <c r="L3" s="5">
        <f>'EU Calorific Values Coal'!$E$4</f>
        <v>25306715.975902304</v>
      </c>
      <c r="M3" s="5">
        <f>'EU Calorific Values Coal'!$E$4</f>
        <v>25306715.975902304</v>
      </c>
      <c r="N3" s="5">
        <f>'EU Calorific Values Coal'!$E$4</f>
        <v>25306715.975902304</v>
      </c>
      <c r="O3" s="5">
        <f>'EU Calorific Values Coal'!$E$4</f>
        <v>25306715.975902304</v>
      </c>
      <c r="P3" s="5">
        <f>'EU Calorific Values Coal'!$E$4</f>
        <v>25306715.975902304</v>
      </c>
      <c r="Q3" s="5">
        <f>'EU Calorific Values Coal'!$E$4</f>
        <v>25306715.975902304</v>
      </c>
      <c r="R3" s="5">
        <f>'EU Calorific Values Coal'!$E$4</f>
        <v>25306715.975902304</v>
      </c>
      <c r="S3" s="5">
        <f>'EU Calorific Values Coal'!$E$4</f>
        <v>25306715.975902304</v>
      </c>
      <c r="T3" s="5">
        <f>'EU Calorific Values Coal'!$E$4</f>
        <v>25306715.975902304</v>
      </c>
      <c r="U3" s="5">
        <f>'EU Calorific Values Coal'!$E$4</f>
        <v>25306715.975902304</v>
      </c>
      <c r="V3" s="5">
        <f>'EU Calorific Values Coal'!$E$4</f>
        <v>25306715.975902304</v>
      </c>
      <c r="W3" s="5">
        <f>'EU Calorific Values Coal'!$E$4</f>
        <v>25306715.975902304</v>
      </c>
      <c r="X3" s="5">
        <f>'EU Calorific Values Coal'!$E$4</f>
        <v>25306715.975902304</v>
      </c>
      <c r="Y3" s="5">
        <f>'EU Calorific Values Coal'!$E$4</f>
        <v>25306715.975902304</v>
      </c>
      <c r="Z3" s="5">
        <f>'EU Calorific Values Coal'!$E$4</f>
        <v>25306715.975902304</v>
      </c>
      <c r="AA3" s="5">
        <f>'EU Calorific Values Coal'!$E$4</f>
        <v>25306715.975902304</v>
      </c>
      <c r="AB3" s="5">
        <f>'EU Calorific Values Coal'!$E$4</f>
        <v>25306715.975902304</v>
      </c>
      <c r="AC3" s="5">
        <f>'EU Calorific Values Coal'!$E$4</f>
        <v>25306715.975902304</v>
      </c>
      <c r="AD3" s="5">
        <f>'EU Calorific Values Coal'!$E$4</f>
        <v>25306715.975902304</v>
      </c>
      <c r="AE3" s="5">
        <f>'EU Calorific Values Coal'!$E$4</f>
        <v>25306715.975902304</v>
      </c>
      <c r="AF3" s="5">
        <f>'EU Calorific Values Coal'!$E$4</f>
        <v>25306715.975902304</v>
      </c>
      <c r="AG3" s="5">
        <f>'EU Calorific Values Coal'!$E$4</f>
        <v>25306715.975902304</v>
      </c>
      <c r="AH3" s="5">
        <f>'EU Calorific Values Coal'!$E$4</f>
        <v>25306715.975902304</v>
      </c>
      <c r="AI3" s="5">
        <f>'EU Calorific Values Coal'!$E$4</f>
        <v>25306715.975902304</v>
      </c>
    </row>
    <row r="4" spans="1:35" x14ac:dyDescent="0.45">
      <c r="A4" s="2" t="s">
        <v>323</v>
      </c>
      <c r="B4" s="5">
        <f>'EU Calorific Values Natural Gas'!$C$11</f>
        <v>3412141.4798968998</v>
      </c>
      <c r="C4" s="5">
        <f>'EU Calorific Values Natural Gas'!$C$11</f>
        <v>3412141.4798968998</v>
      </c>
      <c r="D4" s="5">
        <f>'EU Calorific Values Natural Gas'!$C$11</f>
        <v>3412141.4798968998</v>
      </c>
      <c r="E4" s="5">
        <f>'EU Calorific Values Natural Gas'!$C$11</f>
        <v>3412141.4798968998</v>
      </c>
      <c r="F4" s="5">
        <f>'EU Calorific Values Natural Gas'!$C$11</f>
        <v>3412141.4798968998</v>
      </c>
      <c r="G4" s="5">
        <f>'EU Calorific Values Natural Gas'!$C$11</f>
        <v>3412141.4798968998</v>
      </c>
      <c r="H4" s="5">
        <f>'EU Calorific Values Natural Gas'!$C$11</f>
        <v>3412141.4798968998</v>
      </c>
      <c r="I4" s="5">
        <f>'EU Calorific Values Natural Gas'!$C$11</f>
        <v>3412141.4798968998</v>
      </c>
      <c r="J4" s="5">
        <f>'EU Calorific Values Natural Gas'!$C$11</f>
        <v>3412141.4798968998</v>
      </c>
      <c r="K4" s="5">
        <f>'EU Calorific Values Natural Gas'!$C$11</f>
        <v>3412141.4798968998</v>
      </c>
      <c r="L4" s="5">
        <f>'EU Calorific Values Natural Gas'!$C$11</f>
        <v>3412141.4798968998</v>
      </c>
      <c r="M4" s="5">
        <f>'EU Calorific Values Natural Gas'!$C$11</f>
        <v>3412141.4798968998</v>
      </c>
      <c r="N4" s="5">
        <f>'EU Calorific Values Natural Gas'!$C$11</f>
        <v>3412141.4798968998</v>
      </c>
      <c r="O4" s="5">
        <f>'EU Calorific Values Natural Gas'!$C$11</f>
        <v>3412141.4798968998</v>
      </c>
      <c r="P4" s="5">
        <f>'EU Calorific Values Natural Gas'!$C$11</f>
        <v>3412141.4798968998</v>
      </c>
      <c r="Q4" s="5">
        <f>'EU Calorific Values Natural Gas'!$C$11</f>
        <v>3412141.4798968998</v>
      </c>
      <c r="R4" s="5">
        <f>'EU Calorific Values Natural Gas'!$C$11</f>
        <v>3412141.4798968998</v>
      </c>
      <c r="S4" s="5">
        <f>'EU Calorific Values Natural Gas'!$C$11</f>
        <v>3412141.4798968998</v>
      </c>
      <c r="T4" s="5">
        <f>'EU Calorific Values Natural Gas'!$C$11</f>
        <v>3412141.4798968998</v>
      </c>
      <c r="U4" s="5">
        <f>'EU Calorific Values Natural Gas'!$C$11</f>
        <v>3412141.4798968998</v>
      </c>
      <c r="V4" s="5">
        <f>'EU Calorific Values Natural Gas'!$C$11</f>
        <v>3412141.4798968998</v>
      </c>
      <c r="W4" s="5">
        <f>'EU Calorific Values Natural Gas'!$C$11</f>
        <v>3412141.4798968998</v>
      </c>
      <c r="X4" s="5">
        <f>'EU Calorific Values Natural Gas'!$C$11</f>
        <v>3412141.4798968998</v>
      </c>
      <c r="Y4" s="5">
        <f>'EU Calorific Values Natural Gas'!$C$11</f>
        <v>3412141.4798968998</v>
      </c>
      <c r="Z4" s="5">
        <f>'EU Calorific Values Natural Gas'!$C$11</f>
        <v>3412141.4798968998</v>
      </c>
      <c r="AA4" s="5">
        <f>'EU Calorific Values Natural Gas'!$C$11</f>
        <v>3412141.4798968998</v>
      </c>
      <c r="AB4" s="5">
        <f>'EU Calorific Values Natural Gas'!$C$11</f>
        <v>3412141.4798968998</v>
      </c>
      <c r="AC4" s="5">
        <f>'EU Calorific Values Natural Gas'!$C$11</f>
        <v>3412141.4798968998</v>
      </c>
      <c r="AD4" s="5">
        <f>'EU Calorific Values Natural Gas'!$C$11</f>
        <v>3412141.4798968998</v>
      </c>
      <c r="AE4" s="5">
        <f>'EU Calorific Values Natural Gas'!$C$11</f>
        <v>3412141.4798968998</v>
      </c>
      <c r="AF4" s="5">
        <f>'EU Calorific Values Natural Gas'!$C$11</f>
        <v>3412141.4798968998</v>
      </c>
      <c r="AG4" s="5">
        <f>'EU Calorific Values Natural Gas'!$C$11</f>
        <v>3412141.4798968998</v>
      </c>
      <c r="AH4" s="5">
        <f>'EU Calorific Values Natural Gas'!$C$11</f>
        <v>3412141.4798968998</v>
      </c>
      <c r="AI4" s="5">
        <f>'EU Calorific Values Natural Gas'!$C$11</f>
        <v>3412141.4798968998</v>
      </c>
    </row>
    <row r="5" spans="1:35" x14ac:dyDescent="0.45">
      <c r="A5" s="200" t="s">
        <v>349</v>
      </c>
      <c r="B5" s="211">
        <f>39652608749.183</f>
        <v>39652608749.182999</v>
      </c>
      <c r="C5" s="5">
        <f t="shared" ref="C5:AI5" si="0">39652608749.183</f>
        <v>39652608749.182999</v>
      </c>
      <c r="D5" s="5">
        <f t="shared" si="0"/>
        <v>39652608749.182999</v>
      </c>
      <c r="E5" s="5">
        <f t="shared" si="0"/>
        <v>39652608749.182999</v>
      </c>
      <c r="F5" s="5">
        <f t="shared" si="0"/>
        <v>39652608749.182999</v>
      </c>
      <c r="G5" s="5">
        <f t="shared" si="0"/>
        <v>39652608749.182999</v>
      </c>
      <c r="H5" s="5">
        <f t="shared" si="0"/>
        <v>39652608749.182999</v>
      </c>
      <c r="I5" s="5">
        <f t="shared" si="0"/>
        <v>39652608749.182999</v>
      </c>
      <c r="J5" s="5">
        <f t="shared" si="0"/>
        <v>39652608749.182999</v>
      </c>
      <c r="K5" s="5">
        <f t="shared" si="0"/>
        <v>39652608749.182999</v>
      </c>
      <c r="L5" s="5">
        <f t="shared" si="0"/>
        <v>39652608749.182999</v>
      </c>
      <c r="M5" s="5">
        <f t="shared" si="0"/>
        <v>39652608749.182999</v>
      </c>
      <c r="N5" s="5">
        <f t="shared" si="0"/>
        <v>39652608749.182999</v>
      </c>
      <c r="O5" s="5">
        <f t="shared" si="0"/>
        <v>39652608749.182999</v>
      </c>
      <c r="P5" s="5">
        <f t="shared" si="0"/>
        <v>39652608749.182999</v>
      </c>
      <c r="Q5" s="5">
        <f t="shared" si="0"/>
        <v>39652608749.182999</v>
      </c>
      <c r="R5" s="5">
        <f t="shared" si="0"/>
        <v>39652608749.182999</v>
      </c>
      <c r="S5" s="5">
        <f t="shared" si="0"/>
        <v>39652608749.182999</v>
      </c>
      <c r="T5" s="5">
        <f t="shared" si="0"/>
        <v>39652608749.182999</v>
      </c>
      <c r="U5" s="5">
        <f t="shared" si="0"/>
        <v>39652608749.182999</v>
      </c>
      <c r="V5" s="5">
        <f t="shared" si="0"/>
        <v>39652608749.182999</v>
      </c>
      <c r="W5" s="5">
        <f t="shared" si="0"/>
        <v>39652608749.182999</v>
      </c>
      <c r="X5" s="5">
        <f t="shared" si="0"/>
        <v>39652608749.182999</v>
      </c>
      <c r="Y5" s="5">
        <f t="shared" si="0"/>
        <v>39652608749.182999</v>
      </c>
      <c r="Z5" s="5">
        <f t="shared" si="0"/>
        <v>39652608749.182999</v>
      </c>
      <c r="AA5" s="5">
        <f t="shared" si="0"/>
        <v>39652608749.182999</v>
      </c>
      <c r="AB5" s="5">
        <f t="shared" si="0"/>
        <v>39652608749.182999</v>
      </c>
      <c r="AC5" s="5">
        <f t="shared" si="0"/>
        <v>39652608749.182999</v>
      </c>
      <c r="AD5" s="5">
        <f t="shared" si="0"/>
        <v>39652608749.182999</v>
      </c>
      <c r="AE5" s="5">
        <f t="shared" si="0"/>
        <v>39652608749.182999</v>
      </c>
      <c r="AF5" s="5">
        <f t="shared" si="0"/>
        <v>39652608749.182999</v>
      </c>
      <c r="AG5" s="5">
        <f t="shared" si="0"/>
        <v>39652608749.182999</v>
      </c>
      <c r="AH5" s="5">
        <f t="shared" si="0"/>
        <v>39652608749.182999</v>
      </c>
      <c r="AI5" s="5">
        <f t="shared" si="0"/>
        <v>39652608749.182999</v>
      </c>
    </row>
    <row r="6" spans="1:35" x14ac:dyDescent="0.4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00" t="s">
        <v>324</v>
      </c>
      <c r="B9" s="5">
        <f>'GREET1 Fuel_Specs'!$D$81*About!$A$88</f>
        <v>16244049.954440001</v>
      </c>
      <c r="C9" s="5">
        <f>'GREET1 Fuel_Specs'!$D$81*About!$A$88</f>
        <v>16244049.954440001</v>
      </c>
      <c r="D9" s="5">
        <f>'GREET1 Fuel_Specs'!$D$81*About!$A$88</f>
        <v>16244049.954440001</v>
      </c>
      <c r="E9" s="5">
        <f>'GREET1 Fuel_Specs'!$D$81*About!$A$88</f>
        <v>16244049.954440001</v>
      </c>
      <c r="F9" s="5">
        <f>'GREET1 Fuel_Specs'!$D$81*About!$A$88</f>
        <v>16244049.954440001</v>
      </c>
      <c r="G9" s="5">
        <f>'GREET1 Fuel_Specs'!$D$81*About!$A$88</f>
        <v>16244049.954440001</v>
      </c>
      <c r="H9" s="5">
        <f>'GREET1 Fuel_Specs'!$D$81*About!$A$88</f>
        <v>16244049.954440001</v>
      </c>
      <c r="I9" s="5">
        <f>'GREET1 Fuel_Specs'!$D$81*About!$A$88</f>
        <v>16244049.954440001</v>
      </c>
      <c r="J9" s="5">
        <f>'GREET1 Fuel_Specs'!$D$81*About!$A$88</f>
        <v>16244049.954440001</v>
      </c>
      <c r="K9" s="5">
        <f>'GREET1 Fuel_Specs'!$D$81*About!$A$88</f>
        <v>16244049.954440001</v>
      </c>
      <c r="L9" s="5">
        <f>'GREET1 Fuel_Specs'!$D$81*About!$A$88</f>
        <v>16244049.954440001</v>
      </c>
      <c r="M9" s="5">
        <f>'GREET1 Fuel_Specs'!$D$81*About!$A$88</f>
        <v>16244049.954440001</v>
      </c>
      <c r="N9" s="5">
        <f>'GREET1 Fuel_Specs'!$D$81*About!$A$88</f>
        <v>16244049.954440001</v>
      </c>
      <c r="O9" s="5">
        <f>'GREET1 Fuel_Specs'!$D$81*About!$A$88</f>
        <v>16244049.954440001</v>
      </c>
      <c r="P9" s="5">
        <f>'GREET1 Fuel_Specs'!$D$81*About!$A$88</f>
        <v>16244049.954440001</v>
      </c>
      <c r="Q9" s="5">
        <f>'GREET1 Fuel_Specs'!$D$81*About!$A$88</f>
        <v>16244049.954440001</v>
      </c>
      <c r="R9" s="5">
        <f>'GREET1 Fuel_Specs'!$D$81*About!$A$88</f>
        <v>16244049.954440001</v>
      </c>
      <c r="S9" s="5">
        <f>'GREET1 Fuel_Specs'!$D$81*About!$A$88</f>
        <v>16244049.954440001</v>
      </c>
      <c r="T9" s="5">
        <f>'GREET1 Fuel_Specs'!$D$81*About!$A$88</f>
        <v>16244049.954440001</v>
      </c>
      <c r="U9" s="5">
        <f>'GREET1 Fuel_Specs'!$D$81*About!$A$88</f>
        <v>16244049.954440001</v>
      </c>
      <c r="V9" s="5">
        <f>'GREET1 Fuel_Specs'!$D$81*About!$A$88</f>
        <v>16244049.954440001</v>
      </c>
      <c r="W9" s="5">
        <f>'GREET1 Fuel_Specs'!$D$81*About!$A$88</f>
        <v>16244049.954440001</v>
      </c>
      <c r="X9" s="5">
        <f>'GREET1 Fuel_Specs'!$D$81*About!$A$88</f>
        <v>16244049.954440001</v>
      </c>
      <c r="Y9" s="5">
        <f>'GREET1 Fuel_Specs'!$D$81*About!$A$88</f>
        <v>16244049.954440001</v>
      </c>
      <c r="Z9" s="5">
        <f>'GREET1 Fuel_Specs'!$D$81*About!$A$88</f>
        <v>16244049.954440001</v>
      </c>
      <c r="AA9" s="5">
        <f>'GREET1 Fuel_Specs'!$D$81*About!$A$88</f>
        <v>16244049.954440001</v>
      </c>
      <c r="AB9" s="5">
        <f>'GREET1 Fuel_Specs'!$D$81*About!$A$88</f>
        <v>16244049.954440001</v>
      </c>
      <c r="AC9" s="5">
        <f>'GREET1 Fuel_Specs'!$D$81*About!$A$88</f>
        <v>16244049.954440001</v>
      </c>
      <c r="AD9" s="5">
        <f>'GREET1 Fuel_Specs'!$D$81*About!$A$88</f>
        <v>16244049.954440001</v>
      </c>
      <c r="AE9" s="5">
        <f>'GREET1 Fuel_Specs'!$D$81*About!$A$88</f>
        <v>16244049.954440001</v>
      </c>
      <c r="AF9" s="5">
        <f>'GREET1 Fuel_Specs'!$D$81*About!$A$88</f>
        <v>16244049.954440001</v>
      </c>
      <c r="AG9" s="5">
        <f>'GREET1 Fuel_Specs'!$D$81*About!$A$88</f>
        <v>16244049.954440001</v>
      </c>
      <c r="AH9" s="5">
        <f>'GREET1 Fuel_Specs'!$D$81*About!$A$88</f>
        <v>16244049.954440001</v>
      </c>
      <c r="AI9" s="5">
        <f>'GREET1 Fuel_Specs'!$D$81*About!$A$88</f>
        <v>16244049.954440001</v>
      </c>
    </row>
    <row r="10" spans="1:35" x14ac:dyDescent="0.45">
      <c r="A10" s="200" t="s">
        <v>325</v>
      </c>
      <c r="B10" s="5">
        <f>('AEO Table 73'!C32*10^6/gal_per_barrel)/About!$A$89</f>
        <v>31805.327469196855</v>
      </c>
      <c r="C10" s="5">
        <f>('AEO Table 73'!D32*10^6/gal_per_barrel)/About!$A$89</f>
        <v>31796.628660938113</v>
      </c>
      <c r="D10" s="5">
        <f>('AEO Table 73'!E32*10^6/gal_per_barrel)/About!$A$89</f>
        <v>31800.811385082772</v>
      </c>
      <c r="E10" s="5">
        <f>('AEO Table 73'!F32*10^6/gal_per_barrel)/About!$A$89</f>
        <v>31802.981369789399</v>
      </c>
      <c r="F10" s="5">
        <f>('AEO Table 73'!G32*10^6/gal_per_barrel)/About!$A$89</f>
        <v>31797.263931823243</v>
      </c>
      <c r="G10" s="5">
        <f>('AEO Table 73'!H32*10^6/gal_per_barrel)/About!$A$89</f>
        <v>31784.527065066955</v>
      </c>
      <c r="H10" s="5">
        <f>('AEO Table 73'!I32*10^6/gal_per_barrel)/About!$A$89</f>
        <v>31768.676741992462</v>
      </c>
      <c r="I10" s="5">
        <f>('AEO Table 73'!J32*10^6/gal_per_barrel)/About!$A$89</f>
        <v>31763.55683604697</v>
      </c>
      <c r="J10" s="5">
        <f>('AEO Table 73'!K32*10^6/gal_per_barrel)/About!$A$89</f>
        <v>31760.267265027935</v>
      </c>
      <c r="K10" s="5">
        <f>('AEO Table 73'!L32*10^6/gal_per_barrel)/About!$A$89</f>
        <v>31757.67586300147</v>
      </c>
      <c r="L10" s="5">
        <f>('AEO Table 73'!M32*10^6/gal_per_barrel)/About!$A$89</f>
        <v>31754.864317598971</v>
      </c>
      <c r="M10" s="5">
        <f>('AEO Table 73'!N32*10^6/gal_per_barrel)/About!$A$89</f>
        <v>31752.134539736144</v>
      </c>
      <c r="N10" s="5">
        <f>('AEO Table 73'!O32*10^6/gal_per_barrel)/About!$A$89</f>
        <v>31749.404761873317</v>
      </c>
      <c r="O10" s="5">
        <f>('AEO Table 73'!P32*10^6/gal_per_barrel)/About!$A$89</f>
        <v>31749.876497679103</v>
      </c>
      <c r="P10" s="5">
        <f>('AEO Table 73'!Q32*10^6/gal_per_barrel)/About!$A$89</f>
        <v>31745.379282997252</v>
      </c>
      <c r="Q10" s="5">
        <f>('AEO Table 73'!R32*10^6/gal_per_barrel)/About!$A$89</f>
        <v>31742.863358699713</v>
      </c>
      <c r="R10" s="5">
        <f>('AEO Table 73'!S32*10^6/gal_per_barrel)/About!$A$89</f>
        <v>31741.303485635239</v>
      </c>
      <c r="S10" s="5">
        <f>('AEO Table 73'!T32*10^6/gal_per_barrel)/About!$A$89</f>
        <v>31737.611366728601</v>
      </c>
      <c r="T10" s="5">
        <f>('AEO Table 73'!U32*10^6/gal_per_barrel)/About!$A$89</f>
        <v>31733.265107504601</v>
      </c>
      <c r="U10" s="5">
        <f>('AEO Table 73'!V32*10^6/gal_per_barrel)/About!$A$89</f>
        <v>31728.510010582253</v>
      </c>
      <c r="V10" s="5">
        <f>('AEO Table 73'!W32*10^6/gal_per_barrel)/About!$A$89</f>
        <v>31723.16996126073</v>
      </c>
      <c r="W10" s="5">
        <f>('AEO Table 73'!X32*10^6/gal_per_barrel)/About!$A$89</f>
        <v>31717.974577586312</v>
      </c>
      <c r="X10" s="5">
        <f>('AEO Table 73'!Y32*10^6/gal_per_barrel)/About!$A$89</f>
        <v>31711.263349522626</v>
      </c>
      <c r="Y10" s="5">
        <f>('AEO Table 73'!Z32*10^6/gal_per_barrel)/About!$A$89</f>
        <v>31703.77847473745</v>
      </c>
      <c r="Z10" s="5">
        <f>('AEO Table 73'!AA32*10^6/gal_per_barrel)/About!$A$89</f>
        <v>31695.362707962184</v>
      </c>
      <c r="AA10" s="5">
        <f>('AEO Table 73'!AB32*10^6/gal_per_barrel)/About!$A$89</f>
        <v>31687.229982670389</v>
      </c>
      <c r="AB10" s="5">
        <f>('AEO Table 73'!AC32*10^6/gal_per_barrel)/About!$A$89</f>
        <v>31676.895823618248</v>
      </c>
      <c r="AC10" s="5">
        <f>('AEO Table 73'!AD32*10^6/gal_per_barrel)/About!$A$89</f>
        <v>31666.69375059173</v>
      </c>
      <c r="AD10" s="5">
        <f>('AEO Table 73'!AE32*10^6/gal_per_barrel)/About!$A$89</f>
        <v>31655.81866781562</v>
      </c>
      <c r="AE10" s="5">
        <f>('AEO Table 73'!AF32*10^6/gal_per_barrel)/About!$A$89</f>
        <v>31643.691912701484</v>
      </c>
      <c r="AF10" s="5">
        <f>('AEO Table 73'!AG32*10^6/gal_per_barrel)/About!$A$89</f>
        <v>31628.615236348483</v>
      </c>
      <c r="AG10" s="5">
        <f>('AEO Table 73'!AH32*10^6/gal_per_barrel)/About!$A$89</f>
        <v>31612.073034092169</v>
      </c>
      <c r="AH10" s="5">
        <f>('AEO Table 73'!AI32*10^6/gal_per_barrel)/About!$A$89</f>
        <v>31593.958379149888</v>
      </c>
      <c r="AI10" s="5">
        <f>('AEO Table 73'!AJ32*10^6/gal_per_barrel)/About!$A$89</f>
        <v>31593.945799528399</v>
      </c>
    </row>
    <row r="11" spans="1:35" x14ac:dyDescent="0.45">
      <c r="A11" s="200" t="s">
        <v>326</v>
      </c>
      <c r="B11" s="212">
        <f>('AEO Table 73'!C19*10^6/gal_per_barrel)/About!$A$89</f>
        <v>36638.147582906618</v>
      </c>
      <c r="C11" s="211">
        <f>('AEO Table 73'!D19*10^6/gal_per_barrel)/About!$A$89</f>
        <v>36638.147582906618</v>
      </c>
      <c r="D11" s="211">
        <f>('AEO Table 73'!E19*10^6/gal_per_barrel)/About!$A$89</f>
        <v>36638.147582906618</v>
      </c>
      <c r="E11" s="211">
        <f>('AEO Table 73'!F19*10^6/gal_per_barrel)/About!$A$89</f>
        <v>36638.147582906618</v>
      </c>
      <c r="F11" s="211">
        <f>('AEO Table 73'!G19*10^6/gal_per_barrel)/About!$A$89</f>
        <v>36638.147582906618</v>
      </c>
      <c r="G11" s="211">
        <f>('AEO Table 73'!H19*10^6/gal_per_barrel)/About!$A$89</f>
        <v>36638.147582906618</v>
      </c>
      <c r="H11" s="211">
        <f>('AEO Table 73'!I19*10^6/gal_per_barrel)/About!$A$89</f>
        <v>36638.147582906618</v>
      </c>
      <c r="I11" s="211">
        <f>('AEO Table 73'!J19*10^6/gal_per_barrel)/About!$A$89</f>
        <v>36638.147582906618</v>
      </c>
      <c r="J11" s="211">
        <f>('AEO Table 73'!K19*10^6/gal_per_barrel)/About!$A$89</f>
        <v>36638.147582906618</v>
      </c>
      <c r="K11" s="211">
        <f>('AEO Table 73'!L19*10^6/gal_per_barrel)/About!$A$89</f>
        <v>36638.147582906618</v>
      </c>
      <c r="L11" s="211">
        <f>('AEO Table 73'!M19*10^6/gal_per_barrel)/About!$A$89</f>
        <v>36638.147582906618</v>
      </c>
      <c r="M11" s="211">
        <f>('AEO Table 73'!N19*10^6/gal_per_barrel)/About!$A$89</f>
        <v>36638.147582906618</v>
      </c>
      <c r="N11" s="211">
        <f>('AEO Table 73'!O19*10^6/gal_per_barrel)/About!$A$89</f>
        <v>36638.147582906618</v>
      </c>
      <c r="O11" s="211">
        <f>('AEO Table 73'!P19*10^6/gal_per_barrel)/About!$A$89</f>
        <v>36638.147582906618</v>
      </c>
      <c r="P11" s="211">
        <f>('AEO Table 73'!Q19*10^6/gal_per_barrel)/About!$A$89</f>
        <v>36638.147582906618</v>
      </c>
      <c r="Q11" s="211">
        <f>('AEO Table 73'!R19*10^6/gal_per_barrel)/About!$A$89</f>
        <v>36638.147582906618</v>
      </c>
      <c r="R11" s="211">
        <f>('AEO Table 73'!S19*10^6/gal_per_barrel)/About!$A$89</f>
        <v>36638.147582906618</v>
      </c>
      <c r="S11" s="211">
        <f>('AEO Table 73'!T19*10^6/gal_per_barrel)/About!$A$89</f>
        <v>36638.147582906618</v>
      </c>
      <c r="T11" s="211">
        <f>('AEO Table 73'!U19*10^6/gal_per_barrel)/About!$A$89</f>
        <v>36638.147582906618</v>
      </c>
      <c r="U11" s="211">
        <f>('AEO Table 73'!V19*10^6/gal_per_barrel)/About!$A$89</f>
        <v>36638.147582906618</v>
      </c>
      <c r="V11" s="211">
        <f>('AEO Table 73'!W19*10^6/gal_per_barrel)/About!$A$89</f>
        <v>36638.147582906618</v>
      </c>
      <c r="W11" s="211">
        <f>('AEO Table 73'!X19*10^6/gal_per_barrel)/About!$A$89</f>
        <v>36638.147582906618</v>
      </c>
      <c r="X11" s="211">
        <f>('AEO Table 73'!Y19*10^6/gal_per_barrel)/About!$A$89</f>
        <v>36638.147582906618</v>
      </c>
      <c r="Y11" s="211">
        <f>('AEO Table 73'!Z19*10^6/gal_per_barrel)/About!$A$89</f>
        <v>36638.147582906618</v>
      </c>
      <c r="Z11" s="211">
        <f>('AEO Table 73'!AA19*10^6/gal_per_barrel)/About!$A$89</f>
        <v>36638.147582906618</v>
      </c>
      <c r="AA11" s="211">
        <f>('AEO Table 73'!AB19*10^6/gal_per_barrel)/About!$A$89</f>
        <v>36638.147582906618</v>
      </c>
      <c r="AB11" s="211">
        <f>('AEO Table 73'!AC19*10^6/gal_per_barrel)/About!$A$89</f>
        <v>36638.147582906618</v>
      </c>
      <c r="AC11" s="211">
        <f>('AEO Table 73'!AD19*10^6/gal_per_barrel)/About!$A$89</f>
        <v>36638.147582906618</v>
      </c>
      <c r="AD11" s="211">
        <f>('AEO Table 73'!AE19*10^6/gal_per_barrel)/About!$A$89</f>
        <v>36638.147582906618</v>
      </c>
      <c r="AE11" s="211">
        <f>('AEO Table 73'!AF19*10^6/gal_per_barrel)/About!$A$89</f>
        <v>36638.147582906618</v>
      </c>
      <c r="AF11" s="211">
        <f>('AEO Table 73'!AG19*10^6/gal_per_barrel)/About!$A$89</f>
        <v>36638.147582906618</v>
      </c>
      <c r="AG11" s="211">
        <f>('AEO Table 73'!AH19*10^6/gal_per_barrel)/About!$A$89</f>
        <v>36638.147582906618</v>
      </c>
      <c r="AH11" s="211">
        <f>('AEO Table 73'!AI19*10^6/gal_per_barrel)/About!$A$89</f>
        <v>36638.147582906618</v>
      </c>
      <c r="AI11" s="211">
        <f>('AEO Table 73'!AJ19*10^6/gal_per_barrel)/About!$A$89</f>
        <v>36638.147582906618</v>
      </c>
    </row>
    <row r="12" spans="1:35" x14ac:dyDescent="0.45">
      <c r="A12" s="200" t="s">
        <v>327</v>
      </c>
      <c r="B12" s="5">
        <f>('AEO Table 73'!C29*10^6/gal_per_barrel)/About!$A$89</f>
        <v>25141.757301518628</v>
      </c>
      <c r="C12" s="5">
        <f>('AEO Table 73'!D29*10^6/gal_per_barrel)/About!$A$89</f>
        <v>25091.520583107522</v>
      </c>
      <c r="D12" s="5">
        <f>('AEO Table 73'!E29*10^6/gal_per_barrel)/About!$A$89</f>
        <v>25091.520583107522</v>
      </c>
      <c r="E12" s="5">
        <f>('AEO Table 73'!F29*10^6/gal_per_barrel)/About!$A$89</f>
        <v>25091.520583107522</v>
      </c>
      <c r="F12" s="5">
        <f>('AEO Table 73'!G29*10^6/gal_per_barrel)/About!$A$89</f>
        <v>25091.520583107522</v>
      </c>
      <c r="G12" s="5">
        <f>('AEO Table 73'!H29*10^6/gal_per_barrel)/About!$A$89</f>
        <v>25091.520583107522</v>
      </c>
      <c r="H12" s="5">
        <f>('AEO Table 73'!I29*10^6/gal_per_barrel)/About!$A$89</f>
        <v>25091.520583107522</v>
      </c>
      <c r="I12" s="5">
        <f>('AEO Table 73'!J29*10^6/gal_per_barrel)/About!$A$89</f>
        <v>25091.520583107522</v>
      </c>
      <c r="J12" s="5">
        <f>('AEO Table 73'!K29*10^6/gal_per_barrel)/About!$A$89</f>
        <v>25091.520583107522</v>
      </c>
      <c r="K12" s="5">
        <f>('AEO Table 73'!L29*10^6/gal_per_barrel)/About!$A$89</f>
        <v>25091.520583107522</v>
      </c>
      <c r="L12" s="5">
        <f>('AEO Table 73'!M29*10^6/gal_per_barrel)/About!$A$89</f>
        <v>25091.520583107522</v>
      </c>
      <c r="M12" s="5">
        <f>('AEO Table 73'!N29*10^6/gal_per_barrel)/About!$A$89</f>
        <v>25091.520583107522</v>
      </c>
      <c r="N12" s="5">
        <f>('AEO Table 73'!O29*10^6/gal_per_barrel)/About!$A$89</f>
        <v>25091.520583107522</v>
      </c>
      <c r="O12" s="5">
        <f>('AEO Table 73'!P29*10^6/gal_per_barrel)/About!$A$89</f>
        <v>25091.520583107522</v>
      </c>
      <c r="P12" s="5">
        <f>('AEO Table 73'!Q29*10^6/gal_per_barrel)/About!$A$89</f>
        <v>25091.520583107522</v>
      </c>
      <c r="Q12" s="5">
        <f>('AEO Table 73'!R29*10^6/gal_per_barrel)/About!$A$89</f>
        <v>25091.520583107522</v>
      </c>
      <c r="R12" s="5">
        <f>('AEO Table 73'!S29*10^6/gal_per_barrel)/About!$A$89</f>
        <v>25091.520583107522</v>
      </c>
      <c r="S12" s="5">
        <f>('AEO Table 73'!T29*10^6/gal_per_barrel)/About!$A$89</f>
        <v>25091.520583107522</v>
      </c>
      <c r="T12" s="5">
        <f>('AEO Table 73'!U29*10^6/gal_per_barrel)/About!$A$89</f>
        <v>25091.520583107522</v>
      </c>
      <c r="U12" s="5">
        <f>('AEO Table 73'!V29*10^6/gal_per_barrel)/About!$A$89</f>
        <v>25091.520583107522</v>
      </c>
      <c r="V12" s="5">
        <f>('AEO Table 73'!W29*10^6/gal_per_barrel)/About!$A$89</f>
        <v>25091.520583107522</v>
      </c>
      <c r="W12" s="5">
        <f>('AEO Table 73'!X29*10^6/gal_per_barrel)/About!$A$89</f>
        <v>25091.520583107522</v>
      </c>
      <c r="X12" s="5">
        <f>('AEO Table 73'!Y29*10^6/gal_per_barrel)/About!$A$89</f>
        <v>25091.520583107522</v>
      </c>
      <c r="Y12" s="5">
        <f>('AEO Table 73'!Z29*10^6/gal_per_barrel)/About!$A$89</f>
        <v>25091.520583107522</v>
      </c>
      <c r="Z12" s="5">
        <f>('AEO Table 73'!AA29*10^6/gal_per_barrel)/About!$A$89</f>
        <v>25091.520583107522</v>
      </c>
      <c r="AA12" s="5">
        <f>('AEO Table 73'!AB29*10^6/gal_per_barrel)/About!$A$89</f>
        <v>25091.520583107522</v>
      </c>
      <c r="AB12" s="5">
        <f>('AEO Table 73'!AC29*10^6/gal_per_barrel)/About!$A$89</f>
        <v>25091.520583107522</v>
      </c>
      <c r="AC12" s="5">
        <f>('AEO Table 73'!AD29*10^6/gal_per_barrel)/About!$A$89</f>
        <v>25091.520583107522</v>
      </c>
      <c r="AD12" s="5">
        <f>('AEO Table 73'!AE29*10^6/gal_per_barrel)/About!$A$89</f>
        <v>25091.520583107522</v>
      </c>
      <c r="AE12" s="5">
        <f>('AEO Table 73'!AF29*10^6/gal_per_barrel)/About!$A$89</f>
        <v>25091.520583107522</v>
      </c>
      <c r="AF12" s="5">
        <f>('AEO Table 73'!AG29*10^6/gal_per_barrel)/About!$A$89</f>
        <v>25091.520583107522</v>
      </c>
      <c r="AG12" s="5">
        <f>('AEO Table 73'!AH29*10^6/gal_per_barrel)/About!$A$89</f>
        <v>25091.520583107522</v>
      </c>
      <c r="AH12" s="5">
        <f>('AEO Table 73'!AI29*10^6/gal_per_barrel)/About!$A$89</f>
        <v>25091.520583107522</v>
      </c>
      <c r="AI12" s="5">
        <f>('AEO Table 73'!AJ29*10^6/gal_per_barrel)/About!$A$89</f>
        <v>25091.520583107522</v>
      </c>
    </row>
    <row r="13" spans="1:35" x14ac:dyDescent="0.45">
      <c r="A13" s="200" t="s">
        <v>328</v>
      </c>
      <c r="B13" s="5">
        <f>('AEO Table 73'!C18*10^6/gal_per_barrel)/About!$A$89</f>
        <v>33707.095776274087</v>
      </c>
      <c r="C13" s="5">
        <f>('AEO Table 73'!D18*10^6/gal_per_barrel)/About!$A$89</f>
        <v>33707.095776274087</v>
      </c>
      <c r="D13" s="5">
        <f>('AEO Table 73'!E18*10^6/gal_per_barrel)/About!$A$89</f>
        <v>33707.095776274087</v>
      </c>
      <c r="E13" s="5">
        <f>('AEO Table 73'!F18*10^6/gal_per_barrel)/About!$A$89</f>
        <v>33707.095776274087</v>
      </c>
      <c r="F13" s="5">
        <f>('AEO Table 73'!G18*10^6/gal_per_barrel)/About!$A$89</f>
        <v>33707.095776274087</v>
      </c>
      <c r="G13" s="5">
        <f>('AEO Table 73'!H18*10^6/gal_per_barrel)/About!$A$89</f>
        <v>33707.095776274087</v>
      </c>
      <c r="H13" s="5">
        <f>('AEO Table 73'!I18*10^6/gal_per_barrel)/About!$A$89</f>
        <v>33707.095776274087</v>
      </c>
      <c r="I13" s="5">
        <f>('AEO Table 73'!J18*10^6/gal_per_barrel)/About!$A$89</f>
        <v>33707.095776274087</v>
      </c>
      <c r="J13" s="5">
        <f>('AEO Table 73'!K18*10^6/gal_per_barrel)/About!$A$89</f>
        <v>33707.095776274087</v>
      </c>
      <c r="K13" s="5">
        <f>('AEO Table 73'!L18*10^6/gal_per_barrel)/About!$A$89</f>
        <v>33707.095776274087</v>
      </c>
      <c r="L13" s="5">
        <f>('AEO Table 73'!M18*10^6/gal_per_barrel)/About!$A$89</f>
        <v>33707.095776274087</v>
      </c>
      <c r="M13" s="5">
        <f>('AEO Table 73'!N18*10^6/gal_per_barrel)/About!$A$89</f>
        <v>33707.095776274087</v>
      </c>
      <c r="N13" s="5">
        <f>('AEO Table 73'!O18*10^6/gal_per_barrel)/About!$A$89</f>
        <v>33707.095776274087</v>
      </c>
      <c r="O13" s="5">
        <f>('AEO Table 73'!P18*10^6/gal_per_barrel)/About!$A$89</f>
        <v>33707.095776274087</v>
      </c>
      <c r="P13" s="5">
        <f>('AEO Table 73'!Q18*10^6/gal_per_barrel)/About!$A$89</f>
        <v>33707.095776274087</v>
      </c>
      <c r="Q13" s="5">
        <f>('AEO Table 73'!R18*10^6/gal_per_barrel)/About!$A$89</f>
        <v>33707.095776274087</v>
      </c>
      <c r="R13" s="5">
        <f>('AEO Table 73'!S18*10^6/gal_per_barrel)/About!$A$89</f>
        <v>33707.095776274087</v>
      </c>
      <c r="S13" s="5">
        <f>('AEO Table 73'!T18*10^6/gal_per_barrel)/About!$A$89</f>
        <v>33707.095776274087</v>
      </c>
      <c r="T13" s="5">
        <f>('AEO Table 73'!U18*10^6/gal_per_barrel)/About!$A$89</f>
        <v>33707.095776274087</v>
      </c>
      <c r="U13" s="5">
        <f>('AEO Table 73'!V18*10^6/gal_per_barrel)/About!$A$89</f>
        <v>33707.095776274087</v>
      </c>
      <c r="V13" s="5">
        <f>('AEO Table 73'!W18*10^6/gal_per_barrel)/About!$A$89</f>
        <v>33707.095776274087</v>
      </c>
      <c r="W13" s="5">
        <f>('AEO Table 73'!X18*10^6/gal_per_barrel)/About!$A$89</f>
        <v>33707.095776274087</v>
      </c>
      <c r="X13" s="5">
        <f>('AEO Table 73'!Y18*10^6/gal_per_barrel)/About!$A$89</f>
        <v>33707.095776274087</v>
      </c>
      <c r="Y13" s="5">
        <f>('AEO Table 73'!Z18*10^6/gal_per_barrel)/About!$A$89</f>
        <v>33707.095776274087</v>
      </c>
      <c r="Z13" s="5">
        <f>('AEO Table 73'!AA18*10^6/gal_per_barrel)/About!$A$89</f>
        <v>33707.095776274087</v>
      </c>
      <c r="AA13" s="5">
        <f>('AEO Table 73'!AB18*10^6/gal_per_barrel)/About!$A$89</f>
        <v>33707.095776274087</v>
      </c>
      <c r="AB13" s="5">
        <f>('AEO Table 73'!AC18*10^6/gal_per_barrel)/About!$A$89</f>
        <v>33707.095776274087</v>
      </c>
      <c r="AC13" s="5">
        <f>('AEO Table 73'!AD18*10^6/gal_per_barrel)/About!$A$89</f>
        <v>33707.095776274087</v>
      </c>
      <c r="AD13" s="5">
        <f>('AEO Table 73'!AE18*10^6/gal_per_barrel)/About!$A$89</f>
        <v>33707.095776274087</v>
      </c>
      <c r="AE13" s="5">
        <f>('AEO Table 73'!AF18*10^6/gal_per_barrel)/About!$A$89</f>
        <v>33707.095776274087</v>
      </c>
      <c r="AF13" s="5">
        <f>('AEO Table 73'!AG18*10^6/gal_per_barrel)/About!$A$89</f>
        <v>33707.095776274087</v>
      </c>
      <c r="AG13" s="5">
        <f>('AEO Table 73'!AH18*10^6/gal_per_barrel)/About!$A$89</f>
        <v>33707.095776274087</v>
      </c>
      <c r="AH13" s="5">
        <f>('AEO Table 73'!AI18*10^6/gal_per_barrel)/About!$A$89</f>
        <v>33707.095776274087</v>
      </c>
      <c r="AI13" s="5">
        <f>('AEO Table 73'!AJ18*10^6/gal_per_barrel)/About!$A$89</f>
        <v>33707.095776274087</v>
      </c>
    </row>
    <row r="14" spans="1:35" x14ac:dyDescent="0.45">
      <c r="A14" s="200" t="s">
        <v>362</v>
      </c>
      <c r="B14" s="5">
        <f>('AEO Table 73'!C30*10^6/gal_per_barrel)/About!$A$89</f>
        <v>35663.226917610395</v>
      </c>
      <c r="C14" s="5">
        <f>('AEO Table 73'!D30*10^6/gal_per_barrel)/About!$A$89</f>
        <v>35663.226917610395</v>
      </c>
      <c r="D14" s="5">
        <f>('AEO Table 73'!E30*10^6/gal_per_barrel)/About!$A$89</f>
        <v>35663.226917610395</v>
      </c>
      <c r="E14" s="5">
        <f>('AEO Table 73'!F30*10^6/gal_per_barrel)/About!$A$89</f>
        <v>35663.226917610395</v>
      </c>
      <c r="F14" s="5">
        <f>('AEO Table 73'!G30*10^6/gal_per_barrel)/About!$A$89</f>
        <v>35663.226917610395</v>
      </c>
      <c r="G14" s="5">
        <f>('AEO Table 73'!H30*10^6/gal_per_barrel)/About!$A$89</f>
        <v>35663.226917610395</v>
      </c>
      <c r="H14" s="5">
        <f>('AEO Table 73'!I30*10^6/gal_per_barrel)/About!$A$89</f>
        <v>35663.226917610395</v>
      </c>
      <c r="I14" s="5">
        <f>('AEO Table 73'!J30*10^6/gal_per_barrel)/About!$A$89</f>
        <v>35663.226917610395</v>
      </c>
      <c r="J14" s="5">
        <f>('AEO Table 73'!K30*10^6/gal_per_barrel)/About!$A$89</f>
        <v>35663.226917610395</v>
      </c>
      <c r="K14" s="5">
        <f>('AEO Table 73'!L30*10^6/gal_per_barrel)/About!$A$89</f>
        <v>35663.226917610395</v>
      </c>
      <c r="L14" s="5">
        <f>('AEO Table 73'!M30*10^6/gal_per_barrel)/About!$A$89</f>
        <v>35663.226917610395</v>
      </c>
      <c r="M14" s="5">
        <f>('AEO Table 73'!N30*10^6/gal_per_barrel)/About!$A$89</f>
        <v>35663.226917610395</v>
      </c>
      <c r="N14" s="5">
        <f>('AEO Table 73'!O30*10^6/gal_per_barrel)/About!$A$89</f>
        <v>35663.226917610395</v>
      </c>
      <c r="O14" s="5">
        <f>('AEO Table 73'!P30*10^6/gal_per_barrel)/About!$A$89</f>
        <v>35663.226917610395</v>
      </c>
      <c r="P14" s="5">
        <f>('AEO Table 73'!Q30*10^6/gal_per_barrel)/About!$A$89</f>
        <v>35663.226917610395</v>
      </c>
      <c r="Q14" s="5">
        <f>('AEO Table 73'!R30*10^6/gal_per_barrel)/About!$A$89</f>
        <v>35663.226917610395</v>
      </c>
      <c r="R14" s="5">
        <f>('AEO Table 73'!S30*10^6/gal_per_barrel)/About!$A$89</f>
        <v>35663.226917610395</v>
      </c>
      <c r="S14" s="5">
        <f>('AEO Table 73'!T30*10^6/gal_per_barrel)/About!$A$89</f>
        <v>35663.226917610395</v>
      </c>
      <c r="T14" s="5">
        <f>('AEO Table 73'!U30*10^6/gal_per_barrel)/About!$A$89</f>
        <v>35663.226917610395</v>
      </c>
      <c r="U14" s="5">
        <f>('AEO Table 73'!V30*10^6/gal_per_barrel)/About!$A$89</f>
        <v>35663.226917610395</v>
      </c>
      <c r="V14" s="5">
        <f>('AEO Table 73'!W30*10^6/gal_per_barrel)/About!$A$89</f>
        <v>35663.226917610395</v>
      </c>
      <c r="W14" s="5">
        <f>('AEO Table 73'!X30*10^6/gal_per_barrel)/About!$A$89</f>
        <v>35663.226917610395</v>
      </c>
      <c r="X14" s="5">
        <f>('AEO Table 73'!Y30*10^6/gal_per_barrel)/About!$A$89</f>
        <v>35663.226917610395</v>
      </c>
      <c r="Y14" s="5">
        <f>('AEO Table 73'!Z30*10^6/gal_per_barrel)/About!$A$89</f>
        <v>35663.226917610395</v>
      </c>
      <c r="Z14" s="5">
        <f>('AEO Table 73'!AA30*10^6/gal_per_barrel)/About!$A$89</f>
        <v>35663.226917610395</v>
      </c>
      <c r="AA14" s="5">
        <f>('AEO Table 73'!AB30*10^6/gal_per_barrel)/About!$A$89</f>
        <v>35663.226917610395</v>
      </c>
      <c r="AB14" s="5">
        <f>('AEO Table 73'!AC30*10^6/gal_per_barrel)/About!$A$89</f>
        <v>35663.226917610395</v>
      </c>
      <c r="AC14" s="5">
        <f>('AEO Table 73'!AD30*10^6/gal_per_barrel)/About!$A$89</f>
        <v>35663.226917610395</v>
      </c>
      <c r="AD14" s="5">
        <f>('AEO Table 73'!AE30*10^6/gal_per_barrel)/About!$A$89</f>
        <v>35663.226917610395</v>
      </c>
      <c r="AE14" s="5">
        <f>('AEO Table 73'!AF30*10^6/gal_per_barrel)/About!$A$89</f>
        <v>35663.226917610395</v>
      </c>
      <c r="AF14" s="5">
        <f>('AEO Table 73'!AG30*10^6/gal_per_barrel)/About!$A$89</f>
        <v>35663.226917610395</v>
      </c>
      <c r="AG14" s="5">
        <f>('AEO Table 73'!AH30*10^6/gal_per_barrel)/About!$A$89</f>
        <v>35663.226917610395</v>
      </c>
      <c r="AH14" s="5">
        <f>('AEO Table 73'!AI30*10^6/gal_per_barrel)/About!$A$89</f>
        <v>35663.226917610395</v>
      </c>
      <c r="AI14" s="5">
        <f>('AEO Table 73'!AJ30*10^6/gal_per_barrel)/About!$A$89</f>
        <v>35663.226917610395</v>
      </c>
    </row>
    <row r="15" spans="1:35" x14ac:dyDescent="0.45">
      <c r="A15" s="2" t="s">
        <v>346</v>
      </c>
      <c r="B15" s="5">
        <f>About!$A$86</f>
        <v>3412141.4798968998</v>
      </c>
      <c r="C15" s="5">
        <f>About!$A$86</f>
        <v>3412141.4798968998</v>
      </c>
      <c r="D15" s="5">
        <f>About!$A$86</f>
        <v>3412141.4798968998</v>
      </c>
      <c r="E15" s="5">
        <f>About!$A$86</f>
        <v>3412141.4798968998</v>
      </c>
      <c r="F15" s="5">
        <f>About!$A$86</f>
        <v>3412141.4798968998</v>
      </c>
      <c r="G15" s="5">
        <f>About!$A$86</f>
        <v>3412141.4798968998</v>
      </c>
      <c r="H15" s="5">
        <f>About!$A$86</f>
        <v>3412141.4798968998</v>
      </c>
      <c r="I15" s="5">
        <f>About!$A$86</f>
        <v>3412141.4798968998</v>
      </c>
      <c r="J15" s="5">
        <f>About!$A$86</f>
        <v>3412141.4798968998</v>
      </c>
      <c r="K15" s="5">
        <f>About!$A$86</f>
        <v>3412141.4798968998</v>
      </c>
      <c r="L15" s="5">
        <f>About!$A$86</f>
        <v>3412141.4798968998</v>
      </c>
      <c r="M15" s="5">
        <f>About!$A$86</f>
        <v>3412141.4798968998</v>
      </c>
      <c r="N15" s="5">
        <f>About!$A$86</f>
        <v>3412141.4798968998</v>
      </c>
      <c r="O15" s="5">
        <f>About!$A$86</f>
        <v>3412141.4798968998</v>
      </c>
      <c r="P15" s="5">
        <f>About!$A$86</f>
        <v>3412141.4798968998</v>
      </c>
      <c r="Q15" s="5">
        <f>About!$A$86</f>
        <v>3412141.4798968998</v>
      </c>
      <c r="R15" s="5">
        <f>About!$A$86</f>
        <v>3412141.4798968998</v>
      </c>
      <c r="S15" s="5">
        <f>About!$A$86</f>
        <v>3412141.4798968998</v>
      </c>
      <c r="T15" s="5">
        <f>About!$A$86</f>
        <v>3412141.4798968998</v>
      </c>
      <c r="U15" s="5">
        <f>About!$A$86</f>
        <v>3412141.4798968998</v>
      </c>
      <c r="V15" s="5">
        <f>About!$A$86</f>
        <v>3412141.4798968998</v>
      </c>
      <c r="W15" s="5">
        <f>About!$A$86</f>
        <v>3412141.4798968998</v>
      </c>
      <c r="X15" s="5">
        <f>About!$A$86</f>
        <v>3412141.4798968998</v>
      </c>
      <c r="Y15" s="5">
        <f>About!$A$86</f>
        <v>3412141.4798968998</v>
      </c>
      <c r="Z15" s="5">
        <f>About!$A$86</f>
        <v>3412141.4798968998</v>
      </c>
      <c r="AA15" s="5">
        <f>About!$A$86</f>
        <v>3412141.4798968998</v>
      </c>
      <c r="AB15" s="5">
        <f>About!$A$86</f>
        <v>3412141.4798968998</v>
      </c>
      <c r="AC15" s="5">
        <f>About!$A$86</f>
        <v>3412141.4798968998</v>
      </c>
      <c r="AD15" s="5">
        <f>About!$A$86</f>
        <v>3412141.4798968998</v>
      </c>
      <c r="AE15" s="5">
        <f>About!$A$86</f>
        <v>3412141.4798968998</v>
      </c>
      <c r="AF15" s="5">
        <f>About!$A$86</f>
        <v>3412141.4798968998</v>
      </c>
      <c r="AG15" s="5">
        <f>About!$A$86</f>
        <v>3412141.4798968998</v>
      </c>
      <c r="AH15" s="5">
        <f>About!$A$86</f>
        <v>3412141.4798968998</v>
      </c>
      <c r="AI15" s="5">
        <f>About!$A$86</f>
        <v>3412141.4798968998</v>
      </c>
    </row>
    <row r="16" spans="1:35" x14ac:dyDescent="0.4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329</v>
      </c>
      <c r="B17" s="5">
        <f>'EU Calorific Values Coal'!$E$5</f>
        <v>11279023.225214886</v>
      </c>
      <c r="C17" s="5">
        <f>'EU Calorific Values Coal'!$E$5</f>
        <v>11279023.225214886</v>
      </c>
      <c r="D17" s="5">
        <f>'EU Calorific Values Coal'!$E$5</f>
        <v>11279023.225214886</v>
      </c>
      <c r="E17" s="5">
        <f>'EU Calorific Values Coal'!$E$5</f>
        <v>11279023.225214886</v>
      </c>
      <c r="F17" s="5">
        <f>'EU Calorific Values Coal'!$E$5</f>
        <v>11279023.225214886</v>
      </c>
      <c r="G17" s="5">
        <f>'EU Calorific Values Coal'!$E$5</f>
        <v>11279023.225214886</v>
      </c>
      <c r="H17" s="5">
        <f>'EU Calorific Values Coal'!$E$5</f>
        <v>11279023.225214886</v>
      </c>
      <c r="I17" s="5">
        <f>'EU Calorific Values Coal'!$E$5</f>
        <v>11279023.225214886</v>
      </c>
      <c r="J17" s="5">
        <f>'EU Calorific Values Coal'!$E$5</f>
        <v>11279023.225214886</v>
      </c>
      <c r="K17" s="5">
        <f>'EU Calorific Values Coal'!$E$5</f>
        <v>11279023.225214886</v>
      </c>
      <c r="L17" s="5">
        <f>'EU Calorific Values Coal'!$E$5</f>
        <v>11279023.225214886</v>
      </c>
      <c r="M17" s="5">
        <f>'EU Calorific Values Coal'!$E$5</f>
        <v>11279023.225214886</v>
      </c>
      <c r="N17" s="5">
        <f>'EU Calorific Values Coal'!$E$5</f>
        <v>11279023.225214886</v>
      </c>
      <c r="O17" s="5">
        <f>'EU Calorific Values Coal'!$E$5</f>
        <v>11279023.225214886</v>
      </c>
      <c r="P17" s="5">
        <f>'EU Calorific Values Coal'!$E$5</f>
        <v>11279023.225214886</v>
      </c>
      <c r="Q17" s="5">
        <f>'EU Calorific Values Coal'!$E$5</f>
        <v>11279023.225214886</v>
      </c>
      <c r="R17" s="5">
        <f>'EU Calorific Values Coal'!$E$5</f>
        <v>11279023.225214886</v>
      </c>
      <c r="S17" s="5">
        <f>'EU Calorific Values Coal'!$E$5</f>
        <v>11279023.225214886</v>
      </c>
      <c r="T17" s="5">
        <f>'EU Calorific Values Coal'!$E$5</f>
        <v>11279023.225214886</v>
      </c>
      <c r="U17" s="5">
        <f>'EU Calorific Values Coal'!$E$5</f>
        <v>11279023.225214886</v>
      </c>
      <c r="V17" s="5">
        <f>'EU Calorific Values Coal'!$E$5</f>
        <v>11279023.225214886</v>
      </c>
      <c r="W17" s="5">
        <f>'EU Calorific Values Coal'!$E$5</f>
        <v>11279023.225214886</v>
      </c>
      <c r="X17" s="5">
        <f>'EU Calorific Values Coal'!$E$5</f>
        <v>11279023.225214886</v>
      </c>
      <c r="Y17" s="5">
        <f>'EU Calorific Values Coal'!$E$5</f>
        <v>11279023.225214886</v>
      </c>
      <c r="Z17" s="5">
        <f>'EU Calorific Values Coal'!$E$5</f>
        <v>11279023.225214886</v>
      </c>
      <c r="AA17" s="5">
        <f>'EU Calorific Values Coal'!$E$5</f>
        <v>11279023.225214886</v>
      </c>
      <c r="AB17" s="5">
        <f>'EU Calorific Values Coal'!$E$5</f>
        <v>11279023.225214886</v>
      </c>
      <c r="AC17" s="5">
        <f>'EU Calorific Values Coal'!$E$5</f>
        <v>11279023.225214886</v>
      </c>
      <c r="AD17" s="5">
        <f>'EU Calorific Values Coal'!$E$5</f>
        <v>11279023.225214886</v>
      </c>
      <c r="AE17" s="5">
        <f>'EU Calorific Values Coal'!$E$5</f>
        <v>11279023.225214886</v>
      </c>
      <c r="AF17" s="5">
        <f>'EU Calorific Values Coal'!$E$5</f>
        <v>11279023.225214886</v>
      </c>
      <c r="AG17" s="5">
        <f>'EU Calorific Values Coal'!$E$5</f>
        <v>11279023.225214886</v>
      </c>
      <c r="AH17" s="5">
        <f>'EU Calorific Values Coal'!$E$5</f>
        <v>11279023.225214886</v>
      </c>
      <c r="AI17" s="5">
        <f>'EU Calorific Values Coal'!$E$5</f>
        <v>11279023.225214886</v>
      </c>
    </row>
    <row r="18" spans="1:35" x14ac:dyDescent="0.45">
      <c r="A18" s="2" t="s">
        <v>358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359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00" t="s">
        <v>360</v>
      </c>
      <c r="B20" s="5">
        <f>('GREET1 Fuel_Specs'!$D$36)/About!$A$89</f>
        <v>24147.967203990858</v>
      </c>
      <c r="C20" s="5">
        <f>('GREET1 Fuel_Specs'!$D$36)/About!$A$89</f>
        <v>24147.967203990858</v>
      </c>
      <c r="D20" s="5">
        <f>('GREET1 Fuel_Specs'!$D$36)/About!$A$89</f>
        <v>24147.967203990858</v>
      </c>
      <c r="E20" s="5">
        <f>('GREET1 Fuel_Specs'!$D$36)/About!$A$89</f>
        <v>24147.967203990858</v>
      </c>
      <c r="F20" s="5">
        <f>('GREET1 Fuel_Specs'!$D$36)/About!$A$89</f>
        <v>24147.967203990858</v>
      </c>
      <c r="G20" s="5">
        <f>('GREET1 Fuel_Specs'!$D$36)/About!$A$89</f>
        <v>24147.967203990858</v>
      </c>
      <c r="H20" s="5">
        <f>('GREET1 Fuel_Specs'!$D$36)/About!$A$89</f>
        <v>24147.967203990858</v>
      </c>
      <c r="I20" s="5">
        <f>('GREET1 Fuel_Specs'!$D$36)/About!$A$89</f>
        <v>24147.967203990858</v>
      </c>
      <c r="J20" s="5">
        <f>('GREET1 Fuel_Specs'!$D$36)/About!$A$89</f>
        <v>24147.967203990858</v>
      </c>
      <c r="K20" s="5">
        <f>('GREET1 Fuel_Specs'!$D$36)/About!$A$89</f>
        <v>24147.967203990858</v>
      </c>
      <c r="L20" s="5">
        <f>('GREET1 Fuel_Specs'!$D$36)/About!$A$89</f>
        <v>24147.967203990858</v>
      </c>
      <c r="M20" s="5">
        <f>('GREET1 Fuel_Specs'!$D$36)/About!$A$89</f>
        <v>24147.967203990858</v>
      </c>
      <c r="N20" s="5">
        <f>('GREET1 Fuel_Specs'!$D$36)/About!$A$89</f>
        <v>24147.967203990858</v>
      </c>
      <c r="O20" s="5">
        <f>('GREET1 Fuel_Specs'!$D$36)/About!$A$89</f>
        <v>24147.967203990858</v>
      </c>
      <c r="P20" s="5">
        <f>('GREET1 Fuel_Specs'!$D$36)/About!$A$89</f>
        <v>24147.967203990858</v>
      </c>
      <c r="Q20" s="5">
        <f>('GREET1 Fuel_Specs'!$D$36)/About!$A$89</f>
        <v>24147.967203990858</v>
      </c>
      <c r="R20" s="5">
        <f>('GREET1 Fuel_Specs'!$D$36)/About!$A$89</f>
        <v>24147.967203990858</v>
      </c>
      <c r="S20" s="5">
        <f>('GREET1 Fuel_Specs'!$D$36)/About!$A$89</f>
        <v>24147.967203990858</v>
      </c>
      <c r="T20" s="5">
        <f>('GREET1 Fuel_Specs'!$D$36)/About!$A$89</f>
        <v>24147.967203990858</v>
      </c>
      <c r="U20" s="5">
        <f>('GREET1 Fuel_Specs'!$D$36)/About!$A$89</f>
        <v>24147.967203990858</v>
      </c>
      <c r="V20" s="5">
        <f>('GREET1 Fuel_Specs'!$D$36)/About!$A$89</f>
        <v>24147.967203990858</v>
      </c>
      <c r="W20" s="5">
        <f>('GREET1 Fuel_Specs'!$D$36)/About!$A$89</f>
        <v>24147.967203990858</v>
      </c>
      <c r="X20" s="5">
        <f>('GREET1 Fuel_Specs'!$D$36)/About!$A$89</f>
        <v>24147.967203990858</v>
      </c>
      <c r="Y20" s="5">
        <f>('GREET1 Fuel_Specs'!$D$36)/About!$A$89</f>
        <v>24147.967203990858</v>
      </c>
      <c r="Z20" s="5">
        <f>('GREET1 Fuel_Specs'!$D$36)/About!$A$89</f>
        <v>24147.967203990858</v>
      </c>
      <c r="AA20" s="5">
        <f>('GREET1 Fuel_Specs'!$D$36)/About!$A$89</f>
        <v>24147.967203990858</v>
      </c>
      <c r="AB20" s="5">
        <f>('GREET1 Fuel_Specs'!$D$36)/About!$A$89</f>
        <v>24147.967203990858</v>
      </c>
      <c r="AC20" s="5">
        <f>('GREET1 Fuel_Specs'!$D$36)/About!$A$89</f>
        <v>24147.967203990858</v>
      </c>
      <c r="AD20" s="5">
        <f>('GREET1 Fuel_Specs'!$D$36)/About!$A$89</f>
        <v>24147.967203990858</v>
      </c>
      <c r="AE20" s="5">
        <f>('GREET1 Fuel_Specs'!$D$36)/About!$A$89</f>
        <v>24147.967203990858</v>
      </c>
      <c r="AF20" s="5">
        <f>('GREET1 Fuel_Specs'!$D$36)/About!$A$89</f>
        <v>24147.967203990858</v>
      </c>
      <c r="AG20" s="5">
        <f>('GREET1 Fuel_Specs'!$D$36)/About!$A$89</f>
        <v>24147.967203990858</v>
      </c>
      <c r="AH20" s="5">
        <f>('GREET1 Fuel_Specs'!$D$36)/About!$A$89</f>
        <v>24147.967203990858</v>
      </c>
      <c r="AI20" s="5">
        <f>('GREET1 Fuel_Specs'!$D$36)/About!$A$89</f>
        <v>24147.967203990858</v>
      </c>
    </row>
    <row r="21" spans="1:35" x14ac:dyDescent="0.45">
      <c r="A21" s="200" t="s">
        <v>361</v>
      </c>
      <c r="B21" s="5">
        <f>'GREET1 Fuel_Specs'!$D$90*About!$A$88</f>
        <v>12322693.643480454</v>
      </c>
      <c r="C21" s="5">
        <f>'GREET1 Fuel_Specs'!$D$90*About!$A$88</f>
        <v>12322693.643480454</v>
      </c>
      <c r="D21" s="5">
        <f>'GREET1 Fuel_Specs'!$D$90*About!$A$88</f>
        <v>12322693.643480454</v>
      </c>
      <c r="E21" s="5">
        <f>'GREET1 Fuel_Specs'!$D$90*About!$A$88</f>
        <v>12322693.643480454</v>
      </c>
      <c r="F21" s="5">
        <f>'GREET1 Fuel_Specs'!$D$90*About!$A$88</f>
        <v>12322693.643480454</v>
      </c>
      <c r="G21" s="5">
        <f>'GREET1 Fuel_Specs'!$D$90*About!$A$88</f>
        <v>12322693.643480454</v>
      </c>
      <c r="H21" s="5">
        <f>'GREET1 Fuel_Specs'!$D$90*About!$A$88</f>
        <v>12322693.643480454</v>
      </c>
      <c r="I21" s="5">
        <f>'GREET1 Fuel_Specs'!$D$90*About!$A$88</f>
        <v>12322693.643480454</v>
      </c>
      <c r="J21" s="5">
        <f>'GREET1 Fuel_Specs'!$D$90*About!$A$88</f>
        <v>12322693.643480454</v>
      </c>
      <c r="K21" s="5">
        <f>'GREET1 Fuel_Specs'!$D$90*About!$A$88</f>
        <v>12322693.643480454</v>
      </c>
      <c r="L21" s="5">
        <f>'GREET1 Fuel_Specs'!$D$90*About!$A$88</f>
        <v>12322693.643480454</v>
      </c>
      <c r="M21" s="5">
        <f>'GREET1 Fuel_Specs'!$D$90*About!$A$88</f>
        <v>12322693.643480454</v>
      </c>
      <c r="N21" s="5">
        <f>'GREET1 Fuel_Specs'!$D$90*About!$A$88</f>
        <v>12322693.643480454</v>
      </c>
      <c r="O21" s="5">
        <f>'GREET1 Fuel_Specs'!$D$90*About!$A$88</f>
        <v>12322693.643480454</v>
      </c>
      <c r="P21" s="5">
        <f>'GREET1 Fuel_Specs'!$D$90*About!$A$88</f>
        <v>12322693.643480454</v>
      </c>
      <c r="Q21" s="5">
        <f>'GREET1 Fuel_Specs'!$D$90*About!$A$88</f>
        <v>12322693.643480454</v>
      </c>
      <c r="R21" s="5">
        <f>'GREET1 Fuel_Specs'!$D$90*About!$A$88</f>
        <v>12322693.643480454</v>
      </c>
      <c r="S21" s="5">
        <f>'GREET1 Fuel_Specs'!$D$90*About!$A$88</f>
        <v>12322693.643480454</v>
      </c>
      <c r="T21" s="5">
        <f>'GREET1 Fuel_Specs'!$D$90*About!$A$88</f>
        <v>12322693.643480454</v>
      </c>
      <c r="U21" s="5">
        <f>'GREET1 Fuel_Specs'!$D$90*About!$A$88</f>
        <v>12322693.643480454</v>
      </c>
      <c r="V21" s="5">
        <f>'GREET1 Fuel_Specs'!$D$90*About!$A$88</f>
        <v>12322693.643480454</v>
      </c>
      <c r="W21" s="5">
        <f>'GREET1 Fuel_Specs'!$D$90*About!$A$88</f>
        <v>12322693.643480454</v>
      </c>
      <c r="X21" s="5">
        <f>'GREET1 Fuel_Specs'!$D$90*About!$A$88</f>
        <v>12322693.643480454</v>
      </c>
      <c r="Y21" s="5">
        <f>'GREET1 Fuel_Specs'!$D$90*About!$A$88</f>
        <v>12322693.643480454</v>
      </c>
      <c r="Z21" s="5">
        <f>'GREET1 Fuel_Specs'!$D$90*About!$A$88</f>
        <v>12322693.643480454</v>
      </c>
      <c r="AA21" s="5">
        <f>'GREET1 Fuel_Specs'!$D$90*About!$A$88</f>
        <v>12322693.643480454</v>
      </c>
      <c r="AB21" s="5">
        <f>'GREET1 Fuel_Specs'!$D$90*About!$A$88</f>
        <v>12322693.643480454</v>
      </c>
      <c r="AC21" s="5">
        <f>'GREET1 Fuel_Specs'!$D$90*About!$A$88</f>
        <v>12322693.643480454</v>
      </c>
      <c r="AD21" s="5">
        <f>'GREET1 Fuel_Specs'!$D$90*About!$A$88</f>
        <v>12322693.643480454</v>
      </c>
      <c r="AE21" s="5">
        <f>'GREET1 Fuel_Specs'!$D$90*About!$A$88</f>
        <v>12322693.643480454</v>
      </c>
      <c r="AF21" s="5">
        <f>'GREET1 Fuel_Specs'!$D$90*About!$A$88</f>
        <v>12322693.643480454</v>
      </c>
      <c r="AG21" s="5">
        <f>'GREET1 Fuel_Specs'!$D$90*About!$A$88</f>
        <v>12322693.643480454</v>
      </c>
      <c r="AH21" s="5">
        <f>'GREET1 Fuel_Specs'!$D$90*About!$A$88</f>
        <v>12322693.643480454</v>
      </c>
      <c r="AI21" s="5">
        <f>'GREET1 Fuel_Specs'!$D$90*About!$A$88</f>
        <v>12322693.643480454</v>
      </c>
    </row>
    <row r="22" spans="1:35" x14ac:dyDescent="0.45">
      <c r="A22" s="2" t="s">
        <v>357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election activeCell="H20" sqref="H20"/>
    </sheetView>
  </sheetViews>
  <sheetFormatPr defaultColWidth="9.1328125" defaultRowHeight="14.25" x14ac:dyDescent="0.45"/>
  <cols>
    <col min="1" max="1" width="38.265625" customWidth="1"/>
    <col min="2" max="35" width="11" customWidth="1"/>
  </cols>
  <sheetData>
    <row r="1" spans="1:35" s="2" customFormat="1" x14ac:dyDescent="0.45">
      <c r="A1" s="1" t="s">
        <v>392</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317</v>
      </c>
      <c r="B4" s="6">
        <f>About!$A$90/('AEO Table 73'!C32*10^6/gal_per_barrel)</f>
        <v>1.9536701495438771E-3</v>
      </c>
      <c r="C4" s="6">
        <f>About!$A$90/('AEO Table 73'!D32*10^6/gal_per_barrel)</f>
        <v>1.9542046276551555E-3</v>
      </c>
      <c r="D4" s="6">
        <f>About!$A$90/('AEO Table 73'!E32*10^6/gal_per_barrel)</f>
        <v>1.9539475933681768E-3</v>
      </c>
      <c r="E4" s="6">
        <f>About!$A$90/('AEO Table 73'!F32*10^6/gal_per_barrel)</f>
        <v>1.9538142713897795E-3</v>
      </c>
      <c r="F4" s="6">
        <f>About!$A$90/('AEO Table 73'!G32*10^6/gal_per_barrel)</f>
        <v>1.9541655850096561E-3</v>
      </c>
      <c r="G4" s="6">
        <f>About!$A$90/('AEO Table 73'!H32*10^6/gal_per_barrel)</f>
        <v>1.954948668760597E-3</v>
      </c>
      <c r="H4" s="6">
        <f>About!$A$90/('AEO Table 73'!I32*10^6/gal_per_barrel)</f>
        <v>1.9559240498960959E-3</v>
      </c>
      <c r="I4" s="6">
        <f>About!$A$90/('AEO Table 73'!J32*10^6/gal_per_barrel)</f>
        <v>1.9562393214893779E-3</v>
      </c>
      <c r="J4" s="6">
        <f>About!$A$90/('AEO Table 73'!K32*10^6/gal_per_barrel)</f>
        <v>1.9564419390594554E-3</v>
      </c>
      <c r="K4" s="6">
        <f>About!$A$90/('AEO Table 73'!L32*10^6/gal_per_barrel)</f>
        <v>1.9566015832231977E-3</v>
      </c>
      <c r="L4" s="6">
        <f>About!$A$90/('AEO Table 73'!M32*10^6/gal_per_barrel)</f>
        <v>1.956774818861392E-3</v>
      </c>
      <c r="M4" s="6">
        <f>About!$A$90/('AEO Table 73'!N32*10^6/gal_per_barrel)</f>
        <v>1.9569430456801711E-3</v>
      </c>
      <c r="N4" s="6">
        <f>About!$A$90/('AEO Table 73'!O32*10^6/gal_per_barrel)</f>
        <v>1.9571113014268528E-3</v>
      </c>
      <c r="O4" s="6">
        <f>About!$A$90/('AEO Table 73'!P32*10^6/gal_per_barrel)</f>
        <v>1.9570822229050245E-3</v>
      </c>
      <c r="P4" s="6">
        <f>About!$A$90/('AEO Table 73'!Q32*10^6/gal_per_barrel)</f>
        <v>1.9573594732987896E-3</v>
      </c>
      <c r="Q4" s="6">
        <f>About!$A$90/('AEO Table 73'!R32*10^6/gal_per_barrel)</f>
        <v>1.9575146126824751E-3</v>
      </c>
      <c r="R4" s="6">
        <f>About!$A$90/('AEO Table 73'!S32*10^6/gal_per_barrel)</f>
        <v>1.9576108114513452E-3</v>
      </c>
      <c r="S4" s="6">
        <f>About!$A$90/('AEO Table 73'!T32*10^6/gal_per_barrel)</f>
        <v>1.9578385454104411E-3</v>
      </c>
      <c r="T4" s="6">
        <f>About!$A$90/('AEO Table 73'!U32*10^6/gal_per_barrel)</f>
        <v>1.9581066953725792E-3</v>
      </c>
      <c r="U4" s="6">
        <f>About!$A$90/('AEO Table 73'!V32*10^6/gal_per_barrel)</f>
        <v>1.9584001534365628E-3</v>
      </c>
      <c r="V4" s="6">
        <f>About!$A$90/('AEO Table 73'!W32*10^6/gal_per_barrel)</f>
        <v>1.9587298163745164E-3</v>
      </c>
      <c r="W4" s="6">
        <f>About!$A$90/('AEO Table 73'!X32*10^6/gal_per_barrel)</f>
        <v>1.9590506550486789E-3</v>
      </c>
      <c r="X4" s="6">
        <f>About!$A$90/('AEO Table 73'!Y32*10^6/gal_per_barrel)</f>
        <v>1.9594652596511327E-3</v>
      </c>
      <c r="Y4" s="6">
        <f>About!$A$90/('AEO Table 73'!Z32*10^6/gal_per_barrel)</f>
        <v>1.9599278654609128E-3</v>
      </c>
      <c r="Z4" s="6">
        <f>About!$A$90/('AEO Table 73'!AA32*10^6/gal_per_barrel)</f>
        <v>1.9604482663777298E-3</v>
      </c>
      <c r="AA4" s="6">
        <f>About!$A$90/('AEO Table 73'!AB32*10^6/gal_per_barrel)</f>
        <v>1.9609514276577767E-3</v>
      </c>
      <c r="AB4" s="6">
        <f>About!$A$90/('AEO Table 73'!AC32*10^6/gal_per_barrel)</f>
        <v>1.9615911615527824E-3</v>
      </c>
      <c r="AC4" s="6">
        <f>About!$A$90/('AEO Table 73'!AD32*10^6/gal_per_barrel)</f>
        <v>1.9622231282631678E-3</v>
      </c>
      <c r="AD4" s="6">
        <f>About!$A$90/('AEO Table 73'!AE32*10^6/gal_per_barrel)</f>
        <v>1.9628972330515792E-3</v>
      </c>
      <c r="AE4" s="6">
        <f>About!$A$90/('AEO Table 73'!AF32*10^6/gal_per_barrel)</f>
        <v>1.963649470626294E-3</v>
      </c>
      <c r="AF4" s="6">
        <f>About!$A$90/('AEO Table 73'!AG32*10^6/gal_per_barrel)</f>
        <v>1.9645854998301699E-3</v>
      </c>
      <c r="AG4" s="6">
        <f>About!$A$90/('AEO Table 73'!AH32*10^6/gal_per_barrel)</f>
        <v>1.9656135428393379E-3</v>
      </c>
      <c r="AH4" s="6">
        <f>About!$A$90/('AEO Table 73'!AI32*10^6/gal_per_barrel)</f>
        <v>1.9667405434718988E-3</v>
      </c>
      <c r="AI4" s="6">
        <f>About!$A$90/('AEO Table 73'!AJ32*10^6/gal_per_barrel)</f>
        <v>1.9667413265602716E-3</v>
      </c>
    </row>
    <row r="5" spans="1:35" x14ac:dyDescent="0.45">
      <c r="A5" t="s">
        <v>318</v>
      </c>
      <c r="B5" s="6">
        <f>About!$A$90/('AEO Table 73'!C19*10^6/gal_per_barrel)</f>
        <v>1.695967808755365E-3</v>
      </c>
      <c r="C5" s="6">
        <f>About!$A$90/('AEO Table 73'!D19*10^6/gal_per_barrel)</f>
        <v>1.695967808755365E-3</v>
      </c>
      <c r="D5" s="6">
        <f>About!$A$90/('AEO Table 73'!E19*10^6/gal_per_barrel)</f>
        <v>1.695967808755365E-3</v>
      </c>
      <c r="E5" s="6">
        <f>About!$A$90/('AEO Table 73'!F19*10^6/gal_per_barrel)</f>
        <v>1.695967808755365E-3</v>
      </c>
      <c r="F5" s="6">
        <f>About!$A$90/('AEO Table 73'!G19*10^6/gal_per_barrel)</f>
        <v>1.695967808755365E-3</v>
      </c>
      <c r="G5" s="6">
        <f>About!$A$90/('AEO Table 73'!H19*10^6/gal_per_barrel)</f>
        <v>1.695967808755365E-3</v>
      </c>
      <c r="H5" s="6">
        <f>About!$A$90/('AEO Table 73'!I19*10^6/gal_per_barrel)</f>
        <v>1.695967808755365E-3</v>
      </c>
      <c r="I5" s="6">
        <f>About!$A$90/('AEO Table 73'!J19*10^6/gal_per_barrel)</f>
        <v>1.695967808755365E-3</v>
      </c>
      <c r="J5" s="6">
        <f>About!$A$90/('AEO Table 73'!K19*10^6/gal_per_barrel)</f>
        <v>1.695967808755365E-3</v>
      </c>
      <c r="K5" s="6">
        <f>About!$A$90/('AEO Table 73'!L19*10^6/gal_per_barrel)</f>
        <v>1.695967808755365E-3</v>
      </c>
      <c r="L5" s="6">
        <f>About!$A$90/('AEO Table 73'!M19*10^6/gal_per_barrel)</f>
        <v>1.695967808755365E-3</v>
      </c>
      <c r="M5" s="6">
        <f>About!$A$90/('AEO Table 73'!N19*10^6/gal_per_barrel)</f>
        <v>1.695967808755365E-3</v>
      </c>
      <c r="N5" s="6">
        <f>About!$A$90/('AEO Table 73'!O19*10^6/gal_per_barrel)</f>
        <v>1.695967808755365E-3</v>
      </c>
      <c r="O5" s="6">
        <f>About!$A$90/('AEO Table 73'!P19*10^6/gal_per_barrel)</f>
        <v>1.695967808755365E-3</v>
      </c>
      <c r="P5" s="6">
        <f>About!$A$90/('AEO Table 73'!Q19*10^6/gal_per_barrel)</f>
        <v>1.695967808755365E-3</v>
      </c>
      <c r="Q5" s="6">
        <f>About!$A$90/('AEO Table 73'!R19*10^6/gal_per_barrel)</f>
        <v>1.695967808755365E-3</v>
      </c>
      <c r="R5" s="6">
        <f>About!$A$90/('AEO Table 73'!S19*10^6/gal_per_barrel)</f>
        <v>1.695967808755365E-3</v>
      </c>
      <c r="S5" s="6">
        <f>About!$A$90/('AEO Table 73'!T19*10^6/gal_per_barrel)</f>
        <v>1.695967808755365E-3</v>
      </c>
      <c r="T5" s="6">
        <f>About!$A$90/('AEO Table 73'!U19*10^6/gal_per_barrel)</f>
        <v>1.695967808755365E-3</v>
      </c>
      <c r="U5" s="6">
        <f>About!$A$90/('AEO Table 73'!V19*10^6/gal_per_barrel)</f>
        <v>1.695967808755365E-3</v>
      </c>
      <c r="V5" s="6">
        <f>About!$A$90/('AEO Table 73'!W19*10^6/gal_per_barrel)</f>
        <v>1.695967808755365E-3</v>
      </c>
      <c r="W5" s="6">
        <f>About!$A$90/('AEO Table 73'!X19*10^6/gal_per_barrel)</f>
        <v>1.695967808755365E-3</v>
      </c>
      <c r="X5" s="6">
        <f>About!$A$90/('AEO Table 73'!Y19*10^6/gal_per_barrel)</f>
        <v>1.695967808755365E-3</v>
      </c>
      <c r="Y5" s="6">
        <f>About!$A$90/('AEO Table 73'!Z19*10^6/gal_per_barrel)</f>
        <v>1.695967808755365E-3</v>
      </c>
      <c r="Z5" s="6">
        <f>About!$A$90/('AEO Table 73'!AA19*10^6/gal_per_barrel)</f>
        <v>1.695967808755365E-3</v>
      </c>
      <c r="AA5" s="6">
        <f>About!$A$90/('AEO Table 73'!AB19*10^6/gal_per_barrel)</f>
        <v>1.695967808755365E-3</v>
      </c>
      <c r="AB5" s="6">
        <f>About!$A$90/('AEO Table 73'!AC19*10^6/gal_per_barrel)</f>
        <v>1.695967808755365E-3</v>
      </c>
      <c r="AC5" s="6">
        <f>About!$A$90/('AEO Table 73'!AD19*10^6/gal_per_barrel)</f>
        <v>1.695967808755365E-3</v>
      </c>
      <c r="AD5" s="6">
        <f>About!$A$90/('AEO Table 73'!AE19*10^6/gal_per_barrel)</f>
        <v>1.695967808755365E-3</v>
      </c>
      <c r="AE5" s="6">
        <f>About!$A$90/('AEO Table 73'!AF19*10^6/gal_per_barrel)</f>
        <v>1.695967808755365E-3</v>
      </c>
      <c r="AF5" s="6">
        <f>About!$A$90/('AEO Table 73'!AG19*10^6/gal_per_barrel)</f>
        <v>1.695967808755365E-3</v>
      </c>
      <c r="AG5" s="6">
        <f>About!$A$90/('AEO Table 73'!AH19*10^6/gal_per_barrel)</f>
        <v>1.695967808755365E-3</v>
      </c>
      <c r="AH5" s="6">
        <f>About!$A$90/('AEO Table 73'!AI19*10^6/gal_per_barrel)</f>
        <v>1.695967808755365E-3</v>
      </c>
      <c r="AI5" s="6">
        <f>About!$A$90/('AEO Table 73'!AJ19*10^6/gal_per_barrel)</f>
        <v>1.695967808755365E-3</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319</v>
      </c>
      <c r="B8" s="6">
        <f>About!$A$90/('AEO Table 73'!C30*10^6/gal_per_barrel)</f>
        <v>1.7423302444444446E-3</v>
      </c>
      <c r="C8" s="6">
        <f>About!$A$90/('AEO Table 73'!D30*10^6/gal_per_barrel)</f>
        <v>1.7423302444444446E-3</v>
      </c>
      <c r="D8" s="6">
        <f>About!$A$90/('AEO Table 73'!E30*10^6/gal_per_barrel)</f>
        <v>1.7423302444444446E-3</v>
      </c>
      <c r="E8" s="6">
        <f>About!$A$90/('AEO Table 73'!F30*10^6/gal_per_barrel)</f>
        <v>1.7423302444444446E-3</v>
      </c>
      <c r="F8" s="6">
        <f>About!$A$90/('AEO Table 73'!G30*10^6/gal_per_barrel)</f>
        <v>1.7423302444444446E-3</v>
      </c>
      <c r="G8" s="6">
        <f>About!$A$90/('AEO Table 73'!H30*10^6/gal_per_barrel)</f>
        <v>1.7423302444444446E-3</v>
      </c>
      <c r="H8" s="6">
        <f>About!$A$90/('AEO Table 73'!I30*10^6/gal_per_barrel)</f>
        <v>1.7423302444444446E-3</v>
      </c>
      <c r="I8" s="6">
        <f>About!$A$90/('AEO Table 73'!J30*10^6/gal_per_barrel)</f>
        <v>1.7423302444444446E-3</v>
      </c>
      <c r="J8" s="6">
        <f>About!$A$90/('AEO Table 73'!K30*10^6/gal_per_barrel)</f>
        <v>1.7423302444444446E-3</v>
      </c>
      <c r="K8" s="6">
        <f>About!$A$90/('AEO Table 73'!L30*10^6/gal_per_barrel)</f>
        <v>1.7423302444444446E-3</v>
      </c>
      <c r="L8" s="6">
        <f>About!$A$90/('AEO Table 73'!M30*10^6/gal_per_barrel)</f>
        <v>1.7423302444444446E-3</v>
      </c>
      <c r="M8" s="6">
        <f>About!$A$90/('AEO Table 73'!N30*10^6/gal_per_barrel)</f>
        <v>1.7423302444444446E-3</v>
      </c>
      <c r="N8" s="6">
        <f>About!$A$90/('AEO Table 73'!O30*10^6/gal_per_barrel)</f>
        <v>1.7423302444444446E-3</v>
      </c>
      <c r="O8" s="6">
        <f>About!$A$90/('AEO Table 73'!P30*10^6/gal_per_barrel)</f>
        <v>1.7423302444444446E-3</v>
      </c>
      <c r="P8" s="6">
        <f>About!$A$90/('AEO Table 73'!Q30*10^6/gal_per_barrel)</f>
        <v>1.7423302444444446E-3</v>
      </c>
      <c r="Q8" s="6">
        <f>About!$A$90/('AEO Table 73'!R30*10^6/gal_per_barrel)</f>
        <v>1.7423302444444446E-3</v>
      </c>
      <c r="R8" s="6">
        <f>About!$A$90/('AEO Table 73'!S30*10^6/gal_per_barrel)</f>
        <v>1.7423302444444446E-3</v>
      </c>
      <c r="S8" s="6">
        <f>About!$A$90/('AEO Table 73'!T30*10^6/gal_per_barrel)</f>
        <v>1.7423302444444446E-3</v>
      </c>
      <c r="T8" s="6">
        <f>About!$A$90/('AEO Table 73'!U30*10^6/gal_per_barrel)</f>
        <v>1.7423302444444446E-3</v>
      </c>
      <c r="U8" s="6">
        <f>About!$A$90/('AEO Table 73'!V30*10^6/gal_per_barrel)</f>
        <v>1.7423302444444446E-3</v>
      </c>
      <c r="V8" s="6">
        <f>About!$A$90/('AEO Table 73'!W30*10^6/gal_per_barrel)</f>
        <v>1.7423302444444446E-3</v>
      </c>
      <c r="W8" s="6">
        <f>About!$A$90/('AEO Table 73'!X30*10^6/gal_per_barrel)</f>
        <v>1.7423302444444446E-3</v>
      </c>
      <c r="X8" s="6">
        <f>About!$A$90/('AEO Table 73'!Y30*10^6/gal_per_barrel)</f>
        <v>1.7423302444444446E-3</v>
      </c>
      <c r="Y8" s="6">
        <f>About!$A$90/('AEO Table 73'!Z30*10^6/gal_per_barrel)</f>
        <v>1.7423302444444446E-3</v>
      </c>
      <c r="Z8" s="6">
        <f>About!$A$90/('AEO Table 73'!AA30*10^6/gal_per_barrel)</f>
        <v>1.7423302444444446E-3</v>
      </c>
      <c r="AA8" s="6">
        <f>About!$A$90/('AEO Table 73'!AB30*10^6/gal_per_barrel)</f>
        <v>1.7423302444444446E-3</v>
      </c>
      <c r="AB8" s="6">
        <f>About!$A$90/('AEO Table 73'!AC30*10^6/gal_per_barrel)</f>
        <v>1.7423302444444446E-3</v>
      </c>
      <c r="AC8" s="6">
        <f>About!$A$90/('AEO Table 73'!AD30*10^6/gal_per_barrel)</f>
        <v>1.7423302444444446E-3</v>
      </c>
      <c r="AD8" s="6">
        <f>About!$A$90/('AEO Table 73'!AE30*10^6/gal_per_barrel)</f>
        <v>1.7423302444444446E-3</v>
      </c>
      <c r="AE8" s="6">
        <f>About!$A$90/('AEO Table 73'!AF30*10^6/gal_per_barrel)</f>
        <v>1.7423302444444446E-3</v>
      </c>
      <c r="AF8" s="6">
        <f>About!$A$90/('AEO Table 73'!AG30*10^6/gal_per_barrel)</f>
        <v>1.7423302444444446E-3</v>
      </c>
      <c r="AG8" s="6">
        <f>About!$A$90/('AEO Table 73'!AH30*10^6/gal_per_barrel)</f>
        <v>1.7423302444444446E-3</v>
      </c>
      <c r="AH8" s="6">
        <f>About!$A$90/('AEO Table 73'!AI30*10^6/gal_per_barrel)</f>
        <v>1.7423302444444446E-3</v>
      </c>
      <c r="AI8" s="6">
        <f>About!$A$90/('AEO Table 73'!AJ30*10^6/gal_per_barrel)</f>
        <v>1.7423302444444446E-3</v>
      </c>
    </row>
    <row r="9" spans="1:35" x14ac:dyDescent="0.45">
      <c r="A9" t="s">
        <v>391</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360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357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row r="15" spans="1:35" x14ac:dyDescent="0.45">
      <c r="C15"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F9" sqref="F9"/>
    </sheetView>
  </sheetViews>
  <sheetFormatPr defaultColWidth="9.1328125" defaultRowHeight="14.25" x14ac:dyDescent="0.45"/>
  <sheetData>
    <row r="1" spans="1:2" x14ac:dyDescent="0.45">
      <c r="B1" t="s">
        <v>456</v>
      </c>
    </row>
    <row r="2" spans="1:2" x14ac:dyDescent="0.45">
      <c r="A2" t="s">
        <v>455</v>
      </c>
      <c r="B2">
        <f>39652608749183</f>
        <v>39652608749183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EU Calorific Values Coal</vt:lpstr>
      <vt:lpstr>EU Calorific Values Natural Gas</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2014-08-06T22:04:45Z</dcterms:created>
  <dcterms:modified xsi:type="dcterms:W3CDTF">2021-06-22T20:00:34Z</dcterms:modified>
</cp:coreProperties>
</file>